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nvestice\PROJEKTY EU\Zdravotnictví\NPK_Svitavska_nem_uprava_parku_pred_psychiatrii_SpKrU_68758_2022_RI\04_Soutěž stavba_(VZMR, ZPŘ...)\3_ZD\ZD\P02 PD\"/>
    </mc:Choice>
  </mc:AlternateContent>
  <bookViews>
    <workbookView xWindow="0" yWindow="0" windowWidth="25170" windowHeight="1152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11 Pol" sheetId="13" r:id="rId5"/>
    <sheet name="02 02 Pol" sheetId="14" r:id="rId6"/>
    <sheet name="02 022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'01 011 Pol'!$1:$7</definedName>
    <definedName name="_xlnm.Print_Titles" localSheetId="5">'02 02 Pol'!$1:$7</definedName>
    <definedName name="_xlnm.Print_Titles" localSheetId="6">'02 022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Pol'!$A$1:$Y$105</definedName>
    <definedName name="_xlnm.Print_Area" localSheetId="4">'01 011 Pol'!$A$1:$Y$22</definedName>
    <definedName name="_xlnm.Print_Area" localSheetId="5">'02 02 Pol'!$A$1:$Y$38</definedName>
    <definedName name="_xlnm.Print_Area" localSheetId="6">'02 022 Pol'!$A$1:$Y$23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G9" i="15"/>
  <c r="M9" i="15" s="1"/>
  <c r="I9" i="15"/>
  <c r="K9" i="15"/>
  <c r="O9" i="15"/>
  <c r="Q9" i="15"/>
  <c r="V9" i="15"/>
  <c r="G10" i="15"/>
  <c r="AF21" i="15" s="1"/>
  <c r="G45" i="1" s="1"/>
  <c r="I10" i="15"/>
  <c r="K10" i="15"/>
  <c r="O10" i="15"/>
  <c r="Q10" i="15"/>
  <c r="V10" i="15"/>
  <c r="G11" i="15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O16" i="15" s="1"/>
  <c r="Q17" i="15"/>
  <c r="V17" i="15"/>
  <c r="G18" i="15"/>
  <c r="M18" i="15" s="1"/>
  <c r="I18" i="15"/>
  <c r="I16" i="15" s="1"/>
  <c r="K18" i="15"/>
  <c r="O18" i="15"/>
  <c r="Q18" i="15"/>
  <c r="Q16" i="15" s="1"/>
  <c r="V18" i="15"/>
  <c r="G19" i="15"/>
  <c r="I19" i="15"/>
  <c r="K19" i="15"/>
  <c r="O19" i="15"/>
  <c r="Q19" i="15"/>
  <c r="V19" i="15"/>
  <c r="AE21" i="15"/>
  <c r="F45" i="1" s="1"/>
  <c r="G9" i="14"/>
  <c r="G8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G13" i="14"/>
  <c r="M13" i="14" s="1"/>
  <c r="I13" i="14"/>
  <c r="K13" i="14"/>
  <c r="O13" i="14"/>
  <c r="O12" i="14" s="1"/>
  <c r="Q13" i="14"/>
  <c r="V13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AE36" i="14"/>
  <c r="F44" i="1" s="1"/>
  <c r="AF36" i="14"/>
  <c r="G44" i="1" s="1"/>
  <c r="H44" i="1" s="1"/>
  <c r="I44" i="1" s="1"/>
  <c r="G9" i="13"/>
  <c r="AF20" i="13" s="1"/>
  <c r="G42" i="1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G16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V16" i="13" s="1"/>
  <c r="AE20" i="13"/>
  <c r="F42" i="1" s="1"/>
  <c r="H42" i="1" s="1"/>
  <c r="I42" i="1" s="1"/>
  <c r="O8" i="12"/>
  <c r="G9" i="12"/>
  <c r="G8" i="12" s="1"/>
  <c r="I9" i="12"/>
  <c r="I8" i="12" s="1"/>
  <c r="K9" i="12"/>
  <c r="K8" i="12" s="1"/>
  <c r="O9" i="12"/>
  <c r="Q9" i="12"/>
  <c r="Q8" i="12" s="1"/>
  <c r="V9" i="12"/>
  <c r="V8" i="12" s="1"/>
  <c r="G11" i="12"/>
  <c r="I61" i="1" s="1"/>
  <c r="G12" i="12"/>
  <c r="M12" i="12" s="1"/>
  <c r="M11" i="12" s="1"/>
  <c r="I12" i="12"/>
  <c r="I11" i="12" s="1"/>
  <c r="K12" i="12"/>
  <c r="K11" i="12" s="1"/>
  <c r="O12" i="12"/>
  <c r="Q12" i="12"/>
  <c r="Q11" i="12" s="1"/>
  <c r="V12" i="12"/>
  <c r="G13" i="12"/>
  <c r="M13" i="12" s="1"/>
  <c r="I13" i="12"/>
  <c r="K13" i="12"/>
  <c r="O13" i="12"/>
  <c r="O11" i="12" s="1"/>
  <c r="Q13" i="12"/>
  <c r="V13" i="12"/>
  <c r="I14" i="12"/>
  <c r="Q14" i="12"/>
  <c r="G15" i="12"/>
  <c r="G14" i="12" s="1"/>
  <c r="I62" i="1" s="1"/>
  <c r="I15" i="12"/>
  <c r="K15" i="12"/>
  <c r="K14" i="12" s="1"/>
  <c r="O15" i="12"/>
  <c r="O14" i="12" s="1"/>
  <c r="Q15" i="12"/>
  <c r="V15" i="12"/>
  <c r="V14" i="12" s="1"/>
  <c r="G18" i="12"/>
  <c r="I18" i="12"/>
  <c r="K18" i="12"/>
  <c r="O18" i="12"/>
  <c r="Q18" i="12"/>
  <c r="V18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40" i="12"/>
  <c r="G39" i="12" s="1"/>
  <c r="I65" i="1" s="1"/>
  <c r="I40" i="12"/>
  <c r="I39" i="12" s="1"/>
  <c r="K40" i="12"/>
  <c r="K39" i="12" s="1"/>
  <c r="O40" i="12"/>
  <c r="O39" i="12" s="1"/>
  <c r="Q40" i="12"/>
  <c r="Q39" i="12" s="1"/>
  <c r="V40" i="12"/>
  <c r="V39" i="12" s="1"/>
  <c r="G43" i="12"/>
  <c r="G42" i="12" s="1"/>
  <c r="I66" i="1" s="1"/>
  <c r="I43" i="12"/>
  <c r="I42" i="12" s="1"/>
  <c r="K43" i="12"/>
  <c r="K42" i="12" s="1"/>
  <c r="O43" i="12"/>
  <c r="O42" i="12" s="1"/>
  <c r="Q43" i="12"/>
  <c r="Q42" i="12" s="1"/>
  <c r="V43" i="12"/>
  <c r="V42" i="12" s="1"/>
  <c r="G46" i="12"/>
  <c r="G45" i="12" s="1"/>
  <c r="I46" i="12"/>
  <c r="I45" i="12" s="1"/>
  <c r="K46" i="12"/>
  <c r="K45" i="12" s="1"/>
  <c r="O46" i="12"/>
  <c r="O45" i="12" s="1"/>
  <c r="Q46" i="12"/>
  <c r="Q45" i="12" s="1"/>
  <c r="V46" i="12"/>
  <c r="V45" i="12" s="1"/>
  <c r="G49" i="12"/>
  <c r="M49" i="12" s="1"/>
  <c r="M48" i="12" s="1"/>
  <c r="I49" i="12"/>
  <c r="I48" i="12" s="1"/>
  <c r="K49" i="12"/>
  <c r="K48" i="12" s="1"/>
  <c r="O49" i="12"/>
  <c r="O48" i="12" s="1"/>
  <c r="Q49" i="12"/>
  <c r="Q48" i="12" s="1"/>
  <c r="V49" i="12"/>
  <c r="V48" i="12" s="1"/>
  <c r="G53" i="12"/>
  <c r="I53" i="12"/>
  <c r="I52" i="12" s="1"/>
  <c r="K53" i="12"/>
  <c r="K52" i="12" s="1"/>
  <c r="O53" i="12"/>
  <c r="Q53" i="12"/>
  <c r="V53" i="12"/>
  <c r="V52" i="12" s="1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0" i="12"/>
  <c r="I60" i="12"/>
  <c r="K60" i="12"/>
  <c r="O60" i="12"/>
  <c r="Q60" i="12"/>
  <c r="V60" i="12"/>
  <c r="V57" i="12" s="1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I64" i="12"/>
  <c r="G65" i="12"/>
  <c r="G64" i="12" s="1"/>
  <c r="I71" i="1" s="1"/>
  <c r="I65" i="12"/>
  <c r="K65" i="12"/>
  <c r="K64" i="12" s="1"/>
  <c r="O65" i="12"/>
  <c r="O64" i="12" s="1"/>
  <c r="Q65" i="12"/>
  <c r="Q64" i="12" s="1"/>
  <c r="V65" i="12"/>
  <c r="V64" i="12" s="1"/>
  <c r="G68" i="12"/>
  <c r="G67" i="12" s="1"/>
  <c r="I72" i="1" s="1"/>
  <c r="I18" i="1" s="1"/>
  <c r="I68" i="12"/>
  <c r="K68" i="12"/>
  <c r="O68" i="12"/>
  <c r="O67" i="12" s="1"/>
  <c r="Q68" i="12"/>
  <c r="Q67" i="12" s="1"/>
  <c r="V68" i="12"/>
  <c r="V67" i="12" s="1"/>
  <c r="G69" i="12"/>
  <c r="I69" i="12"/>
  <c r="K69" i="12"/>
  <c r="M69" i="12"/>
  <c r="O69" i="12"/>
  <c r="Q69" i="12"/>
  <c r="V69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AE103" i="12"/>
  <c r="F41" i="1" s="1"/>
  <c r="J28" i="1"/>
  <c r="J26" i="1"/>
  <c r="G38" i="1"/>
  <c r="F38" i="1"/>
  <c r="J23" i="1"/>
  <c r="J24" i="1"/>
  <c r="J25" i="1"/>
  <c r="J27" i="1"/>
  <c r="E24" i="1"/>
  <c r="E26" i="1"/>
  <c r="G16" i="15" l="1"/>
  <c r="V16" i="15"/>
  <c r="Q8" i="15"/>
  <c r="I8" i="15"/>
  <c r="H45" i="1"/>
  <c r="I45" i="1" s="1"/>
  <c r="K8" i="15"/>
  <c r="K16" i="15"/>
  <c r="M10" i="15"/>
  <c r="V8" i="15"/>
  <c r="I75" i="1"/>
  <c r="I20" i="1" s="1"/>
  <c r="O8" i="15"/>
  <c r="K20" i="14"/>
  <c r="I20" i="14"/>
  <c r="O20" i="14"/>
  <c r="G20" i="14"/>
  <c r="G36" i="14" s="1"/>
  <c r="V12" i="14"/>
  <c r="O8" i="14"/>
  <c r="K8" i="14"/>
  <c r="Q8" i="14"/>
  <c r="I8" i="14"/>
  <c r="Q20" i="14"/>
  <c r="V20" i="14"/>
  <c r="K12" i="14"/>
  <c r="Q12" i="14"/>
  <c r="I12" i="14"/>
  <c r="M9" i="14"/>
  <c r="M17" i="13"/>
  <c r="M9" i="13"/>
  <c r="G8" i="13"/>
  <c r="G20" i="13" s="1"/>
  <c r="O16" i="13"/>
  <c r="V8" i="13"/>
  <c r="O8" i="13"/>
  <c r="K16" i="13"/>
  <c r="Q16" i="13"/>
  <c r="I16" i="13"/>
  <c r="K8" i="13"/>
  <c r="Q8" i="13"/>
  <c r="I8" i="13"/>
  <c r="V17" i="12"/>
  <c r="G17" i="12"/>
  <c r="I63" i="1" s="1"/>
  <c r="O73" i="12"/>
  <c r="I67" i="12"/>
  <c r="G52" i="12"/>
  <c r="I69" i="1" s="1"/>
  <c r="I17" i="1" s="1"/>
  <c r="I17" i="12"/>
  <c r="O17" i="12"/>
  <c r="V11" i="12"/>
  <c r="O57" i="12"/>
  <c r="G57" i="12"/>
  <c r="I70" i="1" s="1"/>
  <c r="Q17" i="12"/>
  <c r="V73" i="12"/>
  <c r="K73" i="12"/>
  <c r="Q73" i="12"/>
  <c r="I73" i="12"/>
  <c r="K67" i="12"/>
  <c r="K57" i="12"/>
  <c r="Q57" i="12"/>
  <c r="I57" i="12"/>
  <c r="Q52" i="12"/>
  <c r="O52" i="12"/>
  <c r="K17" i="12"/>
  <c r="G43" i="1"/>
  <c r="G8" i="15"/>
  <c r="F43" i="1"/>
  <c r="AF103" i="12"/>
  <c r="G41" i="1" s="1"/>
  <c r="H41" i="1" s="1"/>
  <c r="I41" i="1" s="1"/>
  <c r="M9" i="12"/>
  <c r="M8" i="12" s="1"/>
  <c r="I60" i="1"/>
  <c r="F40" i="1"/>
  <c r="F39" i="1"/>
  <c r="F46" i="1" s="1"/>
  <c r="M19" i="15"/>
  <c r="M16" i="15" s="1"/>
  <c r="M11" i="15"/>
  <c r="M8" i="15" s="1"/>
  <c r="M20" i="14"/>
  <c r="M8" i="14"/>
  <c r="M12" i="14"/>
  <c r="M16" i="13"/>
  <c r="M8" i="13"/>
  <c r="M73" i="12"/>
  <c r="G73" i="12"/>
  <c r="M65" i="12"/>
  <c r="M64" i="12" s="1"/>
  <c r="M53" i="12"/>
  <c r="M52" i="12" s="1"/>
  <c r="G48" i="12"/>
  <c r="I68" i="1" s="1"/>
  <c r="M40" i="12"/>
  <c r="M39" i="12" s="1"/>
  <c r="G36" i="12"/>
  <c r="I64" i="1" s="1"/>
  <c r="M68" i="12"/>
  <c r="M67" i="12" s="1"/>
  <c r="M43" i="12"/>
  <c r="M42" i="12" s="1"/>
  <c r="M15" i="12"/>
  <c r="M14" i="12" s="1"/>
  <c r="M60" i="12"/>
  <c r="M57" i="12" s="1"/>
  <c r="M46" i="12"/>
  <c r="M45" i="12" s="1"/>
  <c r="M18" i="12"/>
  <c r="M17" i="12" s="1"/>
  <c r="I73" i="1" l="1"/>
  <c r="I16" i="1" s="1"/>
  <c r="G103" i="12"/>
  <c r="H43" i="1"/>
  <c r="I43" i="1" s="1"/>
  <c r="I74" i="1"/>
  <c r="I19" i="1" s="1"/>
  <c r="G21" i="15"/>
  <c r="G40" i="1"/>
  <c r="H40" i="1" s="1"/>
  <c r="I40" i="1" s="1"/>
  <c r="G39" i="1"/>
  <c r="G23" i="1"/>
  <c r="A23" i="1" s="1"/>
  <c r="I21" i="1" l="1"/>
  <c r="I76" i="1"/>
  <c r="J72" i="1" s="1"/>
  <c r="G46" i="1"/>
  <c r="H39" i="1"/>
  <c r="H46" i="1" s="1"/>
  <c r="G24" i="1"/>
  <c r="A24" i="1"/>
  <c r="J69" i="1" l="1"/>
  <c r="J70" i="1"/>
  <c r="J64" i="1"/>
  <c r="J66" i="1"/>
  <c r="J67" i="1"/>
  <c r="J73" i="1"/>
  <c r="J63" i="1"/>
  <c r="J75" i="1"/>
  <c r="J60" i="1"/>
  <c r="J71" i="1"/>
  <c r="J68" i="1"/>
  <c r="J65" i="1"/>
  <c r="J62" i="1"/>
  <c r="J61" i="1"/>
  <c r="J74" i="1"/>
  <c r="G25" i="1"/>
  <c r="A25" i="1" s="1"/>
  <c r="G28" i="1"/>
  <c r="I39" i="1"/>
  <c r="I46" i="1" s="1"/>
  <c r="J76" i="1" l="1"/>
  <c r="J45" i="1"/>
  <c r="J39" i="1"/>
  <c r="J46" i="1" s="1"/>
  <c r="J42" i="1"/>
  <c r="J44" i="1"/>
  <c r="J41" i="1"/>
  <c r="J43" i="1"/>
  <c r="J40" i="1"/>
  <c r="A26" i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Čížek</author>
  </authors>
  <commentList>
    <comment ref="S6" authorId="0" shapeId="0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Čížek</author>
  </authors>
  <commentList>
    <comment ref="S6" authorId="0" shapeId="0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Čížek</author>
  </authors>
  <commentList>
    <comment ref="S6" authorId="0" shapeId="0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 Čížek</author>
  </authors>
  <commentList>
    <comment ref="S6" authorId="0" shapeId="0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<sst xmlns="http://schemas.openxmlformats.org/spreadsheetml/2006/main" count="1149" uniqueCount="321">
  <si>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</si>
  <si>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</si>
  <si>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</si>
  <si>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</si>
  <si>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</si>
  <si>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</si>
  <si>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</si>
  <si>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</si>
  <si>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</si>
  <si>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</si>
  <si>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</si>
  <si>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</si>
  <si>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</si>
  <si>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</si>
  <si>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</si>
  <si>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</si>
  <si>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</si>
  <si>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</si>
  <si>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</si>
  <si>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</si>
  <si>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</si>
  <si>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</si>
  <si>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</si>
  <si>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</si>
  <si>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</si>
  <si>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</si>
  <si>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</si>
  <si>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</si>
  <si>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</si>
  <si>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</si>
  <si>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</si>
  <si>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</si>
  <si>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</si>
  <si>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</si>
  <si>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</si>
  <si>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</si>
  <si>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</si>
  <si>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</si>
  <si>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</si>
  <si>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</si>
  <si>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</si>
  <si>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</si>
  <si>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</si>
  <si>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2023080</t>
  </si>
  <si>
    <t>Stavba</t>
  </si>
  <si>
    <t>01</t>
  </si>
  <si>
    <t>Objekt SO01 - Kotelna</t>
  </si>
  <si>
    <t>Položkový rozpočet</t>
  </si>
  <si>
    <t>011</t>
  </si>
  <si>
    <t>Vedlejší a ostatní náklady</t>
  </si>
  <si>
    <t>02</t>
  </si>
  <si>
    <t>Objekt SO02 - Plot</t>
  </si>
  <si>
    <t>022</t>
  </si>
  <si>
    <t>Celkem za stavbu</t>
  </si>
  <si>
    <t>CZK</t>
  </si>
  <si>
    <t>#POPS</t>
  </si>
  <si>
    <t>Popis stavby: 2023080 - Odstranění objektu kotelny a zděných plotů</t>
  </si>
  <si>
    <t>#POPO</t>
  </si>
  <si>
    <t>Popis objektu: 01 - Objekt SO01 - Kotelna</t>
  </si>
  <si>
    <t>#POPR</t>
  </si>
  <si>
    <t>Popis rozpočtu: 01 - Položkový rozpočet</t>
  </si>
  <si>
    <t>Popis rozpočtu: 011 - Vedlejší a ostatní náklady</t>
  </si>
  <si>
    <t>Popis objektu: 02 - Objekt SO02 - Plot</t>
  </si>
  <si>
    <t>Popis rozpočtu: 02 - Položkový rozpočet</t>
  </si>
  <si>
    <t>Popis rozpočtu: 022 - Vedlejší a ostatní náklady</t>
  </si>
  <si>
    <t>Rekapitulace dílů</t>
  </si>
  <si>
    <t>Typ dílu</t>
  </si>
  <si>
    <t>1</t>
  </si>
  <si>
    <t>Zemní práce</t>
  </si>
  <si>
    <t>8</t>
  </si>
  <si>
    <t>Trubní vedení</t>
  </si>
  <si>
    <t>95</t>
  </si>
  <si>
    <t>Dokončovací konstrukce na pozemních stavbách</t>
  </si>
  <si>
    <t>96</t>
  </si>
  <si>
    <t>Bourání konstrukcí</t>
  </si>
  <si>
    <t>98</t>
  </si>
  <si>
    <t>Demolice</t>
  </si>
  <si>
    <t>711</t>
  </si>
  <si>
    <t>Izolace proti vodě</t>
  </si>
  <si>
    <t>712</t>
  </si>
  <si>
    <t>Povlakové krytiny</t>
  </si>
  <si>
    <t>713</t>
  </si>
  <si>
    <t>Izolace tepelné</t>
  </si>
  <si>
    <t>733</t>
  </si>
  <si>
    <t>Rozvod potrubí</t>
  </si>
  <si>
    <t>764</t>
  </si>
  <si>
    <t>Konstrukce klempířské</t>
  </si>
  <si>
    <t>767</t>
  </si>
  <si>
    <t>Konstrukce zámečnické</t>
  </si>
  <si>
    <t>787</t>
  </si>
  <si>
    <t>Zasklívání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</si>
  <si>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</si>
  <si>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</si>
  <si>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</si>
  <si>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</si>
  <si>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</si>
  <si>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</si>
  <si>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</si>
  <si>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</si>
  <si>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</si>
  <si>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</si>
  <si>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</si>
  <si>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</si>
  <si>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</si>
  <si>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</si>
  <si>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</si>
  <si>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</si>
  <si>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</si>
  <si>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</si>
  <si>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</si>
  <si>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</si>
  <si>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</si>
  <si>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</si>
  <si>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</si>
  <si>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</si>
  <si>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</si>
  <si>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</si>
  <si>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</si>
  <si>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</si>
  <si>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</si>
  <si>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</si>
  <si>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</si>
  <si>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</si>
  <si>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</si>
  <si>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</si>
  <si>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</si>
  <si>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</si>
  <si>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</si>
  <si>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</si>
  <si>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23/ II</t>
  </si>
  <si>
    <t>Práce</t>
  </si>
  <si>
    <t>Běžná</t>
  </si>
  <si>
    <t>POL1_</t>
  </si>
  <si>
    <t>24*2</t>
  </si>
  <si>
    <t>VV</t>
  </si>
  <si>
    <t>841220036RAB</t>
  </si>
  <si>
    <t>Zaslepení vodovodní přípojky z litiny DN 110 mm vč. zemních prací</t>
  </si>
  <si>
    <t>kus</t>
  </si>
  <si>
    <t>Agregovaná položka</t>
  </si>
  <si>
    <t>POL2_</t>
  </si>
  <si>
    <t>841220036RAC</t>
  </si>
  <si>
    <t>Zaslepení plynovodní přípojky z trub ocelových DN 150 mm vč. zemních prací</t>
  </si>
  <si>
    <t>952901111R00</t>
  </si>
  <si>
    <t>Vyčištění budov o výšce podlaží do 4 m</t>
  </si>
  <si>
    <t>vyklizení objektu : 24,67*12,43</t>
  </si>
  <si>
    <t>961055111R00</t>
  </si>
  <si>
    <t>Bourání základů železobetonových</t>
  </si>
  <si>
    <t>m3</t>
  </si>
  <si>
    <t>základový ŽB věnec : (12+24)*2*0,2*0,8</t>
  </si>
  <si>
    <t>Jímky a energokanály (odhad) : 50*(0,8+0,6*2)*0,15+(12+22)*0,3</t>
  </si>
  <si>
    <t>základová deska : 12*24*(0,14+0,1)</t>
  </si>
  <si>
    <t>961044111R00</t>
  </si>
  <si>
    <t>Bourání základů z betonu prostého</t>
  </si>
  <si>
    <t>betonové patky (bourání horního dílu) : 10*(0,45*0,7*0,8)</t>
  </si>
  <si>
    <t>962032231R00</t>
  </si>
  <si>
    <t>Bourání zdiva z cihel pálených na MVC</t>
  </si>
  <si>
    <t>Keramické zdivo : (3,5+3,5+2,4+2,8+5+3+2+12)*0,1*3+6*0,3*3</t>
  </si>
  <si>
    <t>963051113R00</t>
  </si>
  <si>
    <t>Bourání ŽB stropů deskových tl. nad 8 cm</t>
  </si>
  <si>
    <t>Betonový strop 1.NP a 2.NP vestavby : 3*6*0,2*2+5,5*3*0,2</t>
  </si>
  <si>
    <t>965042141RT3</t>
  </si>
  <si>
    <t>Bourání mazanin betonových tl. 10 cm, nad 4 m2 pneumat. kladivo, tl. mazaniny 5 - 8 cm</t>
  </si>
  <si>
    <t>Betonová mazanina střechy : 12*24*0,05</t>
  </si>
  <si>
    <t>965042241RT4</t>
  </si>
  <si>
    <t>Bourání mazanin betonových tl. nad 10 cm, nad 4 m2 pneumat. kladivo, tl. mazaniny 10 - 15 cm</t>
  </si>
  <si>
    <t>podlaha vč. malty pod dlažbou : 24,67*12,43*0,14</t>
  </si>
  <si>
    <t>965081713RT2</t>
  </si>
  <si>
    <t>Bourání dlažeb keramických tl.10 mm, nad 1 m2 sbíječka, dlaždice keramické</t>
  </si>
  <si>
    <t>podlaha vč. malty pod dlažbou : 24,67*12,43</t>
  </si>
  <si>
    <t>180456170400R</t>
  </si>
  <si>
    <t>Montážní plošina na autopodvozku</t>
  </si>
  <si>
    <t>Sh</t>
  </si>
  <si>
    <t>STROJ</t>
  </si>
  <si>
    <t>Stroj</t>
  </si>
  <si>
    <t>POL6_</t>
  </si>
  <si>
    <t>171156624000R</t>
  </si>
  <si>
    <t>Jeřáb mobil. na autopodvozku do 35 t</t>
  </si>
  <si>
    <t>981134211R00</t>
  </si>
  <si>
    <t>Demolice ocel. hal a přístřešků, do 15 kg/ m3 OP</t>
  </si>
  <si>
    <t>ocelová konstrukce haly : 24,67*12,43*6,9</t>
  </si>
  <si>
    <t>711140102R00</t>
  </si>
  <si>
    <t>Odstranění izolace proti vlhkosti na ploše vodorovné, asfaltové pásy přitavením, 2 vrstvy</t>
  </si>
  <si>
    <t>asfaltová izolace podlah IPA : 24,67*12,43</t>
  </si>
  <si>
    <t>712300833RT3</t>
  </si>
  <si>
    <t>Odstranění povlakové krytiny střech do 10°, 3 vrstvy z ploch jednotlivě nad 20 m2</t>
  </si>
  <si>
    <t>Střešní asfaltová krytina : 12,5*24,5</t>
  </si>
  <si>
    <t>713104112R00</t>
  </si>
  <si>
    <t>Odstranění tepelné izolace střech plochých, volně uložené, z desek PUR, tl. 100 - 200 mm</t>
  </si>
  <si>
    <t>Zateplení střechy : 12,5*24,5</t>
  </si>
  <si>
    <t>733193935R00</t>
  </si>
  <si>
    <t>Zaslepení kanalizačního potrubí</t>
  </si>
  <si>
    <t>dešťová : 1</t>
  </si>
  <si>
    <t>splašková : 1</t>
  </si>
  <si>
    <t>764430850R00</t>
  </si>
  <si>
    <t>Demontáž oplechování zdí,rš 600 mm</t>
  </si>
  <si>
    <t>m</t>
  </si>
  <si>
    <t>oplechování atiky : (24,67+12,43)*2</t>
  </si>
  <si>
    <t>764454802R00</t>
  </si>
  <si>
    <t>Demontáž odpadních trub kruhových, D 120 mm</t>
  </si>
  <si>
    <t>20*2</t>
  </si>
  <si>
    <t>767134802R00</t>
  </si>
  <si>
    <t>Demontáž oplechování stěn plechy šroubovanými</t>
  </si>
  <si>
    <t>Opláštění stěn : ((12+24)*2*6-(24+12+6))*2</t>
  </si>
  <si>
    <t>767392802R00</t>
  </si>
  <si>
    <t>Demontáž krytin střech z plechů, šroubovaných</t>
  </si>
  <si>
    <t>Střešní opláštění : 12,5*24,5*2</t>
  </si>
  <si>
    <t>767914830R00</t>
  </si>
  <si>
    <t>Demontáž oplocení H do 2 m</t>
  </si>
  <si>
    <t>767914130R00</t>
  </si>
  <si>
    <t>Montáž oplocení H do 2,0 m</t>
  </si>
  <si>
    <t>787600801R00</t>
  </si>
  <si>
    <t>Vysklívání oken skla plochého o ploše do 1 m2</t>
  </si>
  <si>
    <t>vysklení oken : 78</t>
  </si>
  <si>
    <t>222325021R00</t>
  </si>
  <si>
    <t>Demontáž kamery</t>
  </si>
  <si>
    <t>222325021.R00</t>
  </si>
  <si>
    <t>Přeložení rozvodny kamerového systému, vč. dodávky potřebných komponentů</t>
  </si>
  <si>
    <t>soubor</t>
  </si>
  <si>
    <t>Vlastní</t>
  </si>
  <si>
    <t>Indiv</t>
  </si>
  <si>
    <t>Přeložení spočívá v odpojení stávající rozvodnice v bouraném objektu, přerušení kabelového vedení u vstupu do haly, zřízení nového pilíře pro umístění rozvodny kamer, osazení demontovaných kamer (umístění dle upřesnění investora) : 1</t>
  </si>
  <si>
    <t xml:space="preserve">přívod kabeláže od kamer do nového pilíře rozvodny vč. napojení, uvedení systému do provozu : </t>
  </si>
  <si>
    <t xml:space="preserve">Doloženo CN : </t>
  </si>
  <si>
    <t>979097011R00</t>
  </si>
  <si>
    <t>Pronájem kontejneru 4 t</t>
  </si>
  <si>
    <t xml:space="preserve">den   </t>
  </si>
  <si>
    <t>979011321R00</t>
  </si>
  <si>
    <t>Montáž a demontáž shozu za 2.NP</t>
  </si>
  <si>
    <t>979011331R00</t>
  </si>
  <si>
    <t>Pronájem shozu  (za metr)</t>
  </si>
  <si>
    <t>den</t>
  </si>
  <si>
    <t>6,9*60</t>
  </si>
  <si>
    <t>979011311R00</t>
  </si>
  <si>
    <t>Svislá doprava suti a vybouraných hmot shozem</t>
  </si>
  <si>
    <t>t</t>
  </si>
  <si>
    <t>979082111R00</t>
  </si>
  <si>
    <t>Vnitrostaveništní doprava suti do 10 m</t>
  </si>
  <si>
    <t>Přesun suti</t>
  </si>
  <si>
    <t>POL8_</t>
  </si>
  <si>
    <t>979082121R00</t>
  </si>
  <si>
    <t>Příplatek k vnitrost. dopravě suti za dalších 5 m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</si>
  <si>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</si>
  <si>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</si>
  <si>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</si>
  <si>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</si>
  <si>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</si>
  <si>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</si>
  <si>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513*30</t>
  </si>
  <si>
    <t>979990105R00</t>
  </si>
  <si>
    <t>Poplatek za uložení suti - cihelné výrobky, skupina odpadu 170102</t>
  </si>
  <si>
    <t>979999983R00</t>
  </si>
  <si>
    <t>Poplatek za recyklaci cihel kusovost do 1600 cm2 (skup.170102)</t>
  </si>
  <si>
    <t>979990121R00</t>
  </si>
  <si>
    <t>Poplatek za uložení suti - asfaltové pásy, skupina odpadu 170302</t>
  </si>
  <si>
    <t>979999995R00</t>
  </si>
  <si>
    <t>Poplatek za recyklaci asfaltu, kusovost do 1600 cm2, (skup.170302)</t>
  </si>
  <si>
    <t>979990103R00</t>
  </si>
  <si>
    <t>Poplatek za uložení suti - beton, skupina odpadu 170101</t>
  </si>
  <si>
    <t>979999981R00</t>
  </si>
  <si>
    <t>Poplatek za recyklaci betonu kusovost do 1600 cm2, čistý (skup.170101)</t>
  </si>
  <si>
    <t>979990108R00</t>
  </si>
  <si>
    <t>Poplatek za uložení suti - železobeton, skupina odpadu 170101</t>
  </si>
  <si>
    <t>979999978R00</t>
  </si>
  <si>
    <t>Poplatek za recyklaci, beton lehce vyztužený, kusovost do 1600 cm2 (skup.170101)</t>
  </si>
  <si>
    <t>979990111R00</t>
  </si>
  <si>
    <t>Poplatek za uložení suti - stavební keramika, skupina odpadu 170103</t>
  </si>
  <si>
    <t>979999984R00</t>
  </si>
  <si>
    <t>Poplatek za recykl. - tašky, keramika, do 1600 cm2 (skup.170103)</t>
  </si>
  <si>
    <t>979990168R00</t>
  </si>
  <si>
    <t>Poplatek za uložení suti - sklo, skupina odpadu 1702020</t>
  </si>
  <si>
    <t>979990146R00</t>
  </si>
  <si>
    <t>Poplatek za uložení lehkých izolačních materiálů - PUR</t>
  </si>
  <si>
    <t>979951111R00</t>
  </si>
  <si>
    <t>Výkup kovů - železný šrot tl. do 4 mm</t>
  </si>
  <si>
    <t>o likvidaci ocelového šrotu bude rozhodnuto s investorem : 11,7</t>
  </si>
  <si>
    <t>979951112R00</t>
  </si>
  <si>
    <t>Výkup kovů - železný šrot tl. nad 4 mm</t>
  </si>
  <si>
    <t>o likvidaci ocelového šrotu bude rozhodnuto s investorem : 31,74</t>
  </si>
  <si>
    <t>979990107R00</t>
  </si>
  <si>
    <t>Poplatek za uložení suti - směs odpadu z vyklizení objektu</t>
  </si>
  <si>
    <t>SUM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</si>
  <si>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</si>
  <si>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</si>
  <si>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</si>
  <si>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</si>
  <si>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</si>
  <si>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</si>
  <si>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</si>
  <si>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</si>
  <si>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</si>
  <si>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</si>
  <si>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</si>
  <si>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005122010R</t>
  </si>
  <si>
    <t xml:space="preserve">Provoz objednatele </t>
  </si>
  <si>
    <t>005124010R</t>
  </si>
  <si>
    <t>Koordinační činnost</t>
  </si>
  <si>
    <t>005111021R</t>
  </si>
  <si>
    <t>Vytyčení inženýrských sítí</t>
  </si>
  <si>
    <t>005211080R</t>
  </si>
  <si>
    <t xml:space="preserve">Bezpečnostní a hygienická opatření na staveništi </t>
  </si>
  <si>
    <t>005261010R</t>
  </si>
  <si>
    <t>Pojištění dodavatele a pojištění díla</t>
  </si>
  <si>
    <t>184807111R00</t>
  </si>
  <si>
    <t>Ochrana stromu bedněním - zřízení</t>
  </si>
  <si>
    <t>184807112R00</t>
  </si>
  <si>
    <t>Ochrana stromu bedněním - odstranění</t>
  </si>
  <si>
    <t>Cihelné zdivo ze sloupků 21 ks : 21*0,45*0,45*2,3</t>
  </si>
  <si>
    <t>Cihelné zdivo z polí 20 ks : 20*0,25*1,9*3,55</t>
  </si>
  <si>
    <t>979022011R00</t>
  </si>
  <si>
    <t>Očištění cihel plných od MVC vč. uložení na palety a dodávky palet</t>
  </si>
  <si>
    <t>50% : 43,5/2</t>
  </si>
  <si>
    <t>965042231RT2</t>
  </si>
  <si>
    <t>Bourání mazanin betonových tl. nad 10 cm, pl. 4 m2 ručně tl. mazaniny 15 - 20 cm</t>
  </si>
  <si>
    <t>stříška : (45+36,55)*0,3*0,15</t>
  </si>
  <si>
    <t>cihly 50% : 40</t>
  </si>
  <si>
    <t>beton : 8</t>
  </si>
  <si>
    <t>48*30</t>
  </si>
  <si>
    <t>50% : 40</t>
  </si>
  <si>
    <t>005211040R</t>
  </si>
  <si>
    <t xml:space="preserve">Užívání veřejných ploch a prostranství  </t>
  </si>
  <si>
    <t>NPK, a.s., Svitavská nemocnice, úprava parku před psychiatrií - demolice objektu kotelny a zděných plotů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</si>
</sst>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1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sheetProtection algorithmName="SHA-512" hashValue="vkVQeOR3QBfwo+nkw33miBWID4Hmn8MMmFqThXFyl/mju2KlGf8i5KIiZTQ7ZunBwooyxfRWNxVkiq0alT6G9Q==" saltValue="9Hsulx8oII1Zmcp9Op6eX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6" t="s">
        <v>24</v>
      </c>
      <c r="C2" s="77"/>
      <c r="D2" s="78" t="s">
        <v>43</v>
      </c>
      <c r="E2" s="198" t="s">
        <v>320</v>
      </c>
      <c r="F2" s="199"/>
      <c r="G2" s="199"/>
      <c r="H2" s="199"/>
      <c r="I2" s="199"/>
      <c r="J2" s="200"/>
      <c r="O2" s="1"/>
    </row>
    <row r="3" spans="1:15" ht="27" hidden="1" customHeight="1" x14ac:dyDescent="0.2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SUMIF(F60:F75,A16,I60:I75)+SUMIF(F60:F75,"PSU",I60:I75)</f>
        <v>0</v>
      </c>
      <c r="J16" s="197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SUMIF(F60:F75,A17,I60:I75)</f>
        <v>0</v>
      </c>
      <c r="J17" s="197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SUMIF(F60:F75,A18,I60:I75)</f>
        <v>0</v>
      </c>
      <c r="J18" s="197"/>
    </row>
    <row r="19" spans="1:10" ht="23.25" customHeight="1" x14ac:dyDescent="0.2">
      <c r="A19" s="138" t="s">
        <v>96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SUMIF(F60:F75,A19,I60:I75)</f>
        <v>0</v>
      </c>
      <c r="J19" s="197"/>
    </row>
    <row r="20" spans="1:10" ht="23.25" customHeight="1" x14ac:dyDescent="0.2">
      <c r="A20" s="138" t="s">
        <v>97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SUMIF(F60:F75,A20,I60:I75)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A23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8">
        <f>ZakladDPHSniVypocet+ZakladDPHZaklVypocet</f>
        <v>0</v>
      </c>
      <c r="H28" s="228"/>
      <c r="I28" s="228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7">
        <f>A27</f>
        <v>0</v>
      </c>
      <c r="H29" s="227"/>
      <c r="I29" s="227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44</v>
      </c>
      <c r="C39" s="233"/>
      <c r="D39" s="233"/>
      <c r="E39" s="233"/>
      <c r="F39" s="98">
        <f>'01 01 Pol'!AE103+'01 011 Pol'!AE20+'02 02 Pol'!AE36+'02 022 Pol'!AE21</f>
        <v>0</v>
      </c>
      <c r="G39" s="99">
        <f>'01 01 Pol'!AF103+'01 011 Pol'!AF20+'02 02 Pol'!AF36+'02 022 Pol'!AF21</f>
        <v>0</v>
      </c>
      <c r="H39" s="100">
        <f t="shared" ref="H39:H45" si="1">(F39*SazbaDPH1/100)+(G39*SazbaDPH2/100)</f>
        <v>0</v>
      </c>
      <c r="I39" s="100">
        <f t="shared" ref="I39:I45" si="2">F39+G39+H39</f>
        <v>0</v>
      </c>
      <c r="J39" s="101" t="str">
        <f t="shared" ref="J39:J45" si="3">IF(CenaCelkemVypocet=0,"",I39/CenaCelkemVypocet*100)</f>
        <v/>
      </c>
    </row>
    <row r="40" spans="1:10" ht="25.5" customHeight="1" x14ac:dyDescent="0.2">
      <c r="A40" s="87">
        <v>2</v>
      </c>
      <c r="B40" s="102" t="s">
        <v>45</v>
      </c>
      <c r="C40" s="234" t="s">
        <v>46</v>
      </c>
      <c r="D40" s="234"/>
      <c r="E40" s="234"/>
      <c r="F40" s="103">
        <f>'01 01 Pol'!AE103+'01 011 Pol'!AE20</f>
        <v>0</v>
      </c>
      <c r="G40" s="104">
        <f>'01 01 Pol'!AF103+'01 011 Pol'!AF20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45</v>
      </c>
      <c r="C41" s="233" t="s">
        <v>47</v>
      </c>
      <c r="D41" s="233"/>
      <c r="E41" s="233"/>
      <c r="F41" s="107">
        <f>'01 01 Pol'!AE103</f>
        <v>0</v>
      </c>
      <c r="G41" s="100">
        <f>'01 01 Pol'!AF103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48</v>
      </c>
      <c r="C42" s="233" t="s">
        <v>49</v>
      </c>
      <c r="D42" s="233"/>
      <c r="E42" s="233"/>
      <c r="F42" s="107">
        <f>'01 011 Pol'!AE20</f>
        <v>0</v>
      </c>
      <c r="G42" s="100">
        <f>'01 011 Pol'!AF20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2</v>
      </c>
      <c r="B43" s="102" t="s">
        <v>50</v>
      </c>
      <c r="C43" s="234" t="s">
        <v>51</v>
      </c>
      <c r="D43" s="234"/>
      <c r="E43" s="234"/>
      <c r="F43" s="103">
        <f>'02 02 Pol'!AE36+'02 022 Pol'!AE21</f>
        <v>0</v>
      </c>
      <c r="G43" s="104">
        <f>'02 02 Pol'!AF36+'02 022 Pol'!AF21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">
      <c r="A44" s="87">
        <v>3</v>
      </c>
      <c r="B44" s="106" t="s">
        <v>50</v>
      </c>
      <c r="C44" s="233" t="s">
        <v>47</v>
      </c>
      <c r="D44" s="233"/>
      <c r="E44" s="233"/>
      <c r="F44" s="107">
        <f>'02 02 Pol'!AE36</f>
        <v>0</v>
      </c>
      <c r="G44" s="100">
        <f>'02 02 Pol'!AF36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33" t="s">
        <v>49</v>
      </c>
      <c r="D45" s="233"/>
      <c r="E45" s="233"/>
      <c r="F45" s="107">
        <f>'02 022 Pol'!AE21</f>
        <v>0</v>
      </c>
      <c r="G45" s="100">
        <f>'02 022 Pol'!AF21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/>
      <c r="B46" s="235" t="s">
        <v>53</v>
      </c>
      <c r="C46" s="236"/>
      <c r="D46" s="236"/>
      <c r="E46" s="237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48" spans="1:10" x14ac:dyDescent="0.2">
      <c r="A48" t="s">
        <v>55</v>
      </c>
      <c r="B48" t="s">
        <v>56</v>
      </c>
    </row>
    <row r="49" spans="1:10" x14ac:dyDescent="0.2">
      <c r="A49" t="s">
        <v>57</v>
      </c>
      <c r="B49" t="s">
        <v>58</v>
      </c>
    </row>
    <row r="50" spans="1:10" x14ac:dyDescent="0.2">
      <c r="A50" t="s">
        <v>59</v>
      </c>
      <c r="B50" t="s">
        <v>60</v>
      </c>
    </row>
    <row r="51" spans="1:10" x14ac:dyDescent="0.2">
      <c r="A51" t="s">
        <v>59</v>
      </c>
      <c r="B51" t="s">
        <v>61</v>
      </c>
    </row>
    <row r="52" spans="1:10" x14ac:dyDescent="0.2">
      <c r="A52" t="s">
        <v>57</v>
      </c>
      <c r="B52" t="s">
        <v>62</v>
      </c>
    </row>
    <row r="53" spans="1:10" x14ac:dyDescent="0.2">
      <c r="A53" t="s">
        <v>59</v>
      </c>
      <c r="B53" t="s">
        <v>63</v>
      </c>
    </row>
    <row r="54" spans="1:10" x14ac:dyDescent="0.2">
      <c r="A54" t="s">
        <v>59</v>
      </c>
      <c r="B54" t="s">
        <v>64</v>
      </c>
    </row>
    <row r="57" spans="1:10" ht="15.75" x14ac:dyDescent="0.25">
      <c r="B57" s="119" t="s">
        <v>65</v>
      </c>
    </row>
    <row r="59" spans="1:10" ht="25.5" customHeight="1" x14ac:dyDescent="0.2">
      <c r="A59" s="121"/>
      <c r="B59" s="124" t="s">
        <v>18</v>
      </c>
      <c r="C59" s="124" t="s">
        <v>6</v>
      </c>
      <c r="D59" s="125"/>
      <c r="E59" s="125"/>
      <c r="F59" s="126" t="s">
        <v>66</v>
      </c>
      <c r="G59" s="126"/>
      <c r="H59" s="126"/>
      <c r="I59" s="126" t="s">
        <v>31</v>
      </c>
      <c r="J59" s="126" t="s">
        <v>0</v>
      </c>
    </row>
    <row r="60" spans="1:10" ht="36.75" customHeight="1" x14ac:dyDescent="0.2">
      <c r="A60" s="122"/>
      <c r="B60" s="127" t="s">
        <v>67</v>
      </c>
      <c r="C60" s="238" t="s">
        <v>68</v>
      </c>
      <c r="D60" s="239"/>
      <c r="E60" s="239"/>
      <c r="F60" s="134" t="s">
        <v>26</v>
      </c>
      <c r="G60" s="135"/>
      <c r="H60" s="135"/>
      <c r="I60" s="135">
        <f>'01 01 Pol'!G8+'02 02 Pol'!G8</f>
        <v>0</v>
      </c>
      <c r="J60" s="131" t="str">
        <f>IF(I76=0,"",I60/I76*100)</f>
        <v/>
      </c>
    </row>
    <row r="61" spans="1:10" ht="36.75" customHeight="1" x14ac:dyDescent="0.2">
      <c r="A61" s="122"/>
      <c r="B61" s="127" t="s">
        <v>69</v>
      </c>
      <c r="C61" s="238" t="s">
        <v>70</v>
      </c>
      <c r="D61" s="239"/>
      <c r="E61" s="239"/>
      <c r="F61" s="134" t="s">
        <v>26</v>
      </c>
      <c r="G61" s="135"/>
      <c r="H61" s="135"/>
      <c r="I61" s="135">
        <f>'01 01 Pol'!G11</f>
        <v>0</v>
      </c>
      <c r="J61" s="131" t="str">
        <f>IF(I76=0,"",I61/I76*100)</f>
        <v/>
      </c>
    </row>
    <row r="62" spans="1:10" ht="36.75" customHeight="1" x14ac:dyDescent="0.2">
      <c r="A62" s="122"/>
      <c r="B62" s="127" t="s">
        <v>71</v>
      </c>
      <c r="C62" s="238" t="s">
        <v>72</v>
      </c>
      <c r="D62" s="239"/>
      <c r="E62" s="239"/>
      <c r="F62" s="134" t="s">
        <v>26</v>
      </c>
      <c r="G62" s="135"/>
      <c r="H62" s="135"/>
      <c r="I62" s="135">
        <f>'01 01 Pol'!G14</f>
        <v>0</v>
      </c>
      <c r="J62" s="131" t="str">
        <f>IF(I76=0,"",I62/I76*100)</f>
        <v/>
      </c>
    </row>
    <row r="63" spans="1:10" ht="36.75" customHeight="1" x14ac:dyDescent="0.2">
      <c r="A63" s="122"/>
      <c r="B63" s="127" t="s">
        <v>73</v>
      </c>
      <c r="C63" s="238" t="s">
        <v>74</v>
      </c>
      <c r="D63" s="239"/>
      <c r="E63" s="239"/>
      <c r="F63" s="134" t="s">
        <v>26</v>
      </c>
      <c r="G63" s="135"/>
      <c r="H63" s="135"/>
      <c r="I63" s="135">
        <f>'01 01 Pol'!G17+'02 02 Pol'!G12</f>
        <v>0</v>
      </c>
      <c r="J63" s="131" t="str">
        <f>IF(I76=0,"",I63/I76*100)</f>
        <v/>
      </c>
    </row>
    <row r="64" spans="1:10" ht="36.75" customHeight="1" x14ac:dyDescent="0.2">
      <c r="A64" s="122"/>
      <c r="B64" s="127" t="s">
        <v>75</v>
      </c>
      <c r="C64" s="238" t="s">
        <v>76</v>
      </c>
      <c r="D64" s="239"/>
      <c r="E64" s="239"/>
      <c r="F64" s="134" t="s">
        <v>26</v>
      </c>
      <c r="G64" s="135"/>
      <c r="H64" s="135"/>
      <c r="I64" s="135">
        <f>'01 01 Pol'!G36</f>
        <v>0</v>
      </c>
      <c r="J64" s="131" t="str">
        <f>IF(I76=0,"",I64/I76*100)</f>
        <v/>
      </c>
    </row>
    <row r="65" spans="1:10" ht="36.75" customHeight="1" x14ac:dyDescent="0.2">
      <c r="A65" s="122"/>
      <c r="B65" s="127" t="s">
        <v>77</v>
      </c>
      <c r="C65" s="238" t="s">
        <v>78</v>
      </c>
      <c r="D65" s="239"/>
      <c r="E65" s="239"/>
      <c r="F65" s="134" t="s">
        <v>27</v>
      </c>
      <c r="G65" s="135"/>
      <c r="H65" s="135"/>
      <c r="I65" s="135">
        <f>'01 01 Pol'!G39</f>
        <v>0</v>
      </c>
      <c r="J65" s="131" t="str">
        <f>IF(I76=0,"",I65/I76*100)</f>
        <v/>
      </c>
    </row>
    <row r="66" spans="1:10" ht="36.75" customHeight="1" x14ac:dyDescent="0.2">
      <c r="A66" s="122"/>
      <c r="B66" s="127" t="s">
        <v>79</v>
      </c>
      <c r="C66" s="238" t="s">
        <v>80</v>
      </c>
      <c r="D66" s="239"/>
      <c r="E66" s="239"/>
      <c r="F66" s="134" t="s">
        <v>27</v>
      </c>
      <c r="G66" s="135"/>
      <c r="H66" s="135"/>
      <c r="I66" s="135">
        <f>'01 01 Pol'!G42</f>
        <v>0</v>
      </c>
      <c r="J66" s="131" t="str">
        <f>IF(I76=0,"",I66/I76*100)</f>
        <v/>
      </c>
    </row>
    <row r="67" spans="1:10" ht="36.75" customHeight="1" x14ac:dyDescent="0.2">
      <c r="A67" s="122"/>
      <c r="B67" s="127" t="s">
        <v>81</v>
      </c>
      <c r="C67" s="238" t="s">
        <v>82</v>
      </c>
      <c r="D67" s="239"/>
      <c r="E67" s="239"/>
      <c r="F67" s="134" t="s">
        <v>27</v>
      </c>
      <c r="G67" s="135"/>
      <c r="H67" s="135"/>
      <c r="I67" s="135">
        <f>'01 01 Pol'!G45</f>
        <v>0</v>
      </c>
      <c r="J67" s="131" t="str">
        <f>IF(I76=0,"",I67/I76*100)</f>
        <v/>
      </c>
    </row>
    <row r="68" spans="1:10" ht="36.75" customHeight="1" x14ac:dyDescent="0.2">
      <c r="A68" s="122"/>
      <c r="B68" s="127" t="s">
        <v>83</v>
      </c>
      <c r="C68" s="238" t="s">
        <v>84</v>
      </c>
      <c r="D68" s="239"/>
      <c r="E68" s="239"/>
      <c r="F68" s="134" t="s">
        <v>27</v>
      </c>
      <c r="G68" s="135"/>
      <c r="H68" s="135"/>
      <c r="I68" s="135">
        <f>'01 01 Pol'!G48</f>
        <v>0</v>
      </c>
      <c r="J68" s="131" t="str">
        <f>IF(I76=0,"",I68/I76*100)</f>
        <v/>
      </c>
    </row>
    <row r="69" spans="1:10" ht="36.75" customHeight="1" x14ac:dyDescent="0.2">
      <c r="A69" s="122"/>
      <c r="B69" s="127" t="s">
        <v>85</v>
      </c>
      <c r="C69" s="238" t="s">
        <v>86</v>
      </c>
      <c r="D69" s="239"/>
      <c r="E69" s="239"/>
      <c r="F69" s="134" t="s">
        <v>27</v>
      </c>
      <c r="G69" s="135"/>
      <c r="H69" s="135"/>
      <c r="I69" s="135">
        <f>'01 01 Pol'!G52</f>
        <v>0</v>
      </c>
      <c r="J69" s="131" t="str">
        <f>IF(I76=0,"",I69/I76*100)</f>
        <v/>
      </c>
    </row>
    <row r="70" spans="1:10" ht="36.75" customHeight="1" x14ac:dyDescent="0.2">
      <c r="A70" s="122"/>
      <c r="B70" s="127" t="s">
        <v>87</v>
      </c>
      <c r="C70" s="238" t="s">
        <v>88</v>
      </c>
      <c r="D70" s="239"/>
      <c r="E70" s="239"/>
      <c r="F70" s="134" t="s">
        <v>27</v>
      </c>
      <c r="G70" s="135"/>
      <c r="H70" s="135"/>
      <c r="I70" s="135">
        <f>'01 01 Pol'!G57</f>
        <v>0</v>
      </c>
      <c r="J70" s="131" t="str">
        <f>IF(I76=0,"",I70/I76*100)</f>
        <v/>
      </c>
    </row>
    <row r="71" spans="1:10" ht="36.75" customHeight="1" x14ac:dyDescent="0.2">
      <c r="A71" s="122"/>
      <c r="B71" s="127" t="s">
        <v>89</v>
      </c>
      <c r="C71" s="238" t="s">
        <v>90</v>
      </c>
      <c r="D71" s="239"/>
      <c r="E71" s="239"/>
      <c r="F71" s="134" t="s">
        <v>27</v>
      </c>
      <c r="G71" s="135"/>
      <c r="H71" s="135"/>
      <c r="I71" s="135">
        <f>'01 01 Pol'!G64</f>
        <v>0</v>
      </c>
      <c r="J71" s="131" t="str">
        <f>IF(I76=0,"",I71/I76*100)</f>
        <v/>
      </c>
    </row>
    <row r="72" spans="1:10" ht="36.75" customHeight="1" x14ac:dyDescent="0.2">
      <c r="A72" s="122"/>
      <c r="B72" s="127" t="s">
        <v>91</v>
      </c>
      <c r="C72" s="238" t="s">
        <v>92</v>
      </c>
      <c r="D72" s="239"/>
      <c r="E72" s="239"/>
      <c r="F72" s="134" t="s">
        <v>28</v>
      </c>
      <c r="G72" s="135"/>
      <c r="H72" s="135"/>
      <c r="I72" s="135">
        <f>'01 01 Pol'!G67</f>
        <v>0</v>
      </c>
      <c r="J72" s="131" t="str">
        <f>IF(I76=0,"",I72/I76*100)</f>
        <v/>
      </c>
    </row>
    <row r="73" spans="1:10" ht="36.75" customHeight="1" x14ac:dyDescent="0.2">
      <c r="A73" s="122"/>
      <c r="B73" s="127" t="s">
        <v>93</v>
      </c>
      <c r="C73" s="238" t="s">
        <v>94</v>
      </c>
      <c r="D73" s="239"/>
      <c r="E73" s="239"/>
      <c r="F73" s="134" t="s">
        <v>95</v>
      </c>
      <c r="G73" s="135"/>
      <c r="H73" s="135"/>
      <c r="I73" s="135">
        <f>'01 01 Pol'!G73+'02 02 Pol'!G20</f>
        <v>0</v>
      </c>
      <c r="J73" s="131" t="str">
        <f>IF(I76=0,"",I73/I76*100)</f>
        <v/>
      </c>
    </row>
    <row r="74" spans="1:10" ht="36.75" customHeight="1" x14ac:dyDescent="0.2">
      <c r="A74" s="122"/>
      <c r="B74" s="127" t="s">
        <v>96</v>
      </c>
      <c r="C74" s="238" t="s">
        <v>29</v>
      </c>
      <c r="D74" s="239"/>
      <c r="E74" s="239"/>
      <c r="F74" s="134" t="s">
        <v>96</v>
      </c>
      <c r="G74" s="135"/>
      <c r="H74" s="135"/>
      <c r="I74" s="135">
        <f>'01 011 Pol'!G8+'02 022 Pol'!G8</f>
        <v>0</v>
      </c>
      <c r="J74" s="131" t="str">
        <f>IF(I76=0,"",I74/I76*100)</f>
        <v/>
      </c>
    </row>
    <row r="75" spans="1:10" ht="36.75" customHeight="1" x14ac:dyDescent="0.2">
      <c r="A75" s="122"/>
      <c r="B75" s="127" t="s">
        <v>97</v>
      </c>
      <c r="C75" s="238" t="s">
        <v>30</v>
      </c>
      <c r="D75" s="239"/>
      <c r="E75" s="239"/>
      <c r="F75" s="134" t="s">
        <v>97</v>
      </c>
      <c r="G75" s="135"/>
      <c r="H75" s="135"/>
      <c r="I75" s="135">
        <f>'01 011 Pol'!G16+'02 022 Pol'!G16</f>
        <v>0</v>
      </c>
      <c r="J75" s="131" t="str">
        <f>IF(I76=0,"",I75/I76*100)</f>
        <v/>
      </c>
    </row>
    <row r="76" spans="1:10" ht="25.5" customHeight="1" x14ac:dyDescent="0.2">
      <c r="A76" s="123"/>
      <c r="B76" s="128" t="s">
        <v>1</v>
      </c>
      <c r="C76" s="129"/>
      <c r="D76" s="130"/>
      <c r="E76" s="130"/>
      <c r="F76" s="136"/>
      <c r="G76" s="137"/>
      <c r="H76" s="137"/>
      <c r="I76" s="137">
        <f>SUM(I60:I75)</f>
        <v>0</v>
      </c>
      <c r="J76" s="132">
        <f>SUM(J60:J75)</f>
        <v>0</v>
      </c>
    </row>
    <row r="77" spans="1:10" x14ac:dyDescent="0.2">
      <c r="F77" s="86"/>
      <c r="G77" s="86"/>
      <c r="H77" s="86"/>
      <c r="I77" s="86"/>
      <c r="J77" s="133"/>
    </row>
    <row r="78" spans="1:10" x14ac:dyDescent="0.2">
      <c r="F78" s="86"/>
      <c r="G78" s="86"/>
      <c r="H78" s="86"/>
      <c r="I78" s="86"/>
      <c r="J78" s="133"/>
    </row>
    <row r="79" spans="1:10" x14ac:dyDescent="0.2">
      <c r="F79" s="86"/>
      <c r="G79" s="86"/>
      <c r="H79" s="86"/>
      <c r="I79" s="86"/>
      <c r="J79" s="133"/>
    </row>
  </sheetData>
  <sheetProtection algorithmName="SHA-512" hashValue="hncdBWVqJaxzRGdomC426kgEftIJ4AGva3MYiVR0vY/fMpFdpROm36JZBNMaRhb4kmcknDbeUc5DUGldRHTxlQ==" saltValue="wXGRVl7oBugtyYv87qoIh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2:E72"/>
    <mergeCell ref="C73:E73"/>
    <mergeCell ref="C74:E74"/>
    <mergeCell ref="C75:E75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B46:E46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P6brO2MhbLpfNRlXwVU/AlqJfK5FuGXg3X90F3mdyMOmka/ZQkfkSuUhIIlyV5ii5wXen3yfcbES+vDKMuQVGg==" saltValue="g2aFC533PUoV1tKgPqpr1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workbookViewId="0">
      <pane ySplit="7" topLeftCell="A50" activePane="bottomLeft" state="frozen"/>
      <selection pane="bottomLeft" activeCell="A106" sqref="A106:XFD11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98</v>
      </c>
    </row>
    <row r="2" spans="1:60" ht="30" customHeight="1" x14ac:dyDescent="0.2">
      <c r="A2" s="139" t="s">
        <v>8</v>
      </c>
      <c r="B2" s="49" t="s">
        <v>43</v>
      </c>
      <c r="C2" s="245" t="s">
        <v>320</v>
      </c>
      <c r="D2" s="246"/>
      <c r="E2" s="246"/>
      <c r="F2" s="246"/>
      <c r="G2" s="247"/>
      <c r="AG2" t="s">
        <v>99</v>
      </c>
    </row>
    <row r="3" spans="1:60" ht="24.95" customHeight="1" x14ac:dyDescent="0.2">
      <c r="A3" s="139" t="s">
        <v>9</v>
      </c>
      <c r="B3" s="49" t="s">
        <v>45</v>
      </c>
      <c r="C3" s="248" t="s">
        <v>46</v>
      </c>
      <c r="D3" s="249"/>
      <c r="E3" s="249"/>
      <c r="F3" s="249"/>
      <c r="G3" s="250"/>
      <c r="AC3" s="120" t="s">
        <v>99</v>
      </c>
      <c r="AG3" t="s">
        <v>100</v>
      </c>
    </row>
    <row r="4" spans="1:60" ht="24.95" customHeight="1" x14ac:dyDescent="0.2">
      <c r="A4" s="140" t="s">
        <v>10</v>
      </c>
      <c r="B4" s="141" t="s">
        <v>45</v>
      </c>
      <c r="C4" s="251" t="s">
        <v>47</v>
      </c>
      <c r="D4" s="252"/>
      <c r="E4" s="252"/>
      <c r="F4" s="252"/>
      <c r="G4" s="253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31</v>
      </c>
      <c r="H6" s="146" t="s">
        <v>32</v>
      </c>
      <c r="I6" s="146" t="s">
        <v>108</v>
      </c>
      <c r="J6" s="146" t="s">
        <v>33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124</v>
      </c>
      <c r="B8" s="162" t="s">
        <v>67</v>
      </c>
      <c r="C8" s="182" t="s">
        <v>68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8.26</v>
      </c>
      <c r="W8" s="160"/>
      <c r="X8" s="160"/>
      <c r="Y8" s="160"/>
      <c r="AG8" t="s">
        <v>125</v>
      </c>
    </row>
    <row r="9" spans="1:60" outlineLevel="1" x14ac:dyDescent="0.2">
      <c r="A9" s="168">
        <v>1</v>
      </c>
      <c r="B9" s="169" t="s">
        <v>126</v>
      </c>
      <c r="C9" s="183" t="s">
        <v>127</v>
      </c>
      <c r="D9" s="170" t="s">
        <v>128</v>
      </c>
      <c r="E9" s="171">
        <v>48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129</v>
      </c>
      <c r="T9" s="174" t="s">
        <v>129</v>
      </c>
      <c r="U9" s="157">
        <v>0.17199999999999999</v>
      </c>
      <c r="V9" s="157">
        <f>ROUND(E9*U9,2)</f>
        <v>8.26</v>
      </c>
      <c r="W9" s="157"/>
      <c r="X9" s="157" t="s">
        <v>130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133</v>
      </c>
      <c r="D10" s="158"/>
      <c r="E10" s="159">
        <v>48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124</v>
      </c>
      <c r="B11" s="162" t="s">
        <v>69</v>
      </c>
      <c r="C11" s="182" t="s">
        <v>70</v>
      </c>
      <c r="D11" s="163"/>
      <c r="E11" s="164"/>
      <c r="F11" s="165"/>
      <c r="G11" s="165">
        <f>SUMIF(AG12:AG13,"&lt;&gt;NOR",G12:G13)</f>
        <v>0</v>
      </c>
      <c r="H11" s="165"/>
      <c r="I11" s="165">
        <f>SUM(I12:I13)</f>
        <v>0</v>
      </c>
      <c r="J11" s="165"/>
      <c r="K11" s="165">
        <f>SUM(K12:K13)</f>
        <v>0</v>
      </c>
      <c r="L11" s="165"/>
      <c r="M11" s="165">
        <f>SUM(M12:M13)</f>
        <v>0</v>
      </c>
      <c r="N11" s="164"/>
      <c r="O11" s="164">
        <f>SUM(O12:O13)</f>
        <v>14.309999999999999</v>
      </c>
      <c r="P11" s="164"/>
      <c r="Q11" s="164">
        <f>SUM(Q12:Q13)</f>
        <v>0</v>
      </c>
      <c r="R11" s="165"/>
      <c r="S11" s="165"/>
      <c r="T11" s="166"/>
      <c r="U11" s="160"/>
      <c r="V11" s="160">
        <f>SUM(V12:V13)</f>
        <v>0</v>
      </c>
      <c r="W11" s="160"/>
      <c r="X11" s="160"/>
      <c r="Y11" s="160"/>
      <c r="AG11" t="s">
        <v>125</v>
      </c>
    </row>
    <row r="12" spans="1:60" ht="22.5" outlineLevel="1" x14ac:dyDescent="0.2">
      <c r="A12" s="175">
        <v>2</v>
      </c>
      <c r="B12" s="176" t="s">
        <v>135</v>
      </c>
      <c r="C12" s="185" t="s">
        <v>136</v>
      </c>
      <c r="D12" s="177" t="s">
        <v>137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4.7694000000000001</v>
      </c>
      <c r="O12" s="178">
        <f>ROUND(E12*N12,2)</f>
        <v>4.7699999999999996</v>
      </c>
      <c r="P12" s="178">
        <v>0</v>
      </c>
      <c r="Q12" s="178">
        <f>ROUND(E12*P12,2)</f>
        <v>0</v>
      </c>
      <c r="R12" s="180"/>
      <c r="S12" s="180" t="s">
        <v>129</v>
      </c>
      <c r="T12" s="181" t="s">
        <v>129</v>
      </c>
      <c r="U12" s="157">
        <v>0</v>
      </c>
      <c r="V12" s="157">
        <f>ROUND(E12*U12,2)</f>
        <v>0</v>
      </c>
      <c r="W12" s="157"/>
      <c r="X12" s="157" t="s">
        <v>138</v>
      </c>
      <c r="Y12" s="157" t="s">
        <v>131</v>
      </c>
      <c r="Z12" s="147"/>
      <c r="AA12" s="147"/>
      <c r="AB12" s="147"/>
      <c r="AC12" s="147"/>
      <c r="AD12" s="147"/>
      <c r="AE12" s="147"/>
      <c r="AF12" s="147"/>
      <c r="AG12" s="147" t="s">
        <v>139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3</v>
      </c>
      <c r="B13" s="176" t="s">
        <v>140</v>
      </c>
      <c r="C13" s="185" t="s">
        <v>141</v>
      </c>
      <c r="D13" s="177" t="s">
        <v>137</v>
      </c>
      <c r="E13" s="178">
        <v>2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4.76945</v>
      </c>
      <c r="O13" s="178">
        <f>ROUND(E13*N13,2)</f>
        <v>9.5399999999999991</v>
      </c>
      <c r="P13" s="178">
        <v>0</v>
      </c>
      <c r="Q13" s="178">
        <f>ROUND(E13*P13,2)</f>
        <v>0</v>
      </c>
      <c r="R13" s="180"/>
      <c r="S13" s="180" t="s">
        <v>129</v>
      </c>
      <c r="T13" s="181" t="s">
        <v>129</v>
      </c>
      <c r="U13" s="157">
        <v>0</v>
      </c>
      <c r="V13" s="157">
        <f>ROUND(E13*U13,2)</f>
        <v>0</v>
      </c>
      <c r="W13" s="157"/>
      <c r="X13" s="157" t="s">
        <v>138</v>
      </c>
      <c r="Y13" s="157" t="s">
        <v>131</v>
      </c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5.5" x14ac:dyDescent="0.2">
      <c r="A14" s="161" t="s">
        <v>124</v>
      </c>
      <c r="B14" s="162" t="s">
        <v>71</v>
      </c>
      <c r="C14" s="182" t="s">
        <v>72</v>
      </c>
      <c r="D14" s="163"/>
      <c r="E14" s="164"/>
      <c r="F14" s="165"/>
      <c r="G14" s="165">
        <f>SUMIF(AG15:AG16,"&lt;&gt;NOR",G15:G16)</f>
        <v>0</v>
      </c>
      <c r="H14" s="165"/>
      <c r="I14" s="165">
        <f>SUM(I15:I16)</f>
        <v>0</v>
      </c>
      <c r="J14" s="165"/>
      <c r="K14" s="165">
        <f>SUM(K15:K16)</f>
        <v>0</v>
      </c>
      <c r="L14" s="165"/>
      <c r="M14" s="165">
        <f>SUM(M15:M16)</f>
        <v>0</v>
      </c>
      <c r="N14" s="164"/>
      <c r="O14" s="164">
        <f>SUM(O15:O16)</f>
        <v>0.01</v>
      </c>
      <c r="P14" s="164"/>
      <c r="Q14" s="164">
        <f>SUM(Q15:Q16)</f>
        <v>15.33</v>
      </c>
      <c r="R14" s="165"/>
      <c r="S14" s="165"/>
      <c r="T14" s="166"/>
      <c r="U14" s="160"/>
      <c r="V14" s="160">
        <f>SUM(V15:V16)</f>
        <v>95.06</v>
      </c>
      <c r="W14" s="160"/>
      <c r="X14" s="160"/>
      <c r="Y14" s="160"/>
      <c r="AG14" t="s">
        <v>125</v>
      </c>
    </row>
    <row r="15" spans="1:60" outlineLevel="1" x14ac:dyDescent="0.2">
      <c r="A15" s="168">
        <v>4</v>
      </c>
      <c r="B15" s="169" t="s">
        <v>142</v>
      </c>
      <c r="C15" s="183" t="s">
        <v>143</v>
      </c>
      <c r="D15" s="170" t="s">
        <v>128</v>
      </c>
      <c r="E15" s="171">
        <v>306.6481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4.0000000000000003E-5</v>
      </c>
      <c r="O15" s="171">
        <f>ROUND(E15*N15,2)</f>
        <v>0.01</v>
      </c>
      <c r="P15" s="171">
        <v>0.05</v>
      </c>
      <c r="Q15" s="171">
        <f>ROUND(E15*P15,2)</f>
        <v>15.33</v>
      </c>
      <c r="R15" s="173"/>
      <c r="S15" s="173" t="s">
        <v>129</v>
      </c>
      <c r="T15" s="174" t="s">
        <v>129</v>
      </c>
      <c r="U15" s="157">
        <v>0.31</v>
      </c>
      <c r="V15" s="157">
        <f>ROUND(E15*U15,2)</f>
        <v>95.06</v>
      </c>
      <c r="W15" s="157"/>
      <c r="X15" s="157" t="s">
        <v>130</v>
      </c>
      <c r="Y15" s="157" t="s">
        <v>131</v>
      </c>
      <c r="Z15" s="147"/>
      <c r="AA15" s="147"/>
      <c r="AB15" s="147"/>
      <c r="AC15" s="147"/>
      <c r="AD15" s="147"/>
      <c r="AE15" s="147"/>
      <c r="AF15" s="147"/>
      <c r="AG15" s="147" t="s">
        <v>132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4" t="s">
        <v>144</v>
      </c>
      <c r="D16" s="158"/>
      <c r="E16" s="159">
        <v>306.6481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1" t="s">
        <v>124</v>
      </c>
      <c r="B17" s="162" t="s">
        <v>73</v>
      </c>
      <c r="C17" s="182" t="s">
        <v>74</v>
      </c>
      <c r="D17" s="163"/>
      <c r="E17" s="164"/>
      <c r="F17" s="165"/>
      <c r="G17" s="165">
        <f>SUMIF(AG18:AG35,"&lt;&gt;NOR",G18:G35)</f>
        <v>0</v>
      </c>
      <c r="H17" s="165"/>
      <c r="I17" s="165">
        <f>SUM(I18:I35)</f>
        <v>0</v>
      </c>
      <c r="J17" s="165"/>
      <c r="K17" s="165">
        <f>SUM(K18:K35)</f>
        <v>0</v>
      </c>
      <c r="L17" s="165"/>
      <c r="M17" s="165">
        <f>SUM(M18:M35)</f>
        <v>0</v>
      </c>
      <c r="N17" s="164"/>
      <c r="O17" s="164">
        <f>SUM(O18:O35)</f>
        <v>9.0000000000000011E-2</v>
      </c>
      <c r="P17" s="164"/>
      <c r="Q17" s="164">
        <f>SUM(Q18:Q35)</f>
        <v>444.71</v>
      </c>
      <c r="R17" s="165"/>
      <c r="S17" s="165"/>
      <c r="T17" s="166"/>
      <c r="U17" s="160"/>
      <c r="V17" s="160">
        <f>SUM(V18:V35)</f>
        <v>1786.1</v>
      </c>
      <c r="W17" s="160"/>
      <c r="X17" s="160"/>
      <c r="Y17" s="160"/>
      <c r="AG17" t="s">
        <v>125</v>
      </c>
    </row>
    <row r="18" spans="1:60" outlineLevel="1" x14ac:dyDescent="0.2">
      <c r="A18" s="168">
        <v>5</v>
      </c>
      <c r="B18" s="169" t="s">
        <v>145</v>
      </c>
      <c r="C18" s="183" t="s">
        <v>146</v>
      </c>
      <c r="D18" s="170" t="s">
        <v>147</v>
      </c>
      <c r="E18" s="171">
        <v>105.84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2.4</v>
      </c>
      <c r="Q18" s="171">
        <f>ROUND(E18*P18,2)</f>
        <v>254.02</v>
      </c>
      <c r="R18" s="173"/>
      <c r="S18" s="173" t="s">
        <v>129</v>
      </c>
      <c r="T18" s="174" t="s">
        <v>129</v>
      </c>
      <c r="U18" s="157">
        <v>13.301</v>
      </c>
      <c r="V18" s="157">
        <f>ROUND(E18*U18,2)</f>
        <v>1407.78</v>
      </c>
      <c r="W18" s="157"/>
      <c r="X18" s="157" t="s">
        <v>130</v>
      </c>
      <c r="Y18" s="157" t="s">
        <v>131</v>
      </c>
      <c r="Z18" s="147"/>
      <c r="AA18" s="147"/>
      <c r="AB18" s="147"/>
      <c r="AC18" s="147"/>
      <c r="AD18" s="147"/>
      <c r="AE18" s="147"/>
      <c r="AF18" s="147"/>
      <c r="AG18" s="147" t="s">
        <v>132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4" t="s">
        <v>148</v>
      </c>
      <c r="D19" s="158"/>
      <c r="E19" s="159">
        <v>11.52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184" t="s">
        <v>149</v>
      </c>
      <c r="D20" s="158"/>
      <c r="E20" s="159">
        <v>25.2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4" t="s">
        <v>150</v>
      </c>
      <c r="D21" s="158"/>
      <c r="E21" s="159">
        <v>69.12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6</v>
      </c>
      <c r="B22" s="169" t="s">
        <v>151</v>
      </c>
      <c r="C22" s="183" t="s">
        <v>152</v>
      </c>
      <c r="D22" s="170" t="s">
        <v>147</v>
      </c>
      <c r="E22" s="171">
        <v>2.52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2</v>
      </c>
      <c r="Q22" s="171">
        <f>ROUND(E22*P22,2)</f>
        <v>5.04</v>
      </c>
      <c r="R22" s="173"/>
      <c r="S22" s="173" t="s">
        <v>129</v>
      </c>
      <c r="T22" s="174" t="s">
        <v>129</v>
      </c>
      <c r="U22" s="157">
        <v>6.4359999999999999</v>
      </c>
      <c r="V22" s="157">
        <f>ROUND(E22*U22,2)</f>
        <v>16.22</v>
      </c>
      <c r="W22" s="157"/>
      <c r="X22" s="157" t="s">
        <v>130</v>
      </c>
      <c r="Y22" s="157" t="s">
        <v>131</v>
      </c>
      <c r="Z22" s="147"/>
      <c r="AA22" s="147"/>
      <c r="AB22" s="147"/>
      <c r="AC22" s="147"/>
      <c r="AD22" s="147"/>
      <c r="AE22" s="147"/>
      <c r="AF22" s="147"/>
      <c r="AG22" s="147" t="s">
        <v>132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184" t="s">
        <v>153</v>
      </c>
      <c r="D23" s="158"/>
      <c r="E23" s="159">
        <v>2.52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7</v>
      </c>
      <c r="B24" s="169" t="s">
        <v>154</v>
      </c>
      <c r="C24" s="183" t="s">
        <v>155</v>
      </c>
      <c r="D24" s="170" t="s">
        <v>147</v>
      </c>
      <c r="E24" s="171">
        <v>15.66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1.2800000000000001E-3</v>
      </c>
      <c r="O24" s="171">
        <f>ROUND(E24*N24,2)</f>
        <v>0.02</v>
      </c>
      <c r="P24" s="171">
        <v>1.8</v>
      </c>
      <c r="Q24" s="171">
        <f>ROUND(E24*P24,2)</f>
        <v>28.19</v>
      </c>
      <c r="R24" s="173"/>
      <c r="S24" s="173" t="s">
        <v>129</v>
      </c>
      <c r="T24" s="174" t="s">
        <v>129</v>
      </c>
      <c r="U24" s="157">
        <v>1.52</v>
      </c>
      <c r="V24" s="157">
        <f>ROUND(E24*U24,2)</f>
        <v>23.8</v>
      </c>
      <c r="W24" s="157"/>
      <c r="X24" s="157" t="s">
        <v>130</v>
      </c>
      <c r="Y24" s="157" t="s">
        <v>131</v>
      </c>
      <c r="Z24" s="147"/>
      <c r="AA24" s="147"/>
      <c r="AB24" s="147"/>
      <c r="AC24" s="147"/>
      <c r="AD24" s="147"/>
      <c r="AE24" s="147"/>
      <c r="AF24" s="147"/>
      <c r="AG24" s="147" t="s">
        <v>132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184" t="s">
        <v>156</v>
      </c>
      <c r="D25" s="158"/>
      <c r="E25" s="159">
        <v>15.66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8</v>
      </c>
      <c r="B26" s="169" t="s">
        <v>157</v>
      </c>
      <c r="C26" s="183" t="s">
        <v>158</v>
      </c>
      <c r="D26" s="170" t="s">
        <v>147</v>
      </c>
      <c r="E26" s="171">
        <v>10.5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6.6600000000000001E-3</v>
      </c>
      <c r="O26" s="171">
        <f>ROUND(E26*N26,2)</f>
        <v>7.0000000000000007E-2</v>
      </c>
      <c r="P26" s="171">
        <v>2.4</v>
      </c>
      <c r="Q26" s="171">
        <f>ROUND(E26*P26,2)</f>
        <v>25.2</v>
      </c>
      <c r="R26" s="173"/>
      <c r="S26" s="173" t="s">
        <v>129</v>
      </c>
      <c r="T26" s="174" t="s">
        <v>129</v>
      </c>
      <c r="U26" s="157">
        <v>6.72</v>
      </c>
      <c r="V26" s="157">
        <f>ROUND(E26*U26,2)</f>
        <v>70.56</v>
      </c>
      <c r="W26" s="157"/>
      <c r="X26" s="157" t="s">
        <v>130</v>
      </c>
      <c r="Y26" s="157" t="s">
        <v>131</v>
      </c>
      <c r="Z26" s="147"/>
      <c r="AA26" s="147"/>
      <c r="AB26" s="147"/>
      <c r="AC26" s="147"/>
      <c r="AD26" s="147"/>
      <c r="AE26" s="147"/>
      <c r="AF26" s="147"/>
      <c r="AG26" s="147" t="s">
        <v>132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184" t="s">
        <v>159</v>
      </c>
      <c r="D27" s="158"/>
      <c r="E27" s="159">
        <v>10.5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9</v>
      </c>
      <c r="B28" s="169" t="s">
        <v>160</v>
      </c>
      <c r="C28" s="183" t="s">
        <v>161</v>
      </c>
      <c r="D28" s="170" t="s">
        <v>147</v>
      </c>
      <c r="E28" s="171">
        <v>14.4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2.2000000000000002</v>
      </c>
      <c r="Q28" s="171">
        <f>ROUND(E28*P28,2)</f>
        <v>31.68</v>
      </c>
      <c r="R28" s="173"/>
      <c r="S28" s="173" t="s">
        <v>129</v>
      </c>
      <c r="T28" s="174" t="s">
        <v>129</v>
      </c>
      <c r="U28" s="157">
        <v>5.0750000000000002</v>
      </c>
      <c r="V28" s="157">
        <f>ROUND(E28*U28,2)</f>
        <v>73.08</v>
      </c>
      <c r="W28" s="157"/>
      <c r="X28" s="157" t="s">
        <v>130</v>
      </c>
      <c r="Y28" s="157" t="s">
        <v>131</v>
      </c>
      <c r="Z28" s="147"/>
      <c r="AA28" s="147"/>
      <c r="AB28" s="147"/>
      <c r="AC28" s="147"/>
      <c r="AD28" s="147"/>
      <c r="AE28" s="147"/>
      <c r="AF28" s="147"/>
      <c r="AG28" s="147" t="s">
        <v>132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4" t="s">
        <v>162</v>
      </c>
      <c r="D29" s="158"/>
      <c r="E29" s="159">
        <v>14.4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134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10</v>
      </c>
      <c r="B30" s="169" t="s">
        <v>163</v>
      </c>
      <c r="C30" s="183" t="s">
        <v>164</v>
      </c>
      <c r="D30" s="170" t="s">
        <v>147</v>
      </c>
      <c r="E30" s="171">
        <v>42.930729999999997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2.2000000000000002</v>
      </c>
      <c r="Q30" s="171">
        <f>ROUND(E30*P30,2)</f>
        <v>94.45</v>
      </c>
      <c r="R30" s="173"/>
      <c r="S30" s="173" t="s">
        <v>129</v>
      </c>
      <c r="T30" s="174" t="s">
        <v>129</v>
      </c>
      <c r="U30" s="157">
        <v>3.9769999999999999</v>
      </c>
      <c r="V30" s="157">
        <f>ROUND(E30*U30,2)</f>
        <v>170.74</v>
      </c>
      <c r="W30" s="157"/>
      <c r="X30" s="157" t="s">
        <v>130</v>
      </c>
      <c r="Y30" s="157" t="s">
        <v>131</v>
      </c>
      <c r="Z30" s="147"/>
      <c r="AA30" s="147"/>
      <c r="AB30" s="147"/>
      <c r="AC30" s="147"/>
      <c r="AD30" s="147"/>
      <c r="AE30" s="147"/>
      <c r="AF30" s="147"/>
      <c r="AG30" s="147" t="s">
        <v>132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165</v>
      </c>
      <c r="D31" s="158"/>
      <c r="E31" s="159">
        <v>42.930729999999997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8">
        <v>11</v>
      </c>
      <c r="B32" s="169" t="s">
        <v>166</v>
      </c>
      <c r="C32" s="183" t="s">
        <v>167</v>
      </c>
      <c r="D32" s="170" t="s">
        <v>128</v>
      </c>
      <c r="E32" s="171">
        <v>306.6481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0.02</v>
      </c>
      <c r="Q32" s="171">
        <f>ROUND(E32*P32,2)</f>
        <v>6.13</v>
      </c>
      <c r="R32" s="173"/>
      <c r="S32" s="173" t="s">
        <v>129</v>
      </c>
      <c r="T32" s="174" t="s">
        <v>129</v>
      </c>
      <c r="U32" s="157">
        <v>7.8E-2</v>
      </c>
      <c r="V32" s="157">
        <f>ROUND(E32*U32,2)</f>
        <v>23.92</v>
      </c>
      <c r="W32" s="157"/>
      <c r="X32" s="157" t="s">
        <v>130</v>
      </c>
      <c r="Y32" s="157" t="s">
        <v>131</v>
      </c>
      <c r="Z32" s="147"/>
      <c r="AA32" s="147"/>
      <c r="AB32" s="147"/>
      <c r="AC32" s="147"/>
      <c r="AD32" s="147"/>
      <c r="AE32" s="147"/>
      <c r="AF32" s="147"/>
      <c r="AG32" s="147" t="s">
        <v>132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4" t="s">
        <v>168</v>
      </c>
      <c r="D33" s="158"/>
      <c r="E33" s="159">
        <v>306.6481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134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12</v>
      </c>
      <c r="B34" s="176" t="s">
        <v>169</v>
      </c>
      <c r="C34" s="185" t="s">
        <v>170</v>
      </c>
      <c r="D34" s="177" t="s">
        <v>171</v>
      </c>
      <c r="E34" s="178">
        <v>100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80" t="s">
        <v>172</v>
      </c>
      <c r="S34" s="180" t="s">
        <v>129</v>
      </c>
      <c r="T34" s="181" t="s">
        <v>129</v>
      </c>
      <c r="U34" s="157">
        <v>0</v>
      </c>
      <c r="V34" s="157">
        <f>ROUND(E34*U34,2)</f>
        <v>0</v>
      </c>
      <c r="W34" s="157"/>
      <c r="X34" s="157" t="s">
        <v>173</v>
      </c>
      <c r="Y34" s="157" t="s">
        <v>131</v>
      </c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13</v>
      </c>
      <c r="B35" s="176" t="s">
        <v>175</v>
      </c>
      <c r="C35" s="185" t="s">
        <v>176</v>
      </c>
      <c r="D35" s="177" t="s">
        <v>171</v>
      </c>
      <c r="E35" s="178">
        <v>100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80" t="s">
        <v>172</v>
      </c>
      <c r="S35" s="180" t="s">
        <v>129</v>
      </c>
      <c r="T35" s="181" t="s">
        <v>129</v>
      </c>
      <c r="U35" s="157">
        <v>0</v>
      </c>
      <c r="V35" s="157">
        <f>ROUND(E35*U35,2)</f>
        <v>0</v>
      </c>
      <c r="W35" s="157"/>
      <c r="X35" s="157" t="s">
        <v>173</v>
      </c>
      <c r="Y35" s="157" t="s">
        <v>131</v>
      </c>
      <c r="Z35" s="147"/>
      <c r="AA35" s="147"/>
      <c r="AB35" s="147"/>
      <c r="AC35" s="147"/>
      <c r="AD35" s="147"/>
      <c r="AE35" s="147"/>
      <c r="AF35" s="147"/>
      <c r="AG35" s="147" t="s">
        <v>174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1" t="s">
        <v>124</v>
      </c>
      <c r="B36" s="162" t="s">
        <v>75</v>
      </c>
      <c r="C36" s="182" t="s">
        <v>76</v>
      </c>
      <c r="D36" s="163"/>
      <c r="E36" s="164"/>
      <c r="F36" s="165"/>
      <c r="G36" s="165">
        <f>SUMIF(AG37:AG38,"&lt;&gt;NOR",G37:G38)</f>
        <v>0</v>
      </c>
      <c r="H36" s="165"/>
      <c r="I36" s="165">
        <f>SUM(I37:I38)</f>
        <v>0</v>
      </c>
      <c r="J36" s="165"/>
      <c r="K36" s="165">
        <f>SUM(K37:K38)</f>
        <v>0</v>
      </c>
      <c r="L36" s="165"/>
      <c r="M36" s="165">
        <f>SUM(M37:M38)</f>
        <v>0</v>
      </c>
      <c r="N36" s="164"/>
      <c r="O36" s="164">
        <f>SUM(O37:O38)</f>
        <v>0.63</v>
      </c>
      <c r="P36" s="164"/>
      <c r="Q36" s="164">
        <f>SUM(Q37:Q38)</f>
        <v>31.74</v>
      </c>
      <c r="R36" s="165"/>
      <c r="S36" s="165"/>
      <c r="T36" s="166"/>
      <c r="U36" s="160"/>
      <c r="V36" s="160">
        <f>SUM(V37:V38)</f>
        <v>274.85000000000002</v>
      </c>
      <c r="W36" s="160"/>
      <c r="X36" s="160"/>
      <c r="Y36" s="160"/>
      <c r="AG36" t="s">
        <v>125</v>
      </c>
    </row>
    <row r="37" spans="1:60" outlineLevel="1" x14ac:dyDescent="0.2">
      <c r="A37" s="168">
        <v>14</v>
      </c>
      <c r="B37" s="169" t="s">
        <v>177</v>
      </c>
      <c r="C37" s="183" t="s">
        <v>178</v>
      </c>
      <c r="D37" s="170" t="s">
        <v>147</v>
      </c>
      <c r="E37" s="171">
        <v>2115.8718899999999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2.9999999999999997E-4</v>
      </c>
      <c r="O37" s="171">
        <f>ROUND(E37*N37,2)</f>
        <v>0.63</v>
      </c>
      <c r="P37" s="171">
        <v>1.4999999999999999E-2</v>
      </c>
      <c r="Q37" s="171">
        <f>ROUND(E37*P37,2)</f>
        <v>31.74</v>
      </c>
      <c r="R37" s="173"/>
      <c r="S37" s="173" t="s">
        <v>129</v>
      </c>
      <c r="T37" s="174" t="s">
        <v>129</v>
      </c>
      <c r="U37" s="157">
        <v>0.12989999999999999</v>
      </c>
      <c r="V37" s="157">
        <f>ROUND(E37*U37,2)</f>
        <v>274.85000000000002</v>
      </c>
      <c r="W37" s="157"/>
      <c r="X37" s="157" t="s">
        <v>130</v>
      </c>
      <c r="Y37" s="157" t="s">
        <v>131</v>
      </c>
      <c r="Z37" s="147"/>
      <c r="AA37" s="147"/>
      <c r="AB37" s="147"/>
      <c r="AC37" s="147"/>
      <c r="AD37" s="147"/>
      <c r="AE37" s="147"/>
      <c r="AF37" s="147"/>
      <c r="AG37" s="147" t="s">
        <v>132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4" t="s">
        <v>179</v>
      </c>
      <c r="D38" s="158"/>
      <c r="E38" s="159">
        <v>2115.8718899999999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134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1" t="s">
        <v>124</v>
      </c>
      <c r="B39" s="162" t="s">
        <v>77</v>
      </c>
      <c r="C39" s="182" t="s">
        <v>78</v>
      </c>
      <c r="D39" s="163"/>
      <c r="E39" s="164"/>
      <c r="F39" s="165"/>
      <c r="G39" s="165">
        <f>SUMIF(AG40:AG41,"&lt;&gt;NOR",G40:G41)</f>
        <v>0</v>
      </c>
      <c r="H39" s="165"/>
      <c r="I39" s="165">
        <f>SUM(I40:I41)</f>
        <v>0</v>
      </c>
      <c r="J39" s="165"/>
      <c r="K39" s="165">
        <f>SUM(K40:K41)</f>
        <v>0</v>
      </c>
      <c r="L39" s="165"/>
      <c r="M39" s="165">
        <f>SUM(M40:M41)</f>
        <v>0</v>
      </c>
      <c r="N39" s="164"/>
      <c r="O39" s="164">
        <f>SUM(O40:O41)</f>
        <v>0</v>
      </c>
      <c r="P39" s="164"/>
      <c r="Q39" s="164">
        <f>SUM(Q40:Q41)</f>
        <v>2.99</v>
      </c>
      <c r="R39" s="165"/>
      <c r="S39" s="165"/>
      <c r="T39" s="166"/>
      <c r="U39" s="160"/>
      <c r="V39" s="160">
        <f>SUM(V40:V41)</f>
        <v>13.49</v>
      </c>
      <c r="W39" s="160"/>
      <c r="X39" s="160"/>
      <c r="Y39" s="160"/>
      <c r="AG39" t="s">
        <v>125</v>
      </c>
    </row>
    <row r="40" spans="1:60" ht="22.5" outlineLevel="1" x14ac:dyDescent="0.2">
      <c r="A40" s="168">
        <v>15</v>
      </c>
      <c r="B40" s="169" t="s">
        <v>180</v>
      </c>
      <c r="C40" s="183" t="s">
        <v>181</v>
      </c>
      <c r="D40" s="170" t="s">
        <v>128</v>
      </c>
      <c r="E40" s="171">
        <v>306.6481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9.7400000000000004E-3</v>
      </c>
      <c r="Q40" s="171">
        <f>ROUND(E40*P40,2)</f>
        <v>2.99</v>
      </c>
      <c r="R40" s="173"/>
      <c r="S40" s="173" t="s">
        <v>129</v>
      </c>
      <c r="T40" s="174" t="s">
        <v>129</v>
      </c>
      <c r="U40" s="157">
        <v>4.3999999999999997E-2</v>
      </c>
      <c r="V40" s="157">
        <f>ROUND(E40*U40,2)</f>
        <v>13.49</v>
      </c>
      <c r="W40" s="157"/>
      <c r="X40" s="157" t="s">
        <v>130</v>
      </c>
      <c r="Y40" s="157" t="s">
        <v>131</v>
      </c>
      <c r="Z40" s="147"/>
      <c r="AA40" s="147"/>
      <c r="AB40" s="147"/>
      <c r="AC40" s="147"/>
      <c r="AD40" s="147"/>
      <c r="AE40" s="147"/>
      <c r="AF40" s="147"/>
      <c r="AG40" s="147" t="s">
        <v>132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4" t="s">
        <v>182</v>
      </c>
      <c r="D41" s="158"/>
      <c r="E41" s="159">
        <v>306.6481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1" t="s">
        <v>124</v>
      </c>
      <c r="B42" s="162" t="s">
        <v>79</v>
      </c>
      <c r="C42" s="182" t="s">
        <v>80</v>
      </c>
      <c r="D42" s="163"/>
      <c r="E42" s="164"/>
      <c r="F42" s="165"/>
      <c r="G42" s="165">
        <f>SUMIF(AG43:AG44,"&lt;&gt;NOR",G43:G44)</f>
        <v>0</v>
      </c>
      <c r="H42" s="165"/>
      <c r="I42" s="165">
        <f>SUM(I43:I44)</f>
        <v>0</v>
      </c>
      <c r="J42" s="165"/>
      <c r="K42" s="165">
        <f>SUM(K43:K44)</f>
        <v>0</v>
      </c>
      <c r="L42" s="165"/>
      <c r="M42" s="165">
        <f>SUM(M43:M44)</f>
        <v>0</v>
      </c>
      <c r="N42" s="164"/>
      <c r="O42" s="164">
        <f>SUM(O43:O44)</f>
        <v>0</v>
      </c>
      <c r="P42" s="164"/>
      <c r="Q42" s="164">
        <f>SUM(Q43:Q44)</f>
        <v>4.29</v>
      </c>
      <c r="R42" s="165"/>
      <c r="S42" s="165"/>
      <c r="T42" s="166"/>
      <c r="U42" s="160"/>
      <c r="V42" s="160">
        <f>SUM(V43:V44)</f>
        <v>19.91</v>
      </c>
      <c r="W42" s="160"/>
      <c r="X42" s="160"/>
      <c r="Y42" s="160"/>
      <c r="AG42" t="s">
        <v>125</v>
      </c>
    </row>
    <row r="43" spans="1:60" ht="22.5" outlineLevel="1" x14ac:dyDescent="0.2">
      <c r="A43" s="168">
        <v>16</v>
      </c>
      <c r="B43" s="169" t="s">
        <v>183</v>
      </c>
      <c r="C43" s="183" t="s">
        <v>184</v>
      </c>
      <c r="D43" s="170" t="s">
        <v>128</v>
      </c>
      <c r="E43" s="171">
        <v>306.25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1.4E-2</v>
      </c>
      <c r="Q43" s="171">
        <f>ROUND(E43*P43,2)</f>
        <v>4.29</v>
      </c>
      <c r="R43" s="173"/>
      <c r="S43" s="173" t="s">
        <v>129</v>
      </c>
      <c r="T43" s="174" t="s">
        <v>129</v>
      </c>
      <c r="U43" s="157">
        <v>6.5000000000000002E-2</v>
      </c>
      <c r="V43" s="157">
        <f>ROUND(E43*U43,2)</f>
        <v>19.91</v>
      </c>
      <c r="W43" s="157"/>
      <c r="X43" s="157" t="s">
        <v>130</v>
      </c>
      <c r="Y43" s="157" t="s">
        <v>131</v>
      </c>
      <c r="Z43" s="147"/>
      <c r="AA43" s="147"/>
      <c r="AB43" s="147"/>
      <c r="AC43" s="147"/>
      <c r="AD43" s="147"/>
      <c r="AE43" s="147"/>
      <c r="AF43" s="147"/>
      <c r="AG43" s="147" t="s">
        <v>132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4" t="s">
        <v>185</v>
      </c>
      <c r="D44" s="158"/>
      <c r="E44" s="159">
        <v>306.25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1" t="s">
        <v>124</v>
      </c>
      <c r="B45" s="162" t="s">
        <v>81</v>
      </c>
      <c r="C45" s="182" t="s">
        <v>82</v>
      </c>
      <c r="D45" s="163"/>
      <c r="E45" s="164"/>
      <c r="F45" s="165"/>
      <c r="G45" s="165">
        <f>SUMIF(AG46:AG47,"&lt;&gt;NOR",G46:G47)</f>
        <v>0</v>
      </c>
      <c r="H45" s="165"/>
      <c r="I45" s="165">
        <f>SUM(I46:I47)</f>
        <v>0</v>
      </c>
      <c r="J45" s="165"/>
      <c r="K45" s="165">
        <f>SUM(K46:K47)</f>
        <v>0</v>
      </c>
      <c r="L45" s="165"/>
      <c r="M45" s="165">
        <f>SUM(M46:M47)</f>
        <v>0</v>
      </c>
      <c r="N45" s="164"/>
      <c r="O45" s="164">
        <f>SUM(O46:O47)</f>
        <v>0</v>
      </c>
      <c r="P45" s="164"/>
      <c r="Q45" s="164">
        <f>SUM(Q46:Q47)</f>
        <v>1.23</v>
      </c>
      <c r="R45" s="165"/>
      <c r="S45" s="165"/>
      <c r="T45" s="166"/>
      <c r="U45" s="160"/>
      <c r="V45" s="160">
        <f>SUM(V46:V47)</f>
        <v>13.17</v>
      </c>
      <c r="W45" s="160"/>
      <c r="X45" s="160"/>
      <c r="Y45" s="160"/>
      <c r="AG45" t="s">
        <v>125</v>
      </c>
    </row>
    <row r="46" spans="1:60" ht="22.5" outlineLevel="1" x14ac:dyDescent="0.2">
      <c r="A46" s="168">
        <v>17</v>
      </c>
      <c r="B46" s="169" t="s">
        <v>186</v>
      </c>
      <c r="C46" s="183" t="s">
        <v>187</v>
      </c>
      <c r="D46" s="170" t="s">
        <v>128</v>
      </c>
      <c r="E46" s="171">
        <v>306.25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0</v>
      </c>
      <c r="O46" s="171">
        <f>ROUND(E46*N46,2)</f>
        <v>0</v>
      </c>
      <c r="P46" s="171">
        <v>4.0000000000000001E-3</v>
      </c>
      <c r="Q46" s="171">
        <f>ROUND(E46*P46,2)</f>
        <v>1.23</v>
      </c>
      <c r="R46" s="173"/>
      <c r="S46" s="173" t="s">
        <v>129</v>
      </c>
      <c r="T46" s="174" t="s">
        <v>129</v>
      </c>
      <c r="U46" s="157">
        <v>4.2999999999999997E-2</v>
      </c>
      <c r="V46" s="157">
        <f>ROUND(E46*U46,2)</f>
        <v>13.17</v>
      </c>
      <c r="W46" s="157"/>
      <c r="X46" s="157" t="s">
        <v>130</v>
      </c>
      <c r="Y46" s="157" t="s">
        <v>131</v>
      </c>
      <c r="Z46" s="147"/>
      <c r="AA46" s="147"/>
      <c r="AB46" s="147"/>
      <c r="AC46" s="147"/>
      <c r="AD46" s="147"/>
      <c r="AE46" s="147"/>
      <c r="AF46" s="147"/>
      <c r="AG46" s="147" t="s">
        <v>132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4" t="s">
        <v>188</v>
      </c>
      <c r="D47" s="158"/>
      <c r="E47" s="159">
        <v>306.25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1" t="s">
        <v>124</v>
      </c>
      <c r="B48" s="162" t="s">
        <v>83</v>
      </c>
      <c r="C48" s="182" t="s">
        <v>84</v>
      </c>
      <c r="D48" s="163"/>
      <c r="E48" s="164"/>
      <c r="F48" s="165"/>
      <c r="G48" s="165">
        <f>SUMIF(AG49:AG51,"&lt;&gt;NOR",G49:G51)</f>
        <v>0</v>
      </c>
      <c r="H48" s="165"/>
      <c r="I48" s="165">
        <f>SUM(I49:I51)</f>
        <v>0</v>
      </c>
      <c r="J48" s="165"/>
      <c r="K48" s="165">
        <f>SUM(K49:K51)</f>
        <v>0</v>
      </c>
      <c r="L48" s="165"/>
      <c r="M48" s="165">
        <f>SUM(M49:M51)</f>
        <v>0</v>
      </c>
      <c r="N48" s="164"/>
      <c r="O48" s="164">
        <f>SUM(O49:O51)</f>
        <v>0</v>
      </c>
      <c r="P48" s="164"/>
      <c r="Q48" s="164">
        <f>SUM(Q49:Q51)</f>
        <v>0</v>
      </c>
      <c r="R48" s="165"/>
      <c r="S48" s="165"/>
      <c r="T48" s="166"/>
      <c r="U48" s="160"/>
      <c r="V48" s="160">
        <f>SUM(V49:V51)</f>
        <v>2.62</v>
      </c>
      <c r="W48" s="160"/>
      <c r="X48" s="160"/>
      <c r="Y48" s="160"/>
      <c r="AG48" t="s">
        <v>125</v>
      </c>
    </row>
    <row r="49" spans="1:60" outlineLevel="1" x14ac:dyDescent="0.2">
      <c r="A49" s="168">
        <v>18</v>
      </c>
      <c r="B49" s="169" t="s">
        <v>189</v>
      </c>
      <c r="C49" s="183" t="s">
        <v>190</v>
      </c>
      <c r="D49" s="170" t="s">
        <v>137</v>
      </c>
      <c r="E49" s="171">
        <v>2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2.32E-3</v>
      </c>
      <c r="O49" s="171">
        <f>ROUND(E49*N49,2)</f>
        <v>0</v>
      </c>
      <c r="P49" s="171">
        <v>0</v>
      </c>
      <c r="Q49" s="171">
        <f>ROUND(E49*P49,2)</f>
        <v>0</v>
      </c>
      <c r="R49" s="173"/>
      <c r="S49" s="173" t="s">
        <v>129</v>
      </c>
      <c r="T49" s="174" t="s">
        <v>129</v>
      </c>
      <c r="U49" s="157">
        <v>1.3080000000000001</v>
      </c>
      <c r="V49" s="157">
        <f>ROUND(E49*U49,2)</f>
        <v>2.62</v>
      </c>
      <c r="W49" s="157"/>
      <c r="X49" s="157" t="s">
        <v>130</v>
      </c>
      <c r="Y49" s="157" t="s">
        <v>131</v>
      </c>
      <c r="Z49" s="147"/>
      <c r="AA49" s="147"/>
      <c r="AB49" s="147"/>
      <c r="AC49" s="147"/>
      <c r="AD49" s="147"/>
      <c r="AE49" s="147"/>
      <c r="AF49" s="147"/>
      <c r="AG49" s="147" t="s">
        <v>132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4" t="s">
        <v>191</v>
      </c>
      <c r="D50" s="158"/>
      <c r="E50" s="159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4" t="s">
        <v>192</v>
      </c>
      <c r="D51" s="158"/>
      <c r="E51" s="159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1" t="s">
        <v>124</v>
      </c>
      <c r="B52" s="162" t="s">
        <v>85</v>
      </c>
      <c r="C52" s="182" t="s">
        <v>86</v>
      </c>
      <c r="D52" s="163"/>
      <c r="E52" s="164"/>
      <c r="F52" s="165"/>
      <c r="G52" s="165">
        <f>SUMIF(AG53:AG56,"&lt;&gt;NOR",G53:G56)</f>
        <v>0</v>
      </c>
      <c r="H52" s="165"/>
      <c r="I52" s="165">
        <f>SUM(I53:I56)</f>
        <v>0</v>
      </c>
      <c r="J52" s="165"/>
      <c r="K52" s="165">
        <f>SUM(K53:K56)</f>
        <v>0</v>
      </c>
      <c r="L52" s="165"/>
      <c r="M52" s="165">
        <f>SUM(M53:M56)</f>
        <v>0</v>
      </c>
      <c r="N52" s="164"/>
      <c r="O52" s="164">
        <f>SUM(O53:O56)</f>
        <v>0</v>
      </c>
      <c r="P52" s="164"/>
      <c r="Q52" s="164">
        <f>SUM(Q53:Q56)</f>
        <v>0.36</v>
      </c>
      <c r="R52" s="165"/>
      <c r="S52" s="165"/>
      <c r="T52" s="166"/>
      <c r="U52" s="160"/>
      <c r="V52" s="160">
        <f>SUM(V53:V56)</f>
        <v>11.29</v>
      </c>
      <c r="W52" s="160"/>
      <c r="X52" s="160"/>
      <c r="Y52" s="160"/>
      <c r="AG52" t="s">
        <v>125</v>
      </c>
    </row>
    <row r="53" spans="1:60" outlineLevel="1" x14ac:dyDescent="0.2">
      <c r="A53" s="168">
        <v>19</v>
      </c>
      <c r="B53" s="169" t="s">
        <v>193</v>
      </c>
      <c r="C53" s="183" t="s">
        <v>194</v>
      </c>
      <c r="D53" s="170" t="s">
        <v>195</v>
      </c>
      <c r="E53" s="171">
        <v>74.2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</v>
      </c>
      <c r="O53" s="171">
        <f>ROUND(E53*N53,2)</f>
        <v>0</v>
      </c>
      <c r="P53" s="171">
        <v>3.3700000000000002E-3</v>
      </c>
      <c r="Q53" s="171">
        <f>ROUND(E53*P53,2)</f>
        <v>0.25</v>
      </c>
      <c r="R53" s="173"/>
      <c r="S53" s="173" t="s">
        <v>129</v>
      </c>
      <c r="T53" s="174" t="s">
        <v>129</v>
      </c>
      <c r="U53" s="157">
        <v>0.115</v>
      </c>
      <c r="V53" s="157">
        <f>ROUND(E53*U53,2)</f>
        <v>8.5299999999999994</v>
      </c>
      <c r="W53" s="157"/>
      <c r="X53" s="157" t="s">
        <v>130</v>
      </c>
      <c r="Y53" s="157" t="s">
        <v>131</v>
      </c>
      <c r="Z53" s="147"/>
      <c r="AA53" s="147"/>
      <c r="AB53" s="147"/>
      <c r="AC53" s="147"/>
      <c r="AD53" s="147"/>
      <c r="AE53" s="147"/>
      <c r="AF53" s="147"/>
      <c r="AG53" s="147" t="s">
        <v>132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4" t="s">
        <v>196</v>
      </c>
      <c r="D54" s="158"/>
      <c r="E54" s="159">
        <v>74.2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134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20</v>
      </c>
      <c r="B55" s="169" t="s">
        <v>197</v>
      </c>
      <c r="C55" s="183" t="s">
        <v>198</v>
      </c>
      <c r="D55" s="170" t="s">
        <v>195</v>
      </c>
      <c r="E55" s="171">
        <v>40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0</v>
      </c>
      <c r="O55" s="171">
        <f>ROUND(E55*N55,2)</f>
        <v>0</v>
      </c>
      <c r="P55" s="171">
        <v>2.8500000000000001E-3</v>
      </c>
      <c r="Q55" s="171">
        <f>ROUND(E55*P55,2)</f>
        <v>0.11</v>
      </c>
      <c r="R55" s="173"/>
      <c r="S55" s="173" t="s">
        <v>129</v>
      </c>
      <c r="T55" s="174" t="s">
        <v>129</v>
      </c>
      <c r="U55" s="157">
        <v>6.9000000000000006E-2</v>
      </c>
      <c r="V55" s="157">
        <f>ROUND(E55*U55,2)</f>
        <v>2.76</v>
      </c>
      <c r="W55" s="157"/>
      <c r="X55" s="157" t="s">
        <v>130</v>
      </c>
      <c r="Y55" s="157" t="s">
        <v>131</v>
      </c>
      <c r="Z55" s="147"/>
      <c r="AA55" s="147"/>
      <c r="AB55" s="147"/>
      <c r="AC55" s="147"/>
      <c r="AD55" s="147"/>
      <c r="AE55" s="147"/>
      <c r="AF55" s="147"/>
      <c r="AG55" s="147" t="s">
        <v>132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4" t="s">
        <v>199</v>
      </c>
      <c r="D56" s="158"/>
      <c r="E56" s="159">
        <v>40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1" t="s">
        <v>124</v>
      </c>
      <c r="B57" s="162" t="s">
        <v>87</v>
      </c>
      <c r="C57" s="182" t="s">
        <v>88</v>
      </c>
      <c r="D57" s="163"/>
      <c r="E57" s="164"/>
      <c r="F57" s="165"/>
      <c r="G57" s="165">
        <f>SUMIF(AG58:AG63,"&lt;&gt;NOR",G58:G63)</f>
        <v>0</v>
      </c>
      <c r="H57" s="165"/>
      <c r="I57" s="165">
        <f>SUM(I58:I63)</f>
        <v>0</v>
      </c>
      <c r="J57" s="165"/>
      <c r="K57" s="165">
        <f>SUM(K58:K63)</f>
        <v>0</v>
      </c>
      <c r="L57" s="165"/>
      <c r="M57" s="165">
        <f>SUM(M58:M63)</f>
        <v>0</v>
      </c>
      <c r="N57" s="164"/>
      <c r="O57" s="164">
        <f>SUM(O58:O63)</f>
        <v>0</v>
      </c>
      <c r="P57" s="164"/>
      <c r="Q57" s="164">
        <f>SUM(Q58:Q63)</f>
        <v>11.499999999999998</v>
      </c>
      <c r="R57" s="165"/>
      <c r="S57" s="165"/>
      <c r="T57" s="166"/>
      <c r="U57" s="160"/>
      <c r="V57" s="160">
        <f>SUM(V58:V63)</f>
        <v>293.52</v>
      </c>
      <c r="W57" s="160"/>
      <c r="X57" s="160"/>
      <c r="Y57" s="160"/>
      <c r="AG57" t="s">
        <v>125</v>
      </c>
    </row>
    <row r="58" spans="1:60" outlineLevel="1" x14ac:dyDescent="0.2">
      <c r="A58" s="168">
        <v>21</v>
      </c>
      <c r="B58" s="169" t="s">
        <v>200</v>
      </c>
      <c r="C58" s="183" t="s">
        <v>201</v>
      </c>
      <c r="D58" s="170" t="s">
        <v>128</v>
      </c>
      <c r="E58" s="171">
        <v>780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0</v>
      </c>
      <c r="O58" s="171">
        <f>ROUND(E58*N58,2)</f>
        <v>0</v>
      </c>
      <c r="P58" s="171">
        <v>8.9999999999999993E-3</v>
      </c>
      <c r="Q58" s="171">
        <f>ROUND(E58*P58,2)</f>
        <v>7.02</v>
      </c>
      <c r="R58" s="173"/>
      <c r="S58" s="173" t="s">
        <v>129</v>
      </c>
      <c r="T58" s="174" t="s">
        <v>129</v>
      </c>
      <c r="U58" s="157">
        <v>0.17</v>
      </c>
      <c r="V58" s="157">
        <f>ROUND(E58*U58,2)</f>
        <v>132.6</v>
      </c>
      <c r="W58" s="157"/>
      <c r="X58" s="157" t="s">
        <v>130</v>
      </c>
      <c r="Y58" s="157" t="s">
        <v>131</v>
      </c>
      <c r="Z58" s="147"/>
      <c r="AA58" s="147"/>
      <c r="AB58" s="147"/>
      <c r="AC58" s="147"/>
      <c r="AD58" s="147"/>
      <c r="AE58" s="147"/>
      <c r="AF58" s="147"/>
      <c r="AG58" s="147" t="s">
        <v>132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4" t="s">
        <v>202</v>
      </c>
      <c r="D59" s="158"/>
      <c r="E59" s="159">
        <v>780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22</v>
      </c>
      <c r="B60" s="169" t="s">
        <v>203</v>
      </c>
      <c r="C60" s="183" t="s">
        <v>204</v>
      </c>
      <c r="D60" s="170" t="s">
        <v>128</v>
      </c>
      <c r="E60" s="171">
        <v>612.5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0</v>
      </c>
      <c r="O60" s="171">
        <f>ROUND(E60*N60,2)</f>
        <v>0</v>
      </c>
      <c r="P60" s="171">
        <v>7.0000000000000001E-3</v>
      </c>
      <c r="Q60" s="171">
        <f>ROUND(E60*P60,2)</f>
        <v>4.29</v>
      </c>
      <c r="R60" s="173"/>
      <c r="S60" s="173" t="s">
        <v>129</v>
      </c>
      <c r="T60" s="174" t="s">
        <v>129</v>
      </c>
      <c r="U60" s="157">
        <v>0.23799999999999999</v>
      </c>
      <c r="V60" s="157">
        <f>ROUND(E60*U60,2)</f>
        <v>145.78</v>
      </c>
      <c r="W60" s="157"/>
      <c r="X60" s="157" t="s">
        <v>130</v>
      </c>
      <c r="Y60" s="157" t="s">
        <v>131</v>
      </c>
      <c r="Z60" s="147"/>
      <c r="AA60" s="147"/>
      <c r="AB60" s="147"/>
      <c r="AC60" s="147"/>
      <c r="AD60" s="147"/>
      <c r="AE60" s="147"/>
      <c r="AF60" s="147"/>
      <c r="AG60" s="147" t="s">
        <v>132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4" t="s">
        <v>205</v>
      </c>
      <c r="D61" s="158"/>
      <c r="E61" s="159">
        <v>612.5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134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23</v>
      </c>
      <c r="B62" s="176" t="s">
        <v>206</v>
      </c>
      <c r="C62" s="185" t="s">
        <v>207</v>
      </c>
      <c r="D62" s="177" t="s">
        <v>195</v>
      </c>
      <c r="E62" s="178">
        <v>20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0</v>
      </c>
      <c r="O62" s="178">
        <f>ROUND(E62*N62,2)</f>
        <v>0</v>
      </c>
      <c r="P62" s="178">
        <v>9.2499999999999995E-3</v>
      </c>
      <c r="Q62" s="178">
        <f>ROUND(E62*P62,2)</f>
        <v>0.19</v>
      </c>
      <c r="R62" s="180"/>
      <c r="S62" s="180" t="s">
        <v>129</v>
      </c>
      <c r="T62" s="181" t="s">
        <v>129</v>
      </c>
      <c r="U62" s="157">
        <v>0.28699999999999998</v>
      </c>
      <c r="V62" s="157">
        <f>ROUND(E62*U62,2)</f>
        <v>5.74</v>
      </c>
      <c r="W62" s="157"/>
      <c r="X62" s="157" t="s">
        <v>130</v>
      </c>
      <c r="Y62" s="157" t="s">
        <v>131</v>
      </c>
      <c r="Z62" s="147"/>
      <c r="AA62" s="147"/>
      <c r="AB62" s="147"/>
      <c r="AC62" s="147"/>
      <c r="AD62" s="147"/>
      <c r="AE62" s="147"/>
      <c r="AF62" s="147"/>
      <c r="AG62" s="147" t="s">
        <v>132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24</v>
      </c>
      <c r="B63" s="176" t="s">
        <v>208</v>
      </c>
      <c r="C63" s="185" t="s">
        <v>209</v>
      </c>
      <c r="D63" s="177" t="s">
        <v>195</v>
      </c>
      <c r="E63" s="178">
        <v>20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80"/>
      <c r="S63" s="180" t="s">
        <v>129</v>
      </c>
      <c r="T63" s="181" t="s">
        <v>129</v>
      </c>
      <c r="U63" s="157">
        <v>0.47</v>
      </c>
      <c r="V63" s="157">
        <f>ROUND(E63*U63,2)</f>
        <v>9.4</v>
      </c>
      <c r="W63" s="157"/>
      <c r="X63" s="157" t="s">
        <v>130</v>
      </c>
      <c r="Y63" s="157" t="s">
        <v>131</v>
      </c>
      <c r="Z63" s="147"/>
      <c r="AA63" s="147"/>
      <c r="AB63" s="147"/>
      <c r="AC63" s="147"/>
      <c r="AD63" s="147"/>
      <c r="AE63" s="147"/>
      <c r="AF63" s="147"/>
      <c r="AG63" s="147" t="s">
        <v>132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1" t="s">
        <v>124</v>
      </c>
      <c r="B64" s="162" t="s">
        <v>89</v>
      </c>
      <c r="C64" s="182" t="s">
        <v>90</v>
      </c>
      <c r="D64" s="163"/>
      <c r="E64" s="164"/>
      <c r="F64" s="165"/>
      <c r="G64" s="165">
        <f>SUMIF(AG65:AG66,"&lt;&gt;NOR",G65:G66)</f>
        <v>0</v>
      </c>
      <c r="H64" s="165"/>
      <c r="I64" s="165">
        <f>SUM(I65:I66)</f>
        <v>0</v>
      </c>
      <c r="J64" s="165"/>
      <c r="K64" s="165">
        <f>SUM(K65:K66)</f>
        <v>0</v>
      </c>
      <c r="L64" s="165"/>
      <c r="M64" s="165">
        <f>SUM(M65:M66)</f>
        <v>0</v>
      </c>
      <c r="N64" s="164"/>
      <c r="O64" s="164">
        <f>SUM(O65:O66)</f>
        <v>0</v>
      </c>
      <c r="P64" s="164"/>
      <c r="Q64" s="164">
        <f>SUM(Q65:Q66)</f>
        <v>0.78</v>
      </c>
      <c r="R64" s="165"/>
      <c r="S64" s="165"/>
      <c r="T64" s="166"/>
      <c r="U64" s="160"/>
      <c r="V64" s="160">
        <f>SUM(V65:V66)</f>
        <v>15.6</v>
      </c>
      <c r="W64" s="160"/>
      <c r="X64" s="160"/>
      <c r="Y64" s="160"/>
      <c r="AG64" t="s">
        <v>125</v>
      </c>
    </row>
    <row r="65" spans="1:60" outlineLevel="1" x14ac:dyDescent="0.2">
      <c r="A65" s="168">
        <v>25</v>
      </c>
      <c r="B65" s="169" t="s">
        <v>210</v>
      </c>
      <c r="C65" s="183" t="s">
        <v>211</v>
      </c>
      <c r="D65" s="170" t="s">
        <v>128</v>
      </c>
      <c r="E65" s="171">
        <v>78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0.01</v>
      </c>
      <c r="Q65" s="171">
        <f>ROUND(E65*P65,2)</f>
        <v>0.78</v>
      </c>
      <c r="R65" s="173"/>
      <c r="S65" s="173" t="s">
        <v>129</v>
      </c>
      <c r="T65" s="174" t="s">
        <v>129</v>
      </c>
      <c r="U65" s="157">
        <v>0.2</v>
      </c>
      <c r="V65" s="157">
        <f>ROUND(E65*U65,2)</f>
        <v>15.6</v>
      </c>
      <c r="W65" s="157"/>
      <c r="X65" s="157" t="s">
        <v>130</v>
      </c>
      <c r="Y65" s="157" t="s">
        <v>131</v>
      </c>
      <c r="Z65" s="147"/>
      <c r="AA65" s="147"/>
      <c r="AB65" s="147"/>
      <c r="AC65" s="147"/>
      <c r="AD65" s="147"/>
      <c r="AE65" s="147"/>
      <c r="AF65" s="147"/>
      <c r="AG65" s="147" t="s">
        <v>132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4" t="s">
        <v>212</v>
      </c>
      <c r="D66" s="158"/>
      <c r="E66" s="159">
        <v>78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134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1" t="s">
        <v>124</v>
      </c>
      <c r="B67" s="162" t="s">
        <v>91</v>
      </c>
      <c r="C67" s="182" t="s">
        <v>92</v>
      </c>
      <c r="D67" s="163"/>
      <c r="E67" s="164"/>
      <c r="F67" s="165"/>
      <c r="G67" s="165">
        <f>SUMIF(AG68:AG72,"&lt;&gt;NOR",G68:G72)</f>
        <v>0</v>
      </c>
      <c r="H67" s="165"/>
      <c r="I67" s="165">
        <f>SUM(I68:I72)</f>
        <v>0</v>
      </c>
      <c r="J67" s="165"/>
      <c r="K67" s="165">
        <f>SUM(K68:K72)</f>
        <v>0</v>
      </c>
      <c r="L67" s="165"/>
      <c r="M67" s="165">
        <f>SUM(M68:M72)</f>
        <v>0</v>
      </c>
      <c r="N67" s="164"/>
      <c r="O67" s="164">
        <f>SUM(O68:O72)</f>
        <v>0</v>
      </c>
      <c r="P67" s="164"/>
      <c r="Q67" s="164">
        <f>SUM(Q68:Q72)</f>
        <v>0</v>
      </c>
      <c r="R67" s="165"/>
      <c r="S67" s="165"/>
      <c r="T67" s="166"/>
      <c r="U67" s="160"/>
      <c r="V67" s="160">
        <f>SUM(V68:V72)</f>
        <v>2.3499999999999996</v>
      </c>
      <c r="W67" s="160"/>
      <c r="X67" s="160"/>
      <c r="Y67" s="160"/>
      <c r="AG67" t="s">
        <v>125</v>
      </c>
    </row>
    <row r="68" spans="1:60" outlineLevel="1" x14ac:dyDescent="0.2">
      <c r="A68" s="175">
        <v>26</v>
      </c>
      <c r="B68" s="176" t="s">
        <v>213</v>
      </c>
      <c r="C68" s="185" t="s">
        <v>214</v>
      </c>
      <c r="D68" s="177" t="s">
        <v>137</v>
      </c>
      <c r="E68" s="178">
        <v>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80"/>
      <c r="S68" s="180" t="s">
        <v>129</v>
      </c>
      <c r="T68" s="181" t="s">
        <v>129</v>
      </c>
      <c r="U68" s="157">
        <v>0.47</v>
      </c>
      <c r="V68" s="157">
        <f>ROUND(E68*U68,2)</f>
        <v>1.88</v>
      </c>
      <c r="W68" s="157"/>
      <c r="X68" s="157" t="s">
        <v>130</v>
      </c>
      <c r="Y68" s="157" t="s">
        <v>131</v>
      </c>
      <c r="Z68" s="147"/>
      <c r="AA68" s="147"/>
      <c r="AB68" s="147"/>
      <c r="AC68" s="147"/>
      <c r="AD68" s="147"/>
      <c r="AE68" s="147"/>
      <c r="AF68" s="147"/>
      <c r="AG68" s="147" t="s">
        <v>132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8">
        <v>27</v>
      </c>
      <c r="B69" s="169" t="s">
        <v>215</v>
      </c>
      <c r="C69" s="183" t="s">
        <v>216</v>
      </c>
      <c r="D69" s="170" t="s">
        <v>217</v>
      </c>
      <c r="E69" s="171">
        <v>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3"/>
      <c r="S69" s="173" t="s">
        <v>218</v>
      </c>
      <c r="T69" s="174" t="s">
        <v>219</v>
      </c>
      <c r="U69" s="157">
        <v>0.47</v>
      </c>
      <c r="V69" s="157">
        <f>ROUND(E69*U69,2)</f>
        <v>0.47</v>
      </c>
      <c r="W69" s="157"/>
      <c r="X69" s="157" t="s">
        <v>130</v>
      </c>
      <c r="Y69" s="157" t="s">
        <v>131</v>
      </c>
      <c r="Z69" s="147"/>
      <c r="AA69" s="147"/>
      <c r="AB69" s="147"/>
      <c r="AC69" s="147"/>
      <c r="AD69" s="147"/>
      <c r="AE69" s="147"/>
      <c r="AF69" s="147"/>
      <c r="AG69" s="147" t="s">
        <v>132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56.25" outlineLevel="2" x14ac:dyDescent="0.2">
      <c r="A70" s="154"/>
      <c r="B70" s="155"/>
      <c r="C70" s="184" t="s">
        <v>220</v>
      </c>
      <c r="D70" s="158"/>
      <c r="E70" s="159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184" t="s">
        <v>221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4" t="s">
        <v>222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1" t="s">
        <v>124</v>
      </c>
      <c r="B73" s="162" t="s">
        <v>93</v>
      </c>
      <c r="C73" s="182" t="s">
        <v>94</v>
      </c>
      <c r="D73" s="163"/>
      <c r="E73" s="164"/>
      <c r="F73" s="165"/>
      <c r="G73" s="165">
        <f>SUMIF(AG74:AG101,"&lt;&gt;NOR",G74:G101)</f>
        <v>0</v>
      </c>
      <c r="H73" s="165"/>
      <c r="I73" s="165">
        <f>SUM(I74:I101)</f>
        <v>0</v>
      </c>
      <c r="J73" s="165"/>
      <c r="K73" s="165">
        <f>SUM(K74:K101)</f>
        <v>0</v>
      </c>
      <c r="L73" s="165"/>
      <c r="M73" s="165">
        <f>SUM(M74:M101)</f>
        <v>0</v>
      </c>
      <c r="N73" s="164"/>
      <c r="O73" s="164">
        <f>SUM(O74:O101)</f>
        <v>0</v>
      </c>
      <c r="P73" s="164"/>
      <c r="Q73" s="164">
        <f>SUM(Q74:Q101)</f>
        <v>0</v>
      </c>
      <c r="R73" s="165"/>
      <c r="S73" s="165"/>
      <c r="T73" s="166"/>
      <c r="U73" s="160"/>
      <c r="V73" s="160">
        <f>SUM(V74:V101)</f>
        <v>977.7700000000001</v>
      </c>
      <c r="W73" s="160"/>
      <c r="X73" s="160"/>
      <c r="Y73" s="160"/>
      <c r="AG73" t="s">
        <v>125</v>
      </c>
    </row>
    <row r="74" spans="1:60" outlineLevel="1" x14ac:dyDescent="0.2">
      <c r="A74" s="175">
        <v>28</v>
      </c>
      <c r="B74" s="176" t="s">
        <v>223</v>
      </c>
      <c r="C74" s="185" t="s">
        <v>224</v>
      </c>
      <c r="D74" s="177" t="s">
        <v>225</v>
      </c>
      <c r="E74" s="178">
        <v>60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80"/>
      <c r="S74" s="180" t="s">
        <v>129</v>
      </c>
      <c r="T74" s="181" t="s">
        <v>129</v>
      </c>
      <c r="U74" s="157">
        <v>0</v>
      </c>
      <c r="V74" s="157">
        <f>ROUND(E74*U74,2)</f>
        <v>0</v>
      </c>
      <c r="W74" s="157"/>
      <c r="X74" s="157" t="s">
        <v>130</v>
      </c>
      <c r="Y74" s="157" t="s">
        <v>131</v>
      </c>
      <c r="Z74" s="147"/>
      <c r="AA74" s="147"/>
      <c r="AB74" s="147"/>
      <c r="AC74" s="147"/>
      <c r="AD74" s="147"/>
      <c r="AE74" s="147"/>
      <c r="AF74" s="147"/>
      <c r="AG74" s="147" t="s">
        <v>132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29</v>
      </c>
      <c r="B75" s="176" t="s">
        <v>226</v>
      </c>
      <c r="C75" s="185" t="s">
        <v>227</v>
      </c>
      <c r="D75" s="177" t="s">
        <v>137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129</v>
      </c>
      <c r="T75" s="181" t="s">
        <v>129</v>
      </c>
      <c r="U75" s="157">
        <v>8.84</v>
      </c>
      <c r="V75" s="157">
        <f>ROUND(E75*U75,2)</f>
        <v>8.84</v>
      </c>
      <c r="W75" s="157"/>
      <c r="X75" s="157" t="s">
        <v>130</v>
      </c>
      <c r="Y75" s="157" t="s">
        <v>131</v>
      </c>
      <c r="Z75" s="147"/>
      <c r="AA75" s="147"/>
      <c r="AB75" s="147"/>
      <c r="AC75" s="147"/>
      <c r="AD75" s="147"/>
      <c r="AE75" s="147"/>
      <c r="AF75" s="147"/>
      <c r="AG75" s="147" t="s">
        <v>132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30</v>
      </c>
      <c r="B76" s="169" t="s">
        <v>228</v>
      </c>
      <c r="C76" s="183" t="s">
        <v>229</v>
      </c>
      <c r="D76" s="170" t="s">
        <v>230</v>
      </c>
      <c r="E76" s="171">
        <v>414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3"/>
      <c r="S76" s="173" t="s">
        <v>129</v>
      </c>
      <c r="T76" s="174" t="s">
        <v>129</v>
      </c>
      <c r="U76" s="157">
        <v>0</v>
      </c>
      <c r="V76" s="157">
        <f>ROUND(E76*U76,2)</f>
        <v>0</v>
      </c>
      <c r="W76" s="157"/>
      <c r="X76" s="157" t="s">
        <v>130</v>
      </c>
      <c r="Y76" s="157" t="s">
        <v>131</v>
      </c>
      <c r="Z76" s="147"/>
      <c r="AA76" s="147"/>
      <c r="AB76" s="147"/>
      <c r="AC76" s="147"/>
      <c r="AD76" s="147"/>
      <c r="AE76" s="147"/>
      <c r="AF76" s="147"/>
      <c r="AG76" s="147" t="s">
        <v>132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4" t="s">
        <v>231</v>
      </c>
      <c r="D77" s="158"/>
      <c r="E77" s="159">
        <v>414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31</v>
      </c>
      <c r="B78" s="176" t="s">
        <v>232</v>
      </c>
      <c r="C78" s="185" t="s">
        <v>233</v>
      </c>
      <c r="D78" s="177" t="s">
        <v>234</v>
      </c>
      <c r="E78" s="178">
        <v>70</v>
      </c>
      <c r="F78" s="179"/>
      <c r="G78" s="180">
        <f t="shared" ref="G78:G83" si="0">ROUND(E78*F78,2)</f>
        <v>0</v>
      </c>
      <c r="H78" s="179"/>
      <c r="I78" s="180">
        <f t="shared" ref="I78:I83" si="1">ROUND(E78*H78,2)</f>
        <v>0</v>
      </c>
      <c r="J78" s="179"/>
      <c r="K78" s="180">
        <f t="shared" ref="K78:K83" si="2">ROUND(E78*J78,2)</f>
        <v>0</v>
      </c>
      <c r="L78" s="180">
        <v>21</v>
      </c>
      <c r="M78" s="180">
        <f t="shared" ref="M78:M83" si="3">G78*(1+L78/100)</f>
        <v>0</v>
      </c>
      <c r="N78" s="178">
        <v>0</v>
      </c>
      <c r="O78" s="178">
        <f t="shared" ref="O78:O83" si="4">ROUND(E78*N78,2)</f>
        <v>0</v>
      </c>
      <c r="P78" s="178">
        <v>0</v>
      </c>
      <c r="Q78" s="178">
        <f t="shared" ref="Q78:Q83" si="5">ROUND(E78*P78,2)</f>
        <v>0</v>
      </c>
      <c r="R78" s="180"/>
      <c r="S78" s="180" t="s">
        <v>129</v>
      </c>
      <c r="T78" s="181" t="s">
        <v>129</v>
      </c>
      <c r="U78" s="157">
        <v>0.55000000000000004</v>
      </c>
      <c r="V78" s="157">
        <f t="shared" ref="V78:V83" si="6">ROUND(E78*U78,2)</f>
        <v>38.5</v>
      </c>
      <c r="W78" s="157"/>
      <c r="X78" s="157" t="s">
        <v>130</v>
      </c>
      <c r="Y78" s="157" t="s">
        <v>131</v>
      </c>
      <c r="Z78" s="147"/>
      <c r="AA78" s="147"/>
      <c r="AB78" s="147"/>
      <c r="AC78" s="147"/>
      <c r="AD78" s="147"/>
      <c r="AE78" s="147"/>
      <c r="AF78" s="147"/>
      <c r="AG78" s="147" t="s">
        <v>132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32</v>
      </c>
      <c r="B79" s="176" t="s">
        <v>235</v>
      </c>
      <c r="C79" s="185" t="s">
        <v>236</v>
      </c>
      <c r="D79" s="177" t="s">
        <v>234</v>
      </c>
      <c r="E79" s="178">
        <v>512.91085999999996</v>
      </c>
      <c r="F79" s="179"/>
      <c r="G79" s="180">
        <f t="shared" si="0"/>
        <v>0</v>
      </c>
      <c r="H79" s="179"/>
      <c r="I79" s="180">
        <f t="shared" si="1"/>
        <v>0</v>
      </c>
      <c r="J79" s="179"/>
      <c r="K79" s="180">
        <f t="shared" si="2"/>
        <v>0</v>
      </c>
      <c r="L79" s="180">
        <v>21</v>
      </c>
      <c r="M79" s="180">
        <f t="shared" si="3"/>
        <v>0</v>
      </c>
      <c r="N79" s="178">
        <v>0</v>
      </c>
      <c r="O79" s="178">
        <f t="shared" si="4"/>
        <v>0</v>
      </c>
      <c r="P79" s="178">
        <v>0</v>
      </c>
      <c r="Q79" s="178">
        <f t="shared" si="5"/>
        <v>0</v>
      </c>
      <c r="R79" s="180"/>
      <c r="S79" s="180" t="s">
        <v>129</v>
      </c>
      <c r="T79" s="181" t="s">
        <v>129</v>
      </c>
      <c r="U79" s="157">
        <v>0.94199999999999995</v>
      </c>
      <c r="V79" s="157">
        <f t="shared" si="6"/>
        <v>483.16</v>
      </c>
      <c r="W79" s="157"/>
      <c r="X79" s="157" t="s">
        <v>237</v>
      </c>
      <c r="Y79" s="157" t="s">
        <v>131</v>
      </c>
      <c r="Z79" s="147"/>
      <c r="AA79" s="147"/>
      <c r="AB79" s="147"/>
      <c r="AC79" s="147"/>
      <c r="AD79" s="147"/>
      <c r="AE79" s="147"/>
      <c r="AF79" s="147"/>
      <c r="AG79" s="147" t="s">
        <v>238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33</v>
      </c>
      <c r="B80" s="176" t="s">
        <v>239</v>
      </c>
      <c r="C80" s="185" t="s">
        <v>240</v>
      </c>
      <c r="D80" s="177" t="s">
        <v>234</v>
      </c>
      <c r="E80" s="178">
        <v>512.91085999999996</v>
      </c>
      <c r="F80" s="179"/>
      <c r="G80" s="180">
        <f t="shared" si="0"/>
        <v>0</v>
      </c>
      <c r="H80" s="179"/>
      <c r="I80" s="180">
        <f t="shared" si="1"/>
        <v>0</v>
      </c>
      <c r="J80" s="179"/>
      <c r="K80" s="180">
        <f t="shared" si="2"/>
        <v>0</v>
      </c>
      <c r="L80" s="180">
        <v>21</v>
      </c>
      <c r="M80" s="180">
        <f t="shared" si="3"/>
        <v>0</v>
      </c>
      <c r="N80" s="178">
        <v>0</v>
      </c>
      <c r="O80" s="178">
        <f t="shared" si="4"/>
        <v>0</v>
      </c>
      <c r="P80" s="178">
        <v>0</v>
      </c>
      <c r="Q80" s="178">
        <f t="shared" si="5"/>
        <v>0</v>
      </c>
      <c r="R80" s="180"/>
      <c r="S80" s="180" t="s">
        <v>129</v>
      </c>
      <c r="T80" s="181" t="s">
        <v>129</v>
      </c>
      <c r="U80" s="157">
        <v>0.105</v>
      </c>
      <c r="V80" s="157">
        <f t="shared" si="6"/>
        <v>53.86</v>
      </c>
      <c r="W80" s="157"/>
      <c r="X80" s="157" t="s">
        <v>237</v>
      </c>
      <c r="Y80" s="157" t="s">
        <v>131</v>
      </c>
      <c r="Z80" s="147"/>
      <c r="AA80" s="147"/>
      <c r="AB80" s="147"/>
      <c r="AC80" s="147"/>
      <c r="AD80" s="147"/>
      <c r="AE80" s="147"/>
      <c r="AF80" s="147"/>
      <c r="AG80" s="147" t="s">
        <v>238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34</v>
      </c>
      <c r="B81" s="176" t="s">
        <v>241</v>
      </c>
      <c r="C81" s="185" t="s">
        <v>242</v>
      </c>
      <c r="D81" s="177" t="s">
        <v>234</v>
      </c>
      <c r="E81" s="178">
        <v>512.91085999999996</v>
      </c>
      <c r="F81" s="179"/>
      <c r="G81" s="180">
        <f t="shared" si="0"/>
        <v>0</v>
      </c>
      <c r="H81" s="179"/>
      <c r="I81" s="180">
        <f t="shared" si="1"/>
        <v>0</v>
      </c>
      <c r="J81" s="179"/>
      <c r="K81" s="180">
        <f t="shared" si="2"/>
        <v>0</v>
      </c>
      <c r="L81" s="180">
        <v>21</v>
      </c>
      <c r="M81" s="180">
        <f t="shared" si="3"/>
        <v>0</v>
      </c>
      <c r="N81" s="178">
        <v>0</v>
      </c>
      <c r="O81" s="178">
        <f t="shared" si="4"/>
        <v>0</v>
      </c>
      <c r="P81" s="178">
        <v>0</v>
      </c>
      <c r="Q81" s="178">
        <f t="shared" si="5"/>
        <v>0</v>
      </c>
      <c r="R81" s="180"/>
      <c r="S81" s="180" t="s">
        <v>129</v>
      </c>
      <c r="T81" s="181" t="s">
        <v>129</v>
      </c>
      <c r="U81" s="157">
        <v>0.27700000000000002</v>
      </c>
      <c r="V81" s="157">
        <f t="shared" si="6"/>
        <v>142.08000000000001</v>
      </c>
      <c r="W81" s="157"/>
      <c r="X81" s="157" t="s">
        <v>237</v>
      </c>
      <c r="Y81" s="157" t="s">
        <v>131</v>
      </c>
      <c r="Z81" s="147"/>
      <c r="AA81" s="147"/>
      <c r="AB81" s="147"/>
      <c r="AC81" s="147"/>
      <c r="AD81" s="147"/>
      <c r="AE81" s="147"/>
      <c r="AF81" s="147"/>
      <c r="AG81" s="147" t="s">
        <v>238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35</v>
      </c>
      <c r="B82" s="176" t="s">
        <v>243</v>
      </c>
      <c r="C82" s="185" t="s">
        <v>244</v>
      </c>
      <c r="D82" s="177" t="s">
        <v>234</v>
      </c>
      <c r="E82" s="178">
        <v>512.91085999999996</v>
      </c>
      <c r="F82" s="179"/>
      <c r="G82" s="180">
        <f t="shared" si="0"/>
        <v>0</v>
      </c>
      <c r="H82" s="179"/>
      <c r="I82" s="180">
        <f t="shared" si="1"/>
        <v>0</v>
      </c>
      <c r="J82" s="179"/>
      <c r="K82" s="180">
        <f t="shared" si="2"/>
        <v>0</v>
      </c>
      <c r="L82" s="180">
        <v>21</v>
      </c>
      <c r="M82" s="180">
        <f t="shared" si="3"/>
        <v>0</v>
      </c>
      <c r="N82" s="178">
        <v>0</v>
      </c>
      <c r="O82" s="178">
        <f t="shared" si="4"/>
        <v>0</v>
      </c>
      <c r="P82" s="178">
        <v>0</v>
      </c>
      <c r="Q82" s="178">
        <f t="shared" si="5"/>
        <v>0</v>
      </c>
      <c r="R82" s="180"/>
      <c r="S82" s="180" t="s">
        <v>129</v>
      </c>
      <c r="T82" s="181" t="s">
        <v>129</v>
      </c>
      <c r="U82" s="157">
        <v>0.49</v>
      </c>
      <c r="V82" s="157">
        <f t="shared" si="6"/>
        <v>251.33</v>
      </c>
      <c r="W82" s="157"/>
      <c r="X82" s="157" t="s">
        <v>237</v>
      </c>
      <c r="Y82" s="157" t="s">
        <v>131</v>
      </c>
      <c r="Z82" s="147"/>
      <c r="AA82" s="147"/>
      <c r="AB82" s="147"/>
      <c r="AC82" s="147"/>
      <c r="AD82" s="147"/>
      <c r="AE82" s="147"/>
      <c r="AF82" s="147"/>
      <c r="AG82" s="147" t="s">
        <v>238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36</v>
      </c>
      <c r="B83" s="169" t="s">
        <v>245</v>
      </c>
      <c r="C83" s="183" t="s">
        <v>246</v>
      </c>
      <c r="D83" s="170" t="s">
        <v>234</v>
      </c>
      <c r="E83" s="171">
        <v>15390</v>
      </c>
      <c r="F83" s="172"/>
      <c r="G83" s="173">
        <f t="shared" si="0"/>
        <v>0</v>
      </c>
      <c r="H83" s="172"/>
      <c r="I83" s="173">
        <f t="shared" si="1"/>
        <v>0</v>
      </c>
      <c r="J83" s="172"/>
      <c r="K83" s="173">
        <f t="shared" si="2"/>
        <v>0</v>
      </c>
      <c r="L83" s="173">
        <v>21</v>
      </c>
      <c r="M83" s="173">
        <f t="shared" si="3"/>
        <v>0</v>
      </c>
      <c r="N83" s="171">
        <v>0</v>
      </c>
      <c r="O83" s="171">
        <f t="shared" si="4"/>
        <v>0</v>
      </c>
      <c r="P83" s="171">
        <v>0</v>
      </c>
      <c r="Q83" s="171">
        <f t="shared" si="5"/>
        <v>0</v>
      </c>
      <c r="R83" s="173"/>
      <c r="S83" s="173" t="s">
        <v>129</v>
      </c>
      <c r="T83" s="174" t="s">
        <v>129</v>
      </c>
      <c r="U83" s="157">
        <v>0</v>
      </c>
      <c r="V83" s="157">
        <f t="shared" si="6"/>
        <v>0</v>
      </c>
      <c r="W83" s="157"/>
      <c r="X83" s="157" t="s">
        <v>130</v>
      </c>
      <c r="Y83" s="157" t="s">
        <v>131</v>
      </c>
      <c r="Z83" s="147"/>
      <c r="AA83" s="147"/>
      <c r="AB83" s="147"/>
      <c r="AC83" s="147"/>
      <c r="AD83" s="147"/>
      <c r="AE83" s="147"/>
      <c r="AF83" s="147"/>
      <c r="AG83" s="147" t="s">
        <v>132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4" t="s">
        <v>247</v>
      </c>
      <c r="D84" s="158"/>
      <c r="E84" s="159">
        <v>15390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5">
        <v>37</v>
      </c>
      <c r="B85" s="176" t="s">
        <v>248</v>
      </c>
      <c r="C85" s="185" t="s">
        <v>249</v>
      </c>
      <c r="D85" s="177" t="s">
        <v>234</v>
      </c>
      <c r="E85" s="178">
        <v>28.19</v>
      </c>
      <c r="F85" s="179"/>
      <c r="G85" s="180">
        <f t="shared" ref="G85:G97" si="7">ROUND(E85*F85,2)</f>
        <v>0</v>
      </c>
      <c r="H85" s="179"/>
      <c r="I85" s="180">
        <f t="shared" ref="I85:I97" si="8">ROUND(E85*H85,2)</f>
        <v>0</v>
      </c>
      <c r="J85" s="179"/>
      <c r="K85" s="180">
        <f t="shared" ref="K85:K97" si="9">ROUND(E85*J85,2)</f>
        <v>0</v>
      </c>
      <c r="L85" s="180">
        <v>21</v>
      </c>
      <c r="M85" s="180">
        <f t="shared" ref="M85:M97" si="10">G85*(1+L85/100)</f>
        <v>0</v>
      </c>
      <c r="N85" s="178">
        <v>0</v>
      </c>
      <c r="O85" s="178">
        <f t="shared" ref="O85:O97" si="11">ROUND(E85*N85,2)</f>
        <v>0</v>
      </c>
      <c r="P85" s="178">
        <v>0</v>
      </c>
      <c r="Q85" s="178">
        <f t="shared" ref="Q85:Q97" si="12">ROUND(E85*P85,2)</f>
        <v>0</v>
      </c>
      <c r="R85" s="180"/>
      <c r="S85" s="180" t="s">
        <v>129</v>
      </c>
      <c r="T85" s="181" t="s">
        <v>129</v>
      </c>
      <c r="U85" s="157">
        <v>0</v>
      </c>
      <c r="V85" s="157">
        <f t="shared" ref="V85:V97" si="13">ROUND(E85*U85,2)</f>
        <v>0</v>
      </c>
      <c r="W85" s="157"/>
      <c r="X85" s="157" t="s">
        <v>130</v>
      </c>
      <c r="Y85" s="157" t="s">
        <v>131</v>
      </c>
      <c r="Z85" s="147"/>
      <c r="AA85" s="147"/>
      <c r="AB85" s="147"/>
      <c r="AC85" s="147"/>
      <c r="AD85" s="147"/>
      <c r="AE85" s="147"/>
      <c r="AF85" s="147"/>
      <c r="AG85" s="147" t="s">
        <v>132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38</v>
      </c>
      <c r="B86" s="176" t="s">
        <v>250</v>
      </c>
      <c r="C86" s="185" t="s">
        <v>251</v>
      </c>
      <c r="D86" s="177" t="s">
        <v>234</v>
      </c>
      <c r="E86" s="178">
        <v>28.19</v>
      </c>
      <c r="F86" s="179"/>
      <c r="G86" s="180">
        <f t="shared" si="7"/>
        <v>0</v>
      </c>
      <c r="H86" s="179"/>
      <c r="I86" s="180">
        <f t="shared" si="8"/>
        <v>0</v>
      </c>
      <c r="J86" s="179"/>
      <c r="K86" s="180">
        <f t="shared" si="9"/>
        <v>0</v>
      </c>
      <c r="L86" s="180">
        <v>21</v>
      </c>
      <c r="M86" s="180">
        <f t="shared" si="10"/>
        <v>0</v>
      </c>
      <c r="N86" s="178">
        <v>0</v>
      </c>
      <c r="O86" s="178">
        <f t="shared" si="11"/>
        <v>0</v>
      </c>
      <c r="P86" s="178">
        <v>0</v>
      </c>
      <c r="Q86" s="178">
        <f t="shared" si="12"/>
        <v>0</v>
      </c>
      <c r="R86" s="180"/>
      <c r="S86" s="180" t="s">
        <v>129</v>
      </c>
      <c r="T86" s="181" t="s">
        <v>129</v>
      </c>
      <c r="U86" s="157">
        <v>0</v>
      </c>
      <c r="V86" s="157">
        <f t="shared" si="13"/>
        <v>0</v>
      </c>
      <c r="W86" s="157"/>
      <c r="X86" s="157" t="s">
        <v>130</v>
      </c>
      <c r="Y86" s="157" t="s">
        <v>131</v>
      </c>
      <c r="Z86" s="147"/>
      <c r="AA86" s="147"/>
      <c r="AB86" s="147"/>
      <c r="AC86" s="147"/>
      <c r="AD86" s="147"/>
      <c r="AE86" s="147"/>
      <c r="AF86" s="147"/>
      <c r="AG86" s="147" t="s">
        <v>132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39</v>
      </c>
      <c r="B87" s="176" t="s">
        <v>252</v>
      </c>
      <c r="C87" s="185" t="s">
        <v>253</v>
      </c>
      <c r="D87" s="177" t="s">
        <v>234</v>
      </c>
      <c r="E87" s="178">
        <v>7.27</v>
      </c>
      <c r="F87" s="179"/>
      <c r="G87" s="180">
        <f t="shared" si="7"/>
        <v>0</v>
      </c>
      <c r="H87" s="179"/>
      <c r="I87" s="180">
        <f t="shared" si="8"/>
        <v>0</v>
      </c>
      <c r="J87" s="179"/>
      <c r="K87" s="180">
        <f t="shared" si="9"/>
        <v>0</v>
      </c>
      <c r="L87" s="180">
        <v>21</v>
      </c>
      <c r="M87" s="180">
        <f t="shared" si="10"/>
        <v>0</v>
      </c>
      <c r="N87" s="178">
        <v>0</v>
      </c>
      <c r="O87" s="178">
        <f t="shared" si="11"/>
        <v>0</v>
      </c>
      <c r="P87" s="178">
        <v>0</v>
      </c>
      <c r="Q87" s="178">
        <f t="shared" si="12"/>
        <v>0</v>
      </c>
      <c r="R87" s="180"/>
      <c r="S87" s="180" t="s">
        <v>129</v>
      </c>
      <c r="T87" s="181" t="s">
        <v>129</v>
      </c>
      <c r="U87" s="157">
        <v>0</v>
      </c>
      <c r="V87" s="157">
        <f t="shared" si="13"/>
        <v>0</v>
      </c>
      <c r="W87" s="157"/>
      <c r="X87" s="157" t="s">
        <v>130</v>
      </c>
      <c r="Y87" s="157" t="s">
        <v>131</v>
      </c>
      <c r="Z87" s="147"/>
      <c r="AA87" s="147"/>
      <c r="AB87" s="147"/>
      <c r="AC87" s="147"/>
      <c r="AD87" s="147"/>
      <c r="AE87" s="147"/>
      <c r="AF87" s="147"/>
      <c r="AG87" s="147" t="s">
        <v>132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40</v>
      </c>
      <c r="B88" s="176" t="s">
        <v>254</v>
      </c>
      <c r="C88" s="185" t="s">
        <v>255</v>
      </c>
      <c r="D88" s="177" t="s">
        <v>234</v>
      </c>
      <c r="E88" s="178">
        <v>7.27</v>
      </c>
      <c r="F88" s="179"/>
      <c r="G88" s="180">
        <f t="shared" si="7"/>
        <v>0</v>
      </c>
      <c r="H88" s="179"/>
      <c r="I88" s="180">
        <f t="shared" si="8"/>
        <v>0</v>
      </c>
      <c r="J88" s="179"/>
      <c r="K88" s="180">
        <f t="shared" si="9"/>
        <v>0</v>
      </c>
      <c r="L88" s="180">
        <v>21</v>
      </c>
      <c r="M88" s="180">
        <f t="shared" si="10"/>
        <v>0</v>
      </c>
      <c r="N88" s="178">
        <v>0</v>
      </c>
      <c r="O88" s="178">
        <f t="shared" si="11"/>
        <v>0</v>
      </c>
      <c r="P88" s="178">
        <v>0</v>
      </c>
      <c r="Q88" s="178">
        <f t="shared" si="12"/>
        <v>0</v>
      </c>
      <c r="R88" s="180"/>
      <c r="S88" s="180" t="s">
        <v>129</v>
      </c>
      <c r="T88" s="181" t="s">
        <v>129</v>
      </c>
      <c r="U88" s="157">
        <v>0</v>
      </c>
      <c r="V88" s="157">
        <f t="shared" si="13"/>
        <v>0</v>
      </c>
      <c r="W88" s="157"/>
      <c r="X88" s="157" t="s">
        <v>130</v>
      </c>
      <c r="Y88" s="157" t="s">
        <v>131</v>
      </c>
      <c r="Z88" s="147"/>
      <c r="AA88" s="147"/>
      <c r="AB88" s="147"/>
      <c r="AC88" s="147"/>
      <c r="AD88" s="147"/>
      <c r="AE88" s="147"/>
      <c r="AF88" s="147"/>
      <c r="AG88" s="147" t="s">
        <v>132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5">
        <v>41</v>
      </c>
      <c r="B89" s="176" t="s">
        <v>256</v>
      </c>
      <c r="C89" s="185" t="s">
        <v>257</v>
      </c>
      <c r="D89" s="177" t="s">
        <v>234</v>
      </c>
      <c r="E89" s="178">
        <v>131.16999999999999</v>
      </c>
      <c r="F89" s="179"/>
      <c r="G89" s="180">
        <f t="shared" si="7"/>
        <v>0</v>
      </c>
      <c r="H89" s="179"/>
      <c r="I89" s="180">
        <f t="shared" si="8"/>
        <v>0</v>
      </c>
      <c r="J89" s="179"/>
      <c r="K89" s="180">
        <f t="shared" si="9"/>
        <v>0</v>
      </c>
      <c r="L89" s="180">
        <v>21</v>
      </c>
      <c r="M89" s="180">
        <f t="shared" si="10"/>
        <v>0</v>
      </c>
      <c r="N89" s="178">
        <v>0</v>
      </c>
      <c r="O89" s="178">
        <f t="shared" si="11"/>
        <v>0</v>
      </c>
      <c r="P89" s="178">
        <v>0</v>
      </c>
      <c r="Q89" s="178">
        <f t="shared" si="12"/>
        <v>0</v>
      </c>
      <c r="R89" s="180"/>
      <c r="S89" s="180" t="s">
        <v>129</v>
      </c>
      <c r="T89" s="181" t="s">
        <v>129</v>
      </c>
      <c r="U89" s="157">
        <v>0</v>
      </c>
      <c r="V89" s="157">
        <f t="shared" si="13"/>
        <v>0</v>
      </c>
      <c r="W89" s="157"/>
      <c r="X89" s="157" t="s">
        <v>130</v>
      </c>
      <c r="Y89" s="157" t="s">
        <v>131</v>
      </c>
      <c r="Z89" s="147"/>
      <c r="AA89" s="147"/>
      <c r="AB89" s="147"/>
      <c r="AC89" s="147"/>
      <c r="AD89" s="147"/>
      <c r="AE89" s="147"/>
      <c r="AF89" s="147"/>
      <c r="AG89" s="147" t="s">
        <v>132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5">
        <v>42</v>
      </c>
      <c r="B90" s="176" t="s">
        <v>258</v>
      </c>
      <c r="C90" s="185" t="s">
        <v>259</v>
      </c>
      <c r="D90" s="177" t="s">
        <v>234</v>
      </c>
      <c r="E90" s="178">
        <v>131.16999999999999</v>
      </c>
      <c r="F90" s="179"/>
      <c r="G90" s="180">
        <f t="shared" si="7"/>
        <v>0</v>
      </c>
      <c r="H90" s="179"/>
      <c r="I90" s="180">
        <f t="shared" si="8"/>
        <v>0</v>
      </c>
      <c r="J90" s="179"/>
      <c r="K90" s="180">
        <f t="shared" si="9"/>
        <v>0</v>
      </c>
      <c r="L90" s="180">
        <v>21</v>
      </c>
      <c r="M90" s="180">
        <f t="shared" si="10"/>
        <v>0</v>
      </c>
      <c r="N90" s="178">
        <v>0</v>
      </c>
      <c r="O90" s="178">
        <f t="shared" si="11"/>
        <v>0</v>
      </c>
      <c r="P90" s="178">
        <v>0</v>
      </c>
      <c r="Q90" s="178">
        <f t="shared" si="12"/>
        <v>0</v>
      </c>
      <c r="R90" s="180"/>
      <c r="S90" s="180" t="s">
        <v>129</v>
      </c>
      <c r="T90" s="181" t="s">
        <v>129</v>
      </c>
      <c r="U90" s="157">
        <v>0</v>
      </c>
      <c r="V90" s="157">
        <f t="shared" si="13"/>
        <v>0</v>
      </c>
      <c r="W90" s="157"/>
      <c r="X90" s="157" t="s">
        <v>130</v>
      </c>
      <c r="Y90" s="157" t="s">
        <v>131</v>
      </c>
      <c r="Z90" s="147"/>
      <c r="AA90" s="147"/>
      <c r="AB90" s="147"/>
      <c r="AC90" s="147"/>
      <c r="AD90" s="147"/>
      <c r="AE90" s="147"/>
      <c r="AF90" s="147"/>
      <c r="AG90" s="147" t="s">
        <v>132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5">
        <v>43</v>
      </c>
      <c r="B91" s="176" t="s">
        <v>260</v>
      </c>
      <c r="C91" s="185" t="s">
        <v>261</v>
      </c>
      <c r="D91" s="177" t="s">
        <v>234</v>
      </c>
      <c r="E91" s="178">
        <v>279.22000000000003</v>
      </c>
      <c r="F91" s="179"/>
      <c r="G91" s="180">
        <f t="shared" si="7"/>
        <v>0</v>
      </c>
      <c r="H91" s="179"/>
      <c r="I91" s="180">
        <f t="shared" si="8"/>
        <v>0</v>
      </c>
      <c r="J91" s="179"/>
      <c r="K91" s="180">
        <f t="shared" si="9"/>
        <v>0</v>
      </c>
      <c r="L91" s="180">
        <v>21</v>
      </c>
      <c r="M91" s="180">
        <f t="shared" si="10"/>
        <v>0</v>
      </c>
      <c r="N91" s="178">
        <v>0</v>
      </c>
      <c r="O91" s="178">
        <f t="shared" si="11"/>
        <v>0</v>
      </c>
      <c r="P91" s="178">
        <v>0</v>
      </c>
      <c r="Q91" s="178">
        <f t="shared" si="12"/>
        <v>0</v>
      </c>
      <c r="R91" s="180"/>
      <c r="S91" s="180" t="s">
        <v>129</v>
      </c>
      <c r="T91" s="181" t="s">
        <v>129</v>
      </c>
      <c r="U91" s="157">
        <v>0</v>
      </c>
      <c r="V91" s="157">
        <f t="shared" si="13"/>
        <v>0</v>
      </c>
      <c r="W91" s="157"/>
      <c r="X91" s="157" t="s">
        <v>130</v>
      </c>
      <c r="Y91" s="157" t="s">
        <v>131</v>
      </c>
      <c r="Z91" s="147"/>
      <c r="AA91" s="147"/>
      <c r="AB91" s="147"/>
      <c r="AC91" s="147"/>
      <c r="AD91" s="147"/>
      <c r="AE91" s="147"/>
      <c r="AF91" s="147"/>
      <c r="AG91" s="147" t="s">
        <v>132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5">
        <v>44</v>
      </c>
      <c r="B92" s="176" t="s">
        <v>262</v>
      </c>
      <c r="C92" s="185" t="s">
        <v>263</v>
      </c>
      <c r="D92" s="177" t="s">
        <v>234</v>
      </c>
      <c r="E92" s="178">
        <v>279.22000000000003</v>
      </c>
      <c r="F92" s="179"/>
      <c r="G92" s="180">
        <f t="shared" si="7"/>
        <v>0</v>
      </c>
      <c r="H92" s="179"/>
      <c r="I92" s="180">
        <f t="shared" si="8"/>
        <v>0</v>
      </c>
      <c r="J92" s="179"/>
      <c r="K92" s="180">
        <f t="shared" si="9"/>
        <v>0</v>
      </c>
      <c r="L92" s="180">
        <v>21</v>
      </c>
      <c r="M92" s="180">
        <f t="shared" si="10"/>
        <v>0</v>
      </c>
      <c r="N92" s="178">
        <v>0</v>
      </c>
      <c r="O92" s="178">
        <f t="shared" si="11"/>
        <v>0</v>
      </c>
      <c r="P92" s="178">
        <v>0</v>
      </c>
      <c r="Q92" s="178">
        <f t="shared" si="12"/>
        <v>0</v>
      </c>
      <c r="R92" s="180"/>
      <c r="S92" s="180" t="s">
        <v>129</v>
      </c>
      <c r="T92" s="181" t="s">
        <v>129</v>
      </c>
      <c r="U92" s="157">
        <v>0</v>
      </c>
      <c r="V92" s="157">
        <f t="shared" si="13"/>
        <v>0</v>
      </c>
      <c r="W92" s="157"/>
      <c r="X92" s="157" t="s">
        <v>130</v>
      </c>
      <c r="Y92" s="157" t="s">
        <v>131</v>
      </c>
      <c r="Z92" s="147"/>
      <c r="AA92" s="147"/>
      <c r="AB92" s="147"/>
      <c r="AC92" s="147"/>
      <c r="AD92" s="147"/>
      <c r="AE92" s="147"/>
      <c r="AF92" s="147"/>
      <c r="AG92" s="147" t="s">
        <v>132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45</v>
      </c>
      <c r="B93" s="176" t="s">
        <v>264</v>
      </c>
      <c r="C93" s="185" t="s">
        <v>265</v>
      </c>
      <c r="D93" s="177" t="s">
        <v>234</v>
      </c>
      <c r="E93" s="178">
        <v>6.13</v>
      </c>
      <c r="F93" s="179"/>
      <c r="G93" s="180">
        <f t="shared" si="7"/>
        <v>0</v>
      </c>
      <c r="H93" s="179"/>
      <c r="I93" s="180">
        <f t="shared" si="8"/>
        <v>0</v>
      </c>
      <c r="J93" s="179"/>
      <c r="K93" s="180">
        <f t="shared" si="9"/>
        <v>0</v>
      </c>
      <c r="L93" s="180">
        <v>21</v>
      </c>
      <c r="M93" s="180">
        <f t="shared" si="10"/>
        <v>0</v>
      </c>
      <c r="N93" s="178">
        <v>0</v>
      </c>
      <c r="O93" s="178">
        <f t="shared" si="11"/>
        <v>0</v>
      </c>
      <c r="P93" s="178">
        <v>0</v>
      </c>
      <c r="Q93" s="178">
        <f t="shared" si="12"/>
        <v>0</v>
      </c>
      <c r="R93" s="180"/>
      <c r="S93" s="180" t="s">
        <v>129</v>
      </c>
      <c r="T93" s="181" t="s">
        <v>129</v>
      </c>
      <c r="U93" s="157">
        <v>0</v>
      </c>
      <c r="V93" s="157">
        <f t="shared" si="13"/>
        <v>0</v>
      </c>
      <c r="W93" s="157"/>
      <c r="X93" s="157" t="s">
        <v>130</v>
      </c>
      <c r="Y93" s="157" t="s">
        <v>131</v>
      </c>
      <c r="Z93" s="147"/>
      <c r="AA93" s="147"/>
      <c r="AB93" s="147"/>
      <c r="AC93" s="147"/>
      <c r="AD93" s="147"/>
      <c r="AE93" s="147"/>
      <c r="AF93" s="147"/>
      <c r="AG93" s="147" t="s">
        <v>132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5">
        <v>46</v>
      </c>
      <c r="B94" s="176" t="s">
        <v>266</v>
      </c>
      <c r="C94" s="185" t="s">
        <v>267</v>
      </c>
      <c r="D94" s="177" t="s">
        <v>234</v>
      </c>
      <c r="E94" s="178">
        <v>6.13</v>
      </c>
      <c r="F94" s="179"/>
      <c r="G94" s="180">
        <f t="shared" si="7"/>
        <v>0</v>
      </c>
      <c r="H94" s="179"/>
      <c r="I94" s="180">
        <f t="shared" si="8"/>
        <v>0</v>
      </c>
      <c r="J94" s="179"/>
      <c r="K94" s="180">
        <f t="shared" si="9"/>
        <v>0</v>
      </c>
      <c r="L94" s="180">
        <v>21</v>
      </c>
      <c r="M94" s="180">
        <f t="shared" si="10"/>
        <v>0</v>
      </c>
      <c r="N94" s="178">
        <v>0</v>
      </c>
      <c r="O94" s="178">
        <f t="shared" si="11"/>
        <v>0</v>
      </c>
      <c r="P94" s="178">
        <v>0</v>
      </c>
      <c r="Q94" s="178">
        <f t="shared" si="12"/>
        <v>0</v>
      </c>
      <c r="R94" s="180"/>
      <c r="S94" s="180" t="s">
        <v>129</v>
      </c>
      <c r="T94" s="181" t="s">
        <v>129</v>
      </c>
      <c r="U94" s="157">
        <v>0</v>
      </c>
      <c r="V94" s="157">
        <f t="shared" si="13"/>
        <v>0</v>
      </c>
      <c r="W94" s="157"/>
      <c r="X94" s="157" t="s">
        <v>130</v>
      </c>
      <c r="Y94" s="157" t="s">
        <v>131</v>
      </c>
      <c r="Z94" s="147"/>
      <c r="AA94" s="147"/>
      <c r="AB94" s="147"/>
      <c r="AC94" s="147"/>
      <c r="AD94" s="147"/>
      <c r="AE94" s="147"/>
      <c r="AF94" s="147"/>
      <c r="AG94" s="147" t="s">
        <v>132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5">
        <v>47</v>
      </c>
      <c r="B95" s="176" t="s">
        <v>268</v>
      </c>
      <c r="C95" s="185" t="s">
        <v>269</v>
      </c>
      <c r="D95" s="177" t="s">
        <v>234</v>
      </c>
      <c r="E95" s="178">
        <v>0.8</v>
      </c>
      <c r="F95" s="179"/>
      <c r="G95" s="180">
        <f t="shared" si="7"/>
        <v>0</v>
      </c>
      <c r="H95" s="179"/>
      <c r="I95" s="180">
        <f t="shared" si="8"/>
        <v>0</v>
      </c>
      <c r="J95" s="179"/>
      <c r="K95" s="180">
        <f t="shared" si="9"/>
        <v>0</v>
      </c>
      <c r="L95" s="180">
        <v>21</v>
      </c>
      <c r="M95" s="180">
        <f t="shared" si="10"/>
        <v>0</v>
      </c>
      <c r="N95" s="178">
        <v>0</v>
      </c>
      <c r="O95" s="178">
        <f t="shared" si="11"/>
        <v>0</v>
      </c>
      <c r="P95" s="178">
        <v>0</v>
      </c>
      <c r="Q95" s="178">
        <f t="shared" si="12"/>
        <v>0</v>
      </c>
      <c r="R95" s="180"/>
      <c r="S95" s="180" t="s">
        <v>129</v>
      </c>
      <c r="T95" s="181" t="s">
        <v>129</v>
      </c>
      <c r="U95" s="157">
        <v>0</v>
      </c>
      <c r="V95" s="157">
        <f t="shared" si="13"/>
        <v>0</v>
      </c>
      <c r="W95" s="157"/>
      <c r="X95" s="157" t="s">
        <v>130</v>
      </c>
      <c r="Y95" s="157" t="s">
        <v>131</v>
      </c>
      <c r="Z95" s="147"/>
      <c r="AA95" s="147"/>
      <c r="AB95" s="147"/>
      <c r="AC95" s="147"/>
      <c r="AD95" s="147"/>
      <c r="AE95" s="147"/>
      <c r="AF95" s="147"/>
      <c r="AG95" s="147" t="s">
        <v>132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5">
        <v>48</v>
      </c>
      <c r="B96" s="176" t="s">
        <v>270</v>
      </c>
      <c r="C96" s="185" t="s">
        <v>271</v>
      </c>
      <c r="D96" s="177" t="s">
        <v>234</v>
      </c>
      <c r="E96" s="178">
        <v>1.23</v>
      </c>
      <c r="F96" s="179"/>
      <c r="G96" s="180">
        <f t="shared" si="7"/>
        <v>0</v>
      </c>
      <c r="H96" s="179"/>
      <c r="I96" s="180">
        <f t="shared" si="8"/>
        <v>0</v>
      </c>
      <c r="J96" s="179"/>
      <c r="K96" s="180">
        <f t="shared" si="9"/>
        <v>0</v>
      </c>
      <c r="L96" s="180">
        <v>21</v>
      </c>
      <c r="M96" s="180">
        <f t="shared" si="10"/>
        <v>0</v>
      </c>
      <c r="N96" s="178">
        <v>0</v>
      </c>
      <c r="O96" s="178">
        <f t="shared" si="11"/>
        <v>0</v>
      </c>
      <c r="P96" s="178">
        <v>0</v>
      </c>
      <c r="Q96" s="178">
        <f t="shared" si="12"/>
        <v>0</v>
      </c>
      <c r="R96" s="180"/>
      <c r="S96" s="180" t="s">
        <v>129</v>
      </c>
      <c r="T96" s="181" t="s">
        <v>129</v>
      </c>
      <c r="U96" s="157">
        <v>0</v>
      </c>
      <c r="V96" s="157">
        <f t="shared" si="13"/>
        <v>0</v>
      </c>
      <c r="W96" s="157"/>
      <c r="X96" s="157" t="s">
        <v>130</v>
      </c>
      <c r="Y96" s="157" t="s">
        <v>131</v>
      </c>
      <c r="Z96" s="147"/>
      <c r="AA96" s="147"/>
      <c r="AB96" s="147"/>
      <c r="AC96" s="147"/>
      <c r="AD96" s="147"/>
      <c r="AE96" s="147"/>
      <c r="AF96" s="147"/>
      <c r="AG96" s="147" t="s">
        <v>132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8">
        <v>49</v>
      </c>
      <c r="B97" s="169" t="s">
        <v>272</v>
      </c>
      <c r="C97" s="183" t="s">
        <v>273</v>
      </c>
      <c r="D97" s="170" t="s">
        <v>234</v>
      </c>
      <c r="E97" s="171">
        <v>11.7</v>
      </c>
      <c r="F97" s="172"/>
      <c r="G97" s="173">
        <f t="shared" si="7"/>
        <v>0</v>
      </c>
      <c r="H97" s="172"/>
      <c r="I97" s="173">
        <f t="shared" si="8"/>
        <v>0</v>
      </c>
      <c r="J97" s="172"/>
      <c r="K97" s="173">
        <f t="shared" si="9"/>
        <v>0</v>
      </c>
      <c r="L97" s="173">
        <v>21</v>
      </c>
      <c r="M97" s="173">
        <f t="shared" si="10"/>
        <v>0</v>
      </c>
      <c r="N97" s="171">
        <v>0</v>
      </c>
      <c r="O97" s="171">
        <f t="shared" si="11"/>
        <v>0</v>
      </c>
      <c r="P97" s="171">
        <v>0</v>
      </c>
      <c r="Q97" s="171">
        <f t="shared" si="12"/>
        <v>0</v>
      </c>
      <c r="R97" s="173"/>
      <c r="S97" s="173" t="s">
        <v>129</v>
      </c>
      <c r="T97" s="174" t="s">
        <v>219</v>
      </c>
      <c r="U97" s="157">
        <v>0</v>
      </c>
      <c r="V97" s="157">
        <f t="shared" si="13"/>
        <v>0</v>
      </c>
      <c r="W97" s="157"/>
      <c r="X97" s="157" t="s">
        <v>130</v>
      </c>
      <c r="Y97" s="157" t="s">
        <v>131</v>
      </c>
      <c r="Z97" s="147"/>
      <c r="AA97" s="147"/>
      <c r="AB97" s="147"/>
      <c r="AC97" s="147"/>
      <c r="AD97" s="147"/>
      <c r="AE97" s="147"/>
      <c r="AF97" s="147"/>
      <c r="AG97" s="147" t="s">
        <v>132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2" x14ac:dyDescent="0.2">
      <c r="A98" s="154"/>
      <c r="B98" s="155"/>
      <c r="C98" s="184" t="s">
        <v>274</v>
      </c>
      <c r="D98" s="158"/>
      <c r="E98" s="159">
        <v>11.7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8">
        <v>50</v>
      </c>
      <c r="B99" s="169" t="s">
        <v>275</v>
      </c>
      <c r="C99" s="183" t="s">
        <v>276</v>
      </c>
      <c r="D99" s="170" t="s">
        <v>234</v>
      </c>
      <c r="E99" s="171">
        <v>31.74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3"/>
      <c r="S99" s="173" t="s">
        <v>129</v>
      </c>
      <c r="T99" s="174" t="s">
        <v>219</v>
      </c>
      <c r="U99" s="157">
        <v>0</v>
      </c>
      <c r="V99" s="157">
        <f>ROUND(E99*U99,2)</f>
        <v>0</v>
      </c>
      <c r="W99" s="157"/>
      <c r="X99" s="157" t="s">
        <v>130</v>
      </c>
      <c r="Y99" s="157" t="s">
        <v>131</v>
      </c>
      <c r="Z99" s="147"/>
      <c r="AA99" s="147"/>
      <c r="AB99" s="147"/>
      <c r="AC99" s="147"/>
      <c r="AD99" s="147"/>
      <c r="AE99" s="147"/>
      <c r="AF99" s="147"/>
      <c r="AG99" s="147" t="s">
        <v>132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2" x14ac:dyDescent="0.2">
      <c r="A100" s="154"/>
      <c r="B100" s="155"/>
      <c r="C100" s="184" t="s">
        <v>277</v>
      </c>
      <c r="D100" s="158"/>
      <c r="E100" s="159">
        <v>31.74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8">
        <v>51</v>
      </c>
      <c r="B101" s="169" t="s">
        <v>278</v>
      </c>
      <c r="C101" s="183" t="s">
        <v>279</v>
      </c>
      <c r="D101" s="170" t="s">
        <v>234</v>
      </c>
      <c r="E101" s="171">
        <v>15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3"/>
      <c r="S101" s="173" t="s">
        <v>129</v>
      </c>
      <c r="T101" s="174" t="s">
        <v>129</v>
      </c>
      <c r="U101" s="157">
        <v>0</v>
      </c>
      <c r="V101" s="157">
        <f>ROUND(E101*U101,2)</f>
        <v>0</v>
      </c>
      <c r="W101" s="157"/>
      <c r="X101" s="157" t="s">
        <v>130</v>
      </c>
      <c r="Y101" s="157" t="s">
        <v>131</v>
      </c>
      <c r="Z101" s="147"/>
      <c r="AA101" s="147"/>
      <c r="AB101" s="147"/>
      <c r="AC101" s="147"/>
      <c r="AD101" s="147"/>
      <c r="AE101" s="147"/>
      <c r="AF101" s="147"/>
      <c r="AG101" s="147" t="s">
        <v>132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3"/>
      <c r="B102" s="4"/>
      <c r="C102" s="18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15</v>
      </c>
      <c r="AF102">
        <v>21</v>
      </c>
      <c r="AG102" t="s">
        <v>110</v>
      </c>
    </row>
    <row r="103" spans="1:60" x14ac:dyDescent="0.2">
      <c r="A103" s="150"/>
      <c r="B103" s="151" t="s">
        <v>31</v>
      </c>
      <c r="C103" s="187"/>
      <c r="D103" s="152"/>
      <c r="E103" s="153"/>
      <c r="F103" s="153"/>
      <c r="G103" s="167">
        <f>G8+G11+G14+G17+G36+G39+G42+G45+G48+G52+G57+G64+G67+G73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280</v>
      </c>
    </row>
    <row r="104" spans="1:60" x14ac:dyDescent="0.2">
      <c r="A104" s="3"/>
      <c r="B104" s="4"/>
      <c r="C104" s="18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3"/>
      <c r="B105" s="4"/>
      <c r="C105" s="186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</sheetData>
  <sheetProtection algorithmName="SHA-512" hashValue="AeEVKE/wHT7MHkUupmiliBsOHJfCOMJNt1I9eY5P+iZB0zKecowGFW2TUFJN7POo8aQfVw6iEkUolpOWktvMSA==" saltValue="t5stbbsSDpicEPsNZqUE3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7"/>
  <sheetViews>
    <sheetView workbookViewId="0">
      <pane ySplit="7" topLeftCell="A8" activePane="bottomLeft" state="frozen"/>
      <selection pane="bottomLeft" activeCell="A23" sqref="A23:XFD35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98</v>
      </c>
    </row>
    <row r="2" spans="1:60" ht="24.95" customHeight="1" x14ac:dyDescent="0.2">
      <c r="A2" s="139" t="s">
        <v>8</v>
      </c>
      <c r="B2" s="49" t="s">
        <v>43</v>
      </c>
      <c r="C2" s="245" t="s">
        <v>320</v>
      </c>
      <c r="D2" s="246"/>
      <c r="E2" s="246"/>
      <c r="F2" s="246"/>
      <c r="G2" s="247"/>
      <c r="AG2" t="s">
        <v>99</v>
      </c>
    </row>
    <row r="3" spans="1:60" ht="24.95" customHeight="1" x14ac:dyDescent="0.2">
      <c r="A3" s="139" t="s">
        <v>9</v>
      </c>
      <c r="B3" s="49" t="s">
        <v>45</v>
      </c>
      <c r="C3" s="248" t="s">
        <v>46</v>
      </c>
      <c r="D3" s="249"/>
      <c r="E3" s="249"/>
      <c r="F3" s="249"/>
      <c r="G3" s="250"/>
      <c r="AC3" s="120" t="s">
        <v>99</v>
      </c>
      <c r="AG3" t="s">
        <v>100</v>
      </c>
    </row>
    <row r="4" spans="1:60" ht="24.95" customHeight="1" x14ac:dyDescent="0.2">
      <c r="A4" s="140" t="s">
        <v>10</v>
      </c>
      <c r="B4" s="141" t="s">
        <v>48</v>
      </c>
      <c r="C4" s="251" t="s">
        <v>49</v>
      </c>
      <c r="D4" s="252"/>
      <c r="E4" s="252"/>
      <c r="F4" s="252"/>
      <c r="G4" s="253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31</v>
      </c>
      <c r="H6" s="146" t="s">
        <v>32</v>
      </c>
      <c r="I6" s="146" t="s">
        <v>108</v>
      </c>
      <c r="J6" s="146" t="s">
        <v>33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124</v>
      </c>
      <c r="B8" s="162" t="s">
        <v>96</v>
      </c>
      <c r="C8" s="182" t="s">
        <v>29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X8" s="160"/>
      <c r="Y8" s="160"/>
      <c r="AG8" t="s">
        <v>125</v>
      </c>
    </row>
    <row r="9" spans="1:60" outlineLevel="1" x14ac:dyDescent="0.2">
      <c r="A9" s="175">
        <v>1</v>
      </c>
      <c r="B9" s="176" t="s">
        <v>281</v>
      </c>
      <c r="C9" s="185" t="s">
        <v>282</v>
      </c>
      <c r="D9" s="177" t="s">
        <v>283</v>
      </c>
      <c r="E9" s="178">
        <v>1</v>
      </c>
      <c r="F9" s="179"/>
      <c r="G9" s="180">
        <f t="shared" ref="G9:G15" si="0">ROUND(E9*F9,2)</f>
        <v>0</v>
      </c>
      <c r="H9" s="179"/>
      <c r="I9" s="180">
        <f t="shared" ref="I9:I15" si="1">ROUND(E9*H9,2)</f>
        <v>0</v>
      </c>
      <c r="J9" s="179"/>
      <c r="K9" s="180">
        <f t="shared" ref="K9:K15" si="2">ROUND(E9*J9,2)</f>
        <v>0</v>
      </c>
      <c r="L9" s="180">
        <v>21</v>
      </c>
      <c r="M9" s="180">
        <f t="shared" ref="M9:M15" si="3">G9*(1+L9/100)</f>
        <v>0</v>
      </c>
      <c r="N9" s="178">
        <v>0</v>
      </c>
      <c r="O9" s="178">
        <f t="shared" ref="O9:O15" si="4">ROUND(E9*N9,2)</f>
        <v>0</v>
      </c>
      <c r="P9" s="178">
        <v>0</v>
      </c>
      <c r="Q9" s="178">
        <f t="shared" ref="Q9:Q15" si="5">ROUND(E9*P9,2)</f>
        <v>0</v>
      </c>
      <c r="R9" s="180"/>
      <c r="S9" s="180" t="s">
        <v>129</v>
      </c>
      <c r="T9" s="181" t="s">
        <v>219</v>
      </c>
      <c r="U9" s="157">
        <v>0</v>
      </c>
      <c r="V9" s="157">
        <f t="shared" ref="V9:V15" si="6">ROUND(E9*U9,2)</f>
        <v>0</v>
      </c>
      <c r="W9" s="157"/>
      <c r="X9" s="157" t="s">
        <v>284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286</v>
      </c>
      <c r="C10" s="185" t="s">
        <v>287</v>
      </c>
      <c r="D10" s="177" t="s">
        <v>283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129</v>
      </c>
      <c r="T10" s="181" t="s">
        <v>219</v>
      </c>
      <c r="U10" s="157">
        <v>0</v>
      </c>
      <c r="V10" s="157">
        <f t="shared" si="6"/>
        <v>0</v>
      </c>
      <c r="W10" s="157"/>
      <c r="X10" s="157" t="s">
        <v>284</v>
      </c>
      <c r="Y10" s="157" t="s">
        <v>131</v>
      </c>
      <c r="Z10" s="147"/>
      <c r="AA10" s="147"/>
      <c r="AB10" s="147"/>
      <c r="AC10" s="147"/>
      <c r="AD10" s="147"/>
      <c r="AE10" s="147"/>
      <c r="AF10" s="147"/>
      <c r="AG10" s="147" t="s">
        <v>285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288</v>
      </c>
      <c r="C11" s="185" t="s">
        <v>289</v>
      </c>
      <c r="D11" s="177" t="s">
        <v>283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129</v>
      </c>
      <c r="T11" s="181" t="s">
        <v>219</v>
      </c>
      <c r="U11" s="157">
        <v>0</v>
      </c>
      <c r="V11" s="157">
        <f t="shared" si="6"/>
        <v>0</v>
      </c>
      <c r="W11" s="157"/>
      <c r="X11" s="157" t="s">
        <v>284</v>
      </c>
      <c r="Y11" s="157" t="s">
        <v>131</v>
      </c>
      <c r="Z11" s="147"/>
      <c r="AA11" s="147"/>
      <c r="AB11" s="147"/>
      <c r="AC11" s="147"/>
      <c r="AD11" s="147"/>
      <c r="AE11" s="147"/>
      <c r="AF11" s="147"/>
      <c r="AG11" s="147" t="s">
        <v>285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290</v>
      </c>
      <c r="C12" s="185" t="s">
        <v>291</v>
      </c>
      <c r="D12" s="177" t="s">
        <v>283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129</v>
      </c>
      <c r="T12" s="181" t="s">
        <v>219</v>
      </c>
      <c r="U12" s="157">
        <v>0</v>
      </c>
      <c r="V12" s="157">
        <f t="shared" si="6"/>
        <v>0</v>
      </c>
      <c r="W12" s="157"/>
      <c r="X12" s="157" t="s">
        <v>284</v>
      </c>
      <c r="Y12" s="157" t="s">
        <v>131</v>
      </c>
      <c r="Z12" s="147"/>
      <c r="AA12" s="147"/>
      <c r="AB12" s="147"/>
      <c r="AC12" s="147"/>
      <c r="AD12" s="147"/>
      <c r="AE12" s="147"/>
      <c r="AF12" s="147"/>
      <c r="AG12" s="147" t="s">
        <v>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292</v>
      </c>
      <c r="C13" s="185" t="s">
        <v>293</v>
      </c>
      <c r="D13" s="177" t="s">
        <v>283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129</v>
      </c>
      <c r="T13" s="181" t="s">
        <v>219</v>
      </c>
      <c r="U13" s="157">
        <v>0</v>
      </c>
      <c r="V13" s="157">
        <f t="shared" si="6"/>
        <v>0</v>
      </c>
      <c r="W13" s="157"/>
      <c r="X13" s="157" t="s">
        <v>284</v>
      </c>
      <c r="Y13" s="157" t="s">
        <v>131</v>
      </c>
      <c r="Z13" s="147"/>
      <c r="AA13" s="147"/>
      <c r="AB13" s="147"/>
      <c r="AC13" s="147"/>
      <c r="AD13" s="147"/>
      <c r="AE13" s="147"/>
      <c r="AF13" s="147"/>
      <c r="AG13" s="147" t="s">
        <v>285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294</v>
      </c>
      <c r="C14" s="185" t="s">
        <v>295</v>
      </c>
      <c r="D14" s="177" t="s">
        <v>283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129</v>
      </c>
      <c r="T14" s="181" t="s">
        <v>219</v>
      </c>
      <c r="U14" s="157">
        <v>0</v>
      </c>
      <c r="V14" s="157">
        <f t="shared" si="6"/>
        <v>0</v>
      </c>
      <c r="W14" s="157"/>
      <c r="X14" s="157" t="s">
        <v>284</v>
      </c>
      <c r="Y14" s="157" t="s">
        <v>131</v>
      </c>
      <c r="Z14" s="147"/>
      <c r="AA14" s="147"/>
      <c r="AB14" s="147"/>
      <c r="AC14" s="147"/>
      <c r="AD14" s="147"/>
      <c r="AE14" s="147"/>
      <c r="AF14" s="147"/>
      <c r="AG14" s="147" t="s">
        <v>285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296</v>
      </c>
      <c r="C15" s="185" t="s">
        <v>297</v>
      </c>
      <c r="D15" s="177" t="s">
        <v>283</v>
      </c>
      <c r="E15" s="178">
        <v>1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80"/>
      <c r="S15" s="180" t="s">
        <v>129</v>
      </c>
      <c r="T15" s="181" t="s">
        <v>219</v>
      </c>
      <c r="U15" s="157">
        <v>0</v>
      </c>
      <c r="V15" s="157">
        <f t="shared" si="6"/>
        <v>0</v>
      </c>
      <c r="W15" s="157"/>
      <c r="X15" s="157" t="s">
        <v>284</v>
      </c>
      <c r="Y15" s="157" t="s">
        <v>131</v>
      </c>
      <c r="Z15" s="147"/>
      <c r="AA15" s="147"/>
      <c r="AB15" s="147"/>
      <c r="AC15" s="147"/>
      <c r="AD15" s="147"/>
      <c r="AE15" s="147"/>
      <c r="AF15" s="147"/>
      <c r="AG15" s="147" t="s">
        <v>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1" t="s">
        <v>124</v>
      </c>
      <c r="B16" s="162" t="s">
        <v>97</v>
      </c>
      <c r="C16" s="182" t="s">
        <v>30</v>
      </c>
      <c r="D16" s="163"/>
      <c r="E16" s="164"/>
      <c r="F16" s="165"/>
      <c r="G16" s="165">
        <f>SUMIF(AG17:AG18,"&lt;&gt;NOR",G17:G18)</f>
        <v>0</v>
      </c>
      <c r="H16" s="165"/>
      <c r="I16" s="165">
        <f>SUM(I17:I18)</f>
        <v>0</v>
      </c>
      <c r="J16" s="165"/>
      <c r="K16" s="165">
        <f>SUM(K17:K18)</f>
        <v>0</v>
      </c>
      <c r="L16" s="165"/>
      <c r="M16" s="165">
        <f>SUM(M17:M18)</f>
        <v>0</v>
      </c>
      <c r="N16" s="164"/>
      <c r="O16" s="164">
        <f>SUM(O17:O18)</f>
        <v>0</v>
      </c>
      <c r="P16" s="164"/>
      <c r="Q16" s="164">
        <f>SUM(Q17:Q18)</f>
        <v>0</v>
      </c>
      <c r="R16" s="165"/>
      <c r="S16" s="165"/>
      <c r="T16" s="166"/>
      <c r="U16" s="160"/>
      <c r="V16" s="160">
        <f>SUM(V17:V18)</f>
        <v>0</v>
      </c>
      <c r="W16" s="160"/>
      <c r="X16" s="160"/>
      <c r="Y16" s="160"/>
      <c r="AG16" t="s">
        <v>125</v>
      </c>
    </row>
    <row r="17" spans="1:60" outlineLevel="1" x14ac:dyDescent="0.2">
      <c r="A17" s="175">
        <v>8</v>
      </c>
      <c r="B17" s="176" t="s">
        <v>298</v>
      </c>
      <c r="C17" s="185" t="s">
        <v>299</v>
      </c>
      <c r="D17" s="177" t="s">
        <v>283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/>
      <c r="S17" s="180" t="s">
        <v>129</v>
      </c>
      <c r="T17" s="181" t="s">
        <v>219</v>
      </c>
      <c r="U17" s="157">
        <v>0</v>
      </c>
      <c r="V17" s="157">
        <f>ROUND(E17*U17,2)</f>
        <v>0</v>
      </c>
      <c r="W17" s="157"/>
      <c r="X17" s="157" t="s">
        <v>284</v>
      </c>
      <c r="Y17" s="157" t="s">
        <v>131</v>
      </c>
      <c r="Z17" s="147"/>
      <c r="AA17" s="147"/>
      <c r="AB17" s="147"/>
      <c r="AC17" s="147"/>
      <c r="AD17" s="147"/>
      <c r="AE17" s="147"/>
      <c r="AF17" s="147"/>
      <c r="AG17" s="147" t="s">
        <v>285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9</v>
      </c>
      <c r="B18" s="169" t="s">
        <v>300</v>
      </c>
      <c r="C18" s="183" t="s">
        <v>301</v>
      </c>
      <c r="D18" s="170" t="s">
        <v>283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129</v>
      </c>
      <c r="T18" s="174" t="s">
        <v>219</v>
      </c>
      <c r="U18" s="157">
        <v>0</v>
      </c>
      <c r="V18" s="157">
        <f>ROUND(E18*U18,2)</f>
        <v>0</v>
      </c>
      <c r="W18" s="157"/>
      <c r="X18" s="157" t="s">
        <v>284</v>
      </c>
      <c r="Y18" s="157" t="s">
        <v>131</v>
      </c>
      <c r="Z18" s="147"/>
      <c r="AA18" s="147"/>
      <c r="AB18" s="147"/>
      <c r="AC18" s="147"/>
      <c r="AD18" s="147"/>
      <c r="AE18" s="147"/>
      <c r="AF18" s="147"/>
      <c r="AG18" s="147" t="s">
        <v>285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3"/>
      <c r="B19" s="4"/>
      <c r="C19" s="18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110</v>
      </c>
    </row>
    <row r="20" spans="1:60" x14ac:dyDescent="0.2">
      <c r="A20" s="150"/>
      <c r="B20" s="151" t="s">
        <v>31</v>
      </c>
      <c r="C20" s="187"/>
      <c r="D20" s="152"/>
      <c r="E20" s="153"/>
      <c r="F20" s="153"/>
      <c r="G20" s="167">
        <f>G8+G16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280</v>
      </c>
    </row>
    <row r="21" spans="1:60" x14ac:dyDescent="0.2">
      <c r="A21" s="3"/>
      <c r="B21" s="4"/>
      <c r="C21" s="18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</sheetData>
  <sheetProtection algorithmName="SHA-512" hashValue="4+LFmkFQgZL4Aaj2YScpbsgt40SbFzvOb07BZTicEmarSulEQLthHZt35o5g49GyrScNoeCUSAZA+OMdAL0sqg==" saltValue="6F9buisONPO9CmDaYn3RT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workbookViewId="0">
      <pane ySplit="7" topLeftCell="A23" activePane="bottomLeft" state="frozen"/>
      <selection pane="bottomLeft" activeCell="F30" sqref="F30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98</v>
      </c>
    </row>
    <row r="2" spans="1:60" ht="24.95" customHeight="1" x14ac:dyDescent="0.2">
      <c r="A2" s="139" t="s">
        <v>8</v>
      </c>
      <c r="B2" s="49" t="s">
        <v>43</v>
      </c>
      <c r="C2" s="245" t="s">
        <v>320</v>
      </c>
      <c r="D2" s="246"/>
      <c r="E2" s="246"/>
      <c r="F2" s="246"/>
      <c r="G2" s="247"/>
      <c r="AG2" t="s">
        <v>99</v>
      </c>
    </row>
    <row r="3" spans="1:60" ht="24.95" customHeight="1" x14ac:dyDescent="0.2">
      <c r="A3" s="139" t="s">
        <v>9</v>
      </c>
      <c r="B3" s="49" t="s">
        <v>50</v>
      </c>
      <c r="C3" s="248" t="s">
        <v>51</v>
      </c>
      <c r="D3" s="249"/>
      <c r="E3" s="249"/>
      <c r="F3" s="249"/>
      <c r="G3" s="250"/>
      <c r="AC3" s="120" t="s">
        <v>99</v>
      </c>
      <c r="AG3" t="s">
        <v>100</v>
      </c>
    </row>
    <row r="4" spans="1:60" ht="24.95" customHeight="1" x14ac:dyDescent="0.2">
      <c r="A4" s="140" t="s">
        <v>10</v>
      </c>
      <c r="B4" s="141" t="s">
        <v>50</v>
      </c>
      <c r="C4" s="251" t="s">
        <v>47</v>
      </c>
      <c r="D4" s="252"/>
      <c r="E4" s="252"/>
      <c r="F4" s="252"/>
      <c r="G4" s="253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31</v>
      </c>
      <c r="H6" s="146" t="s">
        <v>32</v>
      </c>
      <c r="I6" s="146" t="s">
        <v>108</v>
      </c>
      <c r="J6" s="146" t="s">
        <v>33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124</v>
      </c>
      <c r="B8" s="162" t="s">
        <v>67</v>
      </c>
      <c r="C8" s="182" t="s">
        <v>68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0.3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41.239999999999995</v>
      </c>
      <c r="W8" s="160"/>
      <c r="X8" s="160"/>
      <c r="Y8" s="160"/>
      <c r="AG8" t="s">
        <v>125</v>
      </c>
    </row>
    <row r="9" spans="1:60" outlineLevel="1" x14ac:dyDescent="0.2">
      <c r="A9" s="175">
        <v>1</v>
      </c>
      <c r="B9" s="176" t="s">
        <v>126</v>
      </c>
      <c r="C9" s="185" t="s">
        <v>127</v>
      </c>
      <c r="D9" s="177" t="s">
        <v>128</v>
      </c>
      <c r="E9" s="178">
        <v>10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129</v>
      </c>
      <c r="T9" s="181" t="s">
        <v>129</v>
      </c>
      <c r="U9" s="157">
        <v>0.17199999999999999</v>
      </c>
      <c r="V9" s="157">
        <f>ROUND(E9*U9,2)</f>
        <v>1.72</v>
      </c>
      <c r="W9" s="157"/>
      <c r="X9" s="157" t="s">
        <v>130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302</v>
      </c>
      <c r="C10" s="185" t="s">
        <v>303</v>
      </c>
      <c r="D10" s="177" t="s">
        <v>128</v>
      </c>
      <c r="E10" s="178">
        <v>32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9.4000000000000004E-3</v>
      </c>
      <c r="O10" s="178">
        <f>ROUND(E10*N10,2)</f>
        <v>0.3</v>
      </c>
      <c r="P10" s="178">
        <v>0</v>
      </c>
      <c r="Q10" s="178">
        <f>ROUND(E10*P10,2)</f>
        <v>0</v>
      </c>
      <c r="R10" s="180"/>
      <c r="S10" s="180" t="s">
        <v>129</v>
      </c>
      <c r="T10" s="181" t="s">
        <v>129</v>
      </c>
      <c r="U10" s="157">
        <v>0.86399999999999999</v>
      </c>
      <c r="V10" s="157">
        <f>ROUND(E10*U10,2)</f>
        <v>27.65</v>
      </c>
      <c r="W10" s="157"/>
      <c r="X10" s="157" t="s">
        <v>130</v>
      </c>
      <c r="Y10" s="157" t="s">
        <v>131</v>
      </c>
      <c r="Z10" s="147"/>
      <c r="AA10" s="147"/>
      <c r="AB10" s="147"/>
      <c r="AC10" s="147"/>
      <c r="AD10" s="147"/>
      <c r="AE10" s="147"/>
      <c r="AF10" s="147"/>
      <c r="AG10" s="147" t="s">
        <v>132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304</v>
      </c>
      <c r="C11" s="185" t="s">
        <v>305</v>
      </c>
      <c r="D11" s="177" t="s">
        <v>128</v>
      </c>
      <c r="E11" s="178">
        <v>32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80"/>
      <c r="S11" s="180" t="s">
        <v>129</v>
      </c>
      <c r="T11" s="181" t="s">
        <v>129</v>
      </c>
      <c r="U11" s="157">
        <v>0.371</v>
      </c>
      <c r="V11" s="157">
        <f>ROUND(E11*U11,2)</f>
        <v>11.87</v>
      </c>
      <c r="W11" s="157"/>
      <c r="X11" s="157" t="s">
        <v>130</v>
      </c>
      <c r="Y11" s="157" t="s">
        <v>131</v>
      </c>
      <c r="Z11" s="147"/>
      <c r="AA11" s="147"/>
      <c r="AB11" s="147"/>
      <c r="AC11" s="147"/>
      <c r="AD11" s="147"/>
      <c r="AE11" s="147"/>
      <c r="AF11" s="147"/>
      <c r="AG11" s="147" t="s">
        <v>132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1" t="s">
        <v>124</v>
      </c>
      <c r="B12" s="162" t="s">
        <v>73</v>
      </c>
      <c r="C12" s="182" t="s">
        <v>74</v>
      </c>
      <c r="D12" s="163"/>
      <c r="E12" s="164"/>
      <c r="F12" s="165"/>
      <c r="G12" s="165">
        <f>SUMIF(AG13:AG19,"&lt;&gt;NOR",G13:G19)</f>
        <v>0</v>
      </c>
      <c r="H12" s="165"/>
      <c r="I12" s="165">
        <f>SUM(I13:I19)</f>
        <v>0</v>
      </c>
      <c r="J12" s="165"/>
      <c r="K12" s="165">
        <f>SUM(K13:K19)</f>
        <v>0</v>
      </c>
      <c r="L12" s="165"/>
      <c r="M12" s="165">
        <f>SUM(M13:M19)</f>
        <v>0</v>
      </c>
      <c r="N12" s="164"/>
      <c r="O12" s="164">
        <f>SUM(O13:O19)</f>
        <v>0.06</v>
      </c>
      <c r="P12" s="164"/>
      <c r="Q12" s="164">
        <f>SUM(Q13:Q19)</f>
        <v>88.19</v>
      </c>
      <c r="R12" s="165"/>
      <c r="S12" s="165"/>
      <c r="T12" s="166"/>
      <c r="U12" s="160"/>
      <c r="V12" s="160">
        <f>SUM(V13:V19)</f>
        <v>206.64000000000001</v>
      </c>
      <c r="W12" s="160"/>
      <c r="X12" s="160"/>
      <c r="Y12" s="160"/>
      <c r="AG12" t="s">
        <v>125</v>
      </c>
    </row>
    <row r="13" spans="1:60" outlineLevel="1" x14ac:dyDescent="0.2">
      <c r="A13" s="168">
        <v>4</v>
      </c>
      <c r="B13" s="169" t="s">
        <v>154</v>
      </c>
      <c r="C13" s="183" t="s">
        <v>155</v>
      </c>
      <c r="D13" s="170" t="s">
        <v>147</v>
      </c>
      <c r="E13" s="171">
        <v>43.505749999999999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1.2800000000000001E-3</v>
      </c>
      <c r="O13" s="171">
        <f>ROUND(E13*N13,2)</f>
        <v>0.06</v>
      </c>
      <c r="P13" s="171">
        <v>1.8</v>
      </c>
      <c r="Q13" s="171">
        <f>ROUND(E13*P13,2)</f>
        <v>78.31</v>
      </c>
      <c r="R13" s="173"/>
      <c r="S13" s="173" t="s">
        <v>129</v>
      </c>
      <c r="T13" s="174" t="s">
        <v>129</v>
      </c>
      <c r="U13" s="157">
        <v>1.52</v>
      </c>
      <c r="V13" s="157">
        <f>ROUND(E13*U13,2)</f>
        <v>66.13</v>
      </c>
      <c r="W13" s="157"/>
      <c r="X13" s="157" t="s">
        <v>130</v>
      </c>
      <c r="Y13" s="157" t="s">
        <v>131</v>
      </c>
      <c r="Z13" s="147"/>
      <c r="AA13" s="147"/>
      <c r="AB13" s="147"/>
      <c r="AC13" s="147"/>
      <c r="AD13" s="147"/>
      <c r="AE13" s="147"/>
      <c r="AF13" s="147"/>
      <c r="AG13" s="147" t="s">
        <v>132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306</v>
      </c>
      <c r="D14" s="158"/>
      <c r="E14" s="159">
        <v>9.7807499999999994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307</v>
      </c>
      <c r="D15" s="158"/>
      <c r="E15" s="159">
        <v>33.725000000000001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8">
        <v>5</v>
      </c>
      <c r="B16" s="169" t="s">
        <v>308</v>
      </c>
      <c r="C16" s="183" t="s">
        <v>309</v>
      </c>
      <c r="D16" s="170" t="s">
        <v>147</v>
      </c>
      <c r="E16" s="171">
        <v>21.75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8.3400000000000002E-2</v>
      </c>
      <c r="Q16" s="171">
        <f>ROUND(E16*P16,2)</f>
        <v>1.81</v>
      </c>
      <c r="R16" s="173"/>
      <c r="S16" s="173" t="s">
        <v>129</v>
      </c>
      <c r="T16" s="174" t="s">
        <v>129</v>
      </c>
      <c r="U16" s="157">
        <v>4.93</v>
      </c>
      <c r="V16" s="157">
        <f>ROUND(E16*U16,2)</f>
        <v>107.23</v>
      </c>
      <c r="W16" s="157"/>
      <c r="X16" s="157" t="s">
        <v>130</v>
      </c>
      <c r="Y16" s="157" t="s">
        <v>131</v>
      </c>
      <c r="Z16" s="147"/>
      <c r="AA16" s="147"/>
      <c r="AB16" s="147"/>
      <c r="AC16" s="147"/>
      <c r="AD16" s="147"/>
      <c r="AE16" s="147"/>
      <c r="AF16" s="147"/>
      <c r="AG16" s="147" t="s">
        <v>132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310</v>
      </c>
      <c r="D17" s="158"/>
      <c r="E17" s="159">
        <v>21.75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8">
        <v>6</v>
      </c>
      <c r="B18" s="169" t="s">
        <v>311</v>
      </c>
      <c r="C18" s="183" t="s">
        <v>312</v>
      </c>
      <c r="D18" s="170" t="s">
        <v>147</v>
      </c>
      <c r="E18" s="171">
        <v>3.6697500000000001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2.2000000000000002</v>
      </c>
      <c r="Q18" s="171">
        <f>ROUND(E18*P18,2)</f>
        <v>8.07</v>
      </c>
      <c r="R18" s="173"/>
      <c r="S18" s="173" t="s">
        <v>129</v>
      </c>
      <c r="T18" s="174" t="s">
        <v>129</v>
      </c>
      <c r="U18" s="157">
        <v>9.07</v>
      </c>
      <c r="V18" s="157">
        <f>ROUND(E18*U18,2)</f>
        <v>33.28</v>
      </c>
      <c r="W18" s="157"/>
      <c r="X18" s="157" t="s">
        <v>130</v>
      </c>
      <c r="Y18" s="157" t="s">
        <v>131</v>
      </c>
      <c r="Z18" s="147"/>
      <c r="AA18" s="147"/>
      <c r="AB18" s="147"/>
      <c r="AC18" s="147"/>
      <c r="AD18" s="147"/>
      <c r="AE18" s="147"/>
      <c r="AF18" s="147"/>
      <c r="AG18" s="147" t="s">
        <v>132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4" t="s">
        <v>313</v>
      </c>
      <c r="D19" s="158"/>
      <c r="E19" s="159">
        <v>3.6697500000000001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1" t="s">
        <v>124</v>
      </c>
      <c r="B20" s="162" t="s">
        <v>93</v>
      </c>
      <c r="C20" s="182" t="s">
        <v>94</v>
      </c>
      <c r="D20" s="163"/>
      <c r="E20" s="164"/>
      <c r="F20" s="165"/>
      <c r="G20" s="165">
        <f>SUMIF(AG21:AG34,"&lt;&gt;NOR",G21:G34)</f>
        <v>0</v>
      </c>
      <c r="H20" s="165"/>
      <c r="I20" s="165">
        <f>SUM(I21:I34)</f>
        <v>0</v>
      </c>
      <c r="J20" s="165"/>
      <c r="K20" s="165">
        <f>SUM(K21:K34)</f>
        <v>0</v>
      </c>
      <c r="L20" s="165"/>
      <c r="M20" s="165">
        <f>SUM(M21:M34)</f>
        <v>0</v>
      </c>
      <c r="N20" s="164"/>
      <c r="O20" s="164">
        <f>SUM(O21:O34)</f>
        <v>0</v>
      </c>
      <c r="P20" s="164"/>
      <c r="Q20" s="164">
        <f>SUM(Q21:Q34)</f>
        <v>0</v>
      </c>
      <c r="R20" s="165"/>
      <c r="S20" s="165"/>
      <c r="T20" s="166"/>
      <c r="U20" s="160"/>
      <c r="V20" s="160">
        <f>SUM(V21:V34)</f>
        <v>36.82</v>
      </c>
      <c r="W20" s="160"/>
      <c r="X20" s="160"/>
      <c r="Y20" s="160"/>
      <c r="AG20" t="s">
        <v>125</v>
      </c>
    </row>
    <row r="21" spans="1:60" outlineLevel="1" x14ac:dyDescent="0.2">
      <c r="A21" s="175">
        <v>7</v>
      </c>
      <c r="B21" s="176" t="s">
        <v>223</v>
      </c>
      <c r="C21" s="185" t="s">
        <v>224</v>
      </c>
      <c r="D21" s="177" t="s">
        <v>225</v>
      </c>
      <c r="E21" s="178">
        <v>30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80"/>
      <c r="S21" s="180" t="s">
        <v>129</v>
      </c>
      <c r="T21" s="181" t="s">
        <v>129</v>
      </c>
      <c r="U21" s="157">
        <v>0</v>
      </c>
      <c r="V21" s="157">
        <f>ROUND(E21*U21,2)</f>
        <v>0</v>
      </c>
      <c r="W21" s="157"/>
      <c r="X21" s="157" t="s">
        <v>130</v>
      </c>
      <c r="Y21" s="157" t="s">
        <v>131</v>
      </c>
      <c r="Z21" s="147"/>
      <c r="AA21" s="147"/>
      <c r="AB21" s="147"/>
      <c r="AC21" s="147"/>
      <c r="AD21" s="147"/>
      <c r="AE21" s="147"/>
      <c r="AF21" s="147"/>
      <c r="AG21" s="147" t="s">
        <v>132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8</v>
      </c>
      <c r="B22" s="169" t="s">
        <v>241</v>
      </c>
      <c r="C22" s="183" t="s">
        <v>242</v>
      </c>
      <c r="D22" s="170" t="s">
        <v>234</v>
      </c>
      <c r="E22" s="171">
        <v>48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129</v>
      </c>
      <c r="T22" s="174" t="s">
        <v>129</v>
      </c>
      <c r="U22" s="157">
        <v>0.27700000000000002</v>
      </c>
      <c r="V22" s="157">
        <f>ROUND(E22*U22,2)</f>
        <v>13.3</v>
      </c>
      <c r="W22" s="157"/>
      <c r="X22" s="157" t="s">
        <v>130</v>
      </c>
      <c r="Y22" s="157" t="s">
        <v>131</v>
      </c>
      <c r="Z22" s="147"/>
      <c r="AA22" s="147"/>
      <c r="AB22" s="147"/>
      <c r="AC22" s="147"/>
      <c r="AD22" s="147"/>
      <c r="AE22" s="147"/>
      <c r="AF22" s="147"/>
      <c r="AG22" s="147" t="s">
        <v>132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4" t="s">
        <v>314</v>
      </c>
      <c r="D23" s="158"/>
      <c r="E23" s="159">
        <v>40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4" t="s">
        <v>315</v>
      </c>
      <c r="D24" s="158"/>
      <c r="E24" s="159">
        <v>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9</v>
      </c>
      <c r="B25" s="169" t="s">
        <v>243</v>
      </c>
      <c r="C25" s="183" t="s">
        <v>244</v>
      </c>
      <c r="D25" s="170" t="s">
        <v>234</v>
      </c>
      <c r="E25" s="171">
        <v>48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129</v>
      </c>
      <c r="T25" s="174" t="s">
        <v>129</v>
      </c>
      <c r="U25" s="157">
        <v>0.49</v>
      </c>
      <c r="V25" s="157">
        <f>ROUND(E25*U25,2)</f>
        <v>23.52</v>
      </c>
      <c r="W25" s="157"/>
      <c r="X25" s="157" t="s">
        <v>130</v>
      </c>
      <c r="Y25" s="157" t="s">
        <v>131</v>
      </c>
      <c r="Z25" s="147"/>
      <c r="AA25" s="147"/>
      <c r="AB25" s="147"/>
      <c r="AC25" s="147"/>
      <c r="AD25" s="147"/>
      <c r="AE25" s="147"/>
      <c r="AF25" s="147"/>
      <c r="AG25" s="147" t="s">
        <v>132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4" t="s">
        <v>314</v>
      </c>
      <c r="D26" s="158"/>
      <c r="E26" s="159">
        <v>40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4" t="s">
        <v>315</v>
      </c>
      <c r="D27" s="158"/>
      <c r="E27" s="159">
        <v>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10</v>
      </c>
      <c r="B28" s="169" t="s">
        <v>245</v>
      </c>
      <c r="C28" s="183" t="s">
        <v>246</v>
      </c>
      <c r="D28" s="170" t="s">
        <v>234</v>
      </c>
      <c r="E28" s="171">
        <v>1440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129</v>
      </c>
      <c r="T28" s="174" t="s">
        <v>129</v>
      </c>
      <c r="U28" s="157">
        <v>0</v>
      </c>
      <c r="V28" s="157">
        <f>ROUND(E28*U28,2)</f>
        <v>0</v>
      </c>
      <c r="W28" s="157"/>
      <c r="X28" s="157" t="s">
        <v>130</v>
      </c>
      <c r="Y28" s="157" t="s">
        <v>131</v>
      </c>
      <c r="Z28" s="147"/>
      <c r="AA28" s="147"/>
      <c r="AB28" s="147"/>
      <c r="AC28" s="147"/>
      <c r="AD28" s="147"/>
      <c r="AE28" s="147"/>
      <c r="AF28" s="147"/>
      <c r="AG28" s="147" t="s">
        <v>132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4" t="s">
        <v>316</v>
      </c>
      <c r="D29" s="158"/>
      <c r="E29" s="159">
        <v>1440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134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11</v>
      </c>
      <c r="B30" s="169" t="s">
        <v>248</v>
      </c>
      <c r="C30" s="183" t="s">
        <v>249</v>
      </c>
      <c r="D30" s="170" t="s">
        <v>234</v>
      </c>
      <c r="E30" s="171">
        <v>40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129</v>
      </c>
      <c r="T30" s="174" t="s">
        <v>129</v>
      </c>
      <c r="U30" s="157">
        <v>0</v>
      </c>
      <c r="V30" s="157">
        <f>ROUND(E30*U30,2)</f>
        <v>0</v>
      </c>
      <c r="W30" s="157"/>
      <c r="X30" s="157" t="s">
        <v>130</v>
      </c>
      <c r="Y30" s="157" t="s">
        <v>131</v>
      </c>
      <c r="Z30" s="147"/>
      <c r="AA30" s="147"/>
      <c r="AB30" s="147"/>
      <c r="AC30" s="147"/>
      <c r="AD30" s="147"/>
      <c r="AE30" s="147"/>
      <c r="AF30" s="147"/>
      <c r="AG30" s="147" t="s">
        <v>132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317</v>
      </c>
      <c r="D31" s="158"/>
      <c r="E31" s="159">
        <v>40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5">
        <v>12</v>
      </c>
      <c r="B32" s="176" t="s">
        <v>250</v>
      </c>
      <c r="C32" s="185" t="s">
        <v>251</v>
      </c>
      <c r="D32" s="177" t="s">
        <v>234</v>
      </c>
      <c r="E32" s="178">
        <v>40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80"/>
      <c r="S32" s="180" t="s">
        <v>129</v>
      </c>
      <c r="T32" s="181" t="s">
        <v>129</v>
      </c>
      <c r="U32" s="157">
        <v>0</v>
      </c>
      <c r="V32" s="157">
        <f>ROUND(E32*U32,2)</f>
        <v>0</v>
      </c>
      <c r="W32" s="157"/>
      <c r="X32" s="157" t="s">
        <v>130</v>
      </c>
      <c r="Y32" s="157" t="s">
        <v>131</v>
      </c>
      <c r="Z32" s="147"/>
      <c r="AA32" s="147"/>
      <c r="AB32" s="147"/>
      <c r="AC32" s="147"/>
      <c r="AD32" s="147"/>
      <c r="AE32" s="147"/>
      <c r="AF32" s="147"/>
      <c r="AG32" s="147" t="s">
        <v>132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13</v>
      </c>
      <c r="B33" s="176" t="s">
        <v>256</v>
      </c>
      <c r="C33" s="185" t="s">
        <v>257</v>
      </c>
      <c r="D33" s="177" t="s">
        <v>234</v>
      </c>
      <c r="E33" s="178">
        <v>8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80"/>
      <c r="S33" s="180" t="s">
        <v>129</v>
      </c>
      <c r="T33" s="181" t="s">
        <v>129</v>
      </c>
      <c r="U33" s="157">
        <v>0</v>
      </c>
      <c r="V33" s="157">
        <f>ROUND(E33*U33,2)</f>
        <v>0</v>
      </c>
      <c r="W33" s="157"/>
      <c r="X33" s="157" t="s">
        <v>130</v>
      </c>
      <c r="Y33" s="157" t="s">
        <v>131</v>
      </c>
      <c r="Z33" s="147"/>
      <c r="AA33" s="147"/>
      <c r="AB33" s="147"/>
      <c r="AC33" s="147"/>
      <c r="AD33" s="147"/>
      <c r="AE33" s="147"/>
      <c r="AF33" s="147"/>
      <c r="AG33" s="147" t="s">
        <v>132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14</v>
      </c>
      <c r="B34" s="169" t="s">
        <v>258</v>
      </c>
      <c r="C34" s="183" t="s">
        <v>259</v>
      </c>
      <c r="D34" s="170" t="s">
        <v>234</v>
      </c>
      <c r="E34" s="171">
        <v>8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129</v>
      </c>
      <c r="T34" s="174" t="s">
        <v>129</v>
      </c>
      <c r="U34" s="157">
        <v>0</v>
      </c>
      <c r="V34" s="157">
        <f>ROUND(E34*U34,2)</f>
        <v>0</v>
      </c>
      <c r="W34" s="157"/>
      <c r="X34" s="157" t="s">
        <v>130</v>
      </c>
      <c r="Y34" s="157" t="s">
        <v>131</v>
      </c>
      <c r="Z34" s="147"/>
      <c r="AA34" s="147"/>
      <c r="AB34" s="147"/>
      <c r="AC34" s="147"/>
      <c r="AD34" s="147"/>
      <c r="AE34" s="147"/>
      <c r="AF34" s="147"/>
      <c r="AG34" s="147" t="s">
        <v>132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3"/>
      <c r="B35" s="4"/>
      <c r="C35" s="18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110</v>
      </c>
    </row>
    <row r="36" spans="1:60" x14ac:dyDescent="0.2">
      <c r="A36" s="150"/>
      <c r="B36" s="151" t="s">
        <v>31</v>
      </c>
      <c r="C36" s="187"/>
      <c r="D36" s="152"/>
      <c r="E36" s="153"/>
      <c r="F36" s="153"/>
      <c r="G36" s="167">
        <f>G8+G12+G20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280</v>
      </c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3"/>
      <c r="B38" s="4"/>
      <c r="C38" s="18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</sheetData>
  <sheetProtection algorithmName="SHA-512" hashValue="GifKWYNkfpzrr+uI6welMxtVnIHWpoHTgH86Vc30Ir/RRRI0p3euz6mNmg6DAPlpTYYWjlmlsGajRD3xeDv5cg==" saltValue="tAheZH9Ic35DIrVlm76SW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8" activePane="bottomLeft" state="frozen"/>
      <selection pane="bottomLeft" activeCell="C32" sqref="C32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98</v>
      </c>
    </row>
    <row r="2" spans="1:60" ht="24.95" customHeight="1" x14ac:dyDescent="0.2">
      <c r="A2" s="139" t="s">
        <v>8</v>
      </c>
      <c r="B2" s="49" t="s">
        <v>43</v>
      </c>
      <c r="C2" s="245" t="s">
        <v>320</v>
      </c>
      <c r="D2" s="246"/>
      <c r="E2" s="246"/>
      <c r="F2" s="246"/>
      <c r="G2" s="247"/>
      <c r="AG2" t="s">
        <v>99</v>
      </c>
    </row>
    <row r="3" spans="1:60" ht="24.95" customHeight="1" x14ac:dyDescent="0.2">
      <c r="A3" s="139" t="s">
        <v>9</v>
      </c>
      <c r="B3" s="49" t="s">
        <v>50</v>
      </c>
      <c r="C3" s="248" t="s">
        <v>51</v>
      </c>
      <c r="D3" s="249"/>
      <c r="E3" s="249"/>
      <c r="F3" s="249"/>
      <c r="G3" s="250"/>
      <c r="AC3" s="120" t="s">
        <v>99</v>
      </c>
      <c r="AG3" t="s">
        <v>100</v>
      </c>
    </row>
    <row r="4" spans="1:60" ht="24.95" customHeight="1" x14ac:dyDescent="0.2">
      <c r="A4" s="140" t="s">
        <v>10</v>
      </c>
      <c r="B4" s="141" t="s">
        <v>52</v>
      </c>
      <c r="C4" s="251" t="s">
        <v>49</v>
      </c>
      <c r="D4" s="252"/>
      <c r="E4" s="252"/>
      <c r="F4" s="252"/>
      <c r="G4" s="253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31</v>
      </c>
      <c r="H6" s="146" t="s">
        <v>32</v>
      </c>
      <c r="I6" s="146" t="s">
        <v>108</v>
      </c>
      <c r="J6" s="146" t="s">
        <v>33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124</v>
      </c>
      <c r="B8" s="162" t="s">
        <v>96</v>
      </c>
      <c r="C8" s="182" t="s">
        <v>29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X8" s="160"/>
      <c r="Y8" s="160"/>
      <c r="AG8" t="s">
        <v>125</v>
      </c>
    </row>
    <row r="9" spans="1:60" outlineLevel="1" x14ac:dyDescent="0.2">
      <c r="A9" s="175">
        <v>1</v>
      </c>
      <c r="B9" s="176" t="s">
        <v>281</v>
      </c>
      <c r="C9" s="185" t="s">
        <v>282</v>
      </c>
      <c r="D9" s="177" t="s">
        <v>283</v>
      </c>
      <c r="E9" s="178">
        <v>1</v>
      </c>
      <c r="F9" s="179"/>
      <c r="G9" s="180">
        <f t="shared" ref="G9:G15" si="0">ROUND(E9*F9,2)</f>
        <v>0</v>
      </c>
      <c r="H9" s="179"/>
      <c r="I9" s="180">
        <f t="shared" ref="I9:I15" si="1">ROUND(E9*H9,2)</f>
        <v>0</v>
      </c>
      <c r="J9" s="179"/>
      <c r="K9" s="180">
        <f t="shared" ref="K9:K15" si="2">ROUND(E9*J9,2)</f>
        <v>0</v>
      </c>
      <c r="L9" s="180">
        <v>21</v>
      </c>
      <c r="M9" s="180">
        <f t="shared" ref="M9:M15" si="3">G9*(1+L9/100)</f>
        <v>0</v>
      </c>
      <c r="N9" s="178">
        <v>0</v>
      </c>
      <c r="O9" s="178">
        <f t="shared" ref="O9:O15" si="4">ROUND(E9*N9,2)</f>
        <v>0</v>
      </c>
      <c r="P9" s="178">
        <v>0</v>
      </c>
      <c r="Q9" s="178">
        <f t="shared" ref="Q9:Q15" si="5">ROUND(E9*P9,2)</f>
        <v>0</v>
      </c>
      <c r="R9" s="180"/>
      <c r="S9" s="180" t="s">
        <v>129</v>
      </c>
      <c r="T9" s="181" t="s">
        <v>219</v>
      </c>
      <c r="U9" s="157">
        <v>0</v>
      </c>
      <c r="V9" s="157">
        <f t="shared" ref="V9:V15" si="6">ROUND(E9*U9,2)</f>
        <v>0</v>
      </c>
      <c r="W9" s="157"/>
      <c r="X9" s="157" t="s">
        <v>284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286</v>
      </c>
      <c r="C10" s="185" t="s">
        <v>287</v>
      </c>
      <c r="D10" s="177" t="s">
        <v>283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129</v>
      </c>
      <c r="T10" s="181" t="s">
        <v>219</v>
      </c>
      <c r="U10" s="157">
        <v>0</v>
      </c>
      <c r="V10" s="157">
        <f t="shared" si="6"/>
        <v>0</v>
      </c>
      <c r="W10" s="157"/>
      <c r="X10" s="157" t="s">
        <v>284</v>
      </c>
      <c r="Y10" s="157" t="s">
        <v>131</v>
      </c>
      <c r="Z10" s="147"/>
      <c r="AA10" s="147"/>
      <c r="AB10" s="147"/>
      <c r="AC10" s="147"/>
      <c r="AD10" s="147"/>
      <c r="AE10" s="147"/>
      <c r="AF10" s="147"/>
      <c r="AG10" s="147" t="s">
        <v>285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288</v>
      </c>
      <c r="C11" s="185" t="s">
        <v>289</v>
      </c>
      <c r="D11" s="177" t="s">
        <v>283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129</v>
      </c>
      <c r="T11" s="181" t="s">
        <v>219</v>
      </c>
      <c r="U11" s="157">
        <v>0</v>
      </c>
      <c r="V11" s="157">
        <f t="shared" si="6"/>
        <v>0</v>
      </c>
      <c r="W11" s="157"/>
      <c r="X11" s="157" t="s">
        <v>284</v>
      </c>
      <c r="Y11" s="157" t="s">
        <v>131</v>
      </c>
      <c r="Z11" s="147"/>
      <c r="AA11" s="147"/>
      <c r="AB11" s="147"/>
      <c r="AC11" s="147"/>
      <c r="AD11" s="147"/>
      <c r="AE11" s="147"/>
      <c r="AF11" s="147"/>
      <c r="AG11" s="147" t="s">
        <v>285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290</v>
      </c>
      <c r="C12" s="185" t="s">
        <v>291</v>
      </c>
      <c r="D12" s="177" t="s">
        <v>283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129</v>
      </c>
      <c r="T12" s="181" t="s">
        <v>219</v>
      </c>
      <c r="U12" s="157">
        <v>0</v>
      </c>
      <c r="V12" s="157">
        <f t="shared" si="6"/>
        <v>0</v>
      </c>
      <c r="W12" s="157"/>
      <c r="X12" s="157" t="s">
        <v>284</v>
      </c>
      <c r="Y12" s="157" t="s">
        <v>131</v>
      </c>
      <c r="Z12" s="147"/>
      <c r="AA12" s="147"/>
      <c r="AB12" s="147"/>
      <c r="AC12" s="147"/>
      <c r="AD12" s="147"/>
      <c r="AE12" s="147"/>
      <c r="AF12" s="147"/>
      <c r="AG12" s="147" t="s">
        <v>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292</v>
      </c>
      <c r="C13" s="185" t="s">
        <v>293</v>
      </c>
      <c r="D13" s="177" t="s">
        <v>283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129</v>
      </c>
      <c r="T13" s="181" t="s">
        <v>219</v>
      </c>
      <c r="U13" s="157">
        <v>0</v>
      </c>
      <c r="V13" s="157">
        <f t="shared" si="6"/>
        <v>0</v>
      </c>
      <c r="W13" s="157"/>
      <c r="X13" s="157" t="s">
        <v>284</v>
      </c>
      <c r="Y13" s="157" t="s">
        <v>131</v>
      </c>
      <c r="Z13" s="147"/>
      <c r="AA13" s="147"/>
      <c r="AB13" s="147"/>
      <c r="AC13" s="147"/>
      <c r="AD13" s="147"/>
      <c r="AE13" s="147"/>
      <c r="AF13" s="147"/>
      <c r="AG13" s="147" t="s">
        <v>285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294</v>
      </c>
      <c r="C14" s="185" t="s">
        <v>295</v>
      </c>
      <c r="D14" s="177" t="s">
        <v>283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129</v>
      </c>
      <c r="T14" s="181" t="s">
        <v>219</v>
      </c>
      <c r="U14" s="157">
        <v>0</v>
      </c>
      <c r="V14" s="157">
        <f t="shared" si="6"/>
        <v>0</v>
      </c>
      <c r="W14" s="157"/>
      <c r="X14" s="157" t="s">
        <v>284</v>
      </c>
      <c r="Y14" s="157" t="s">
        <v>131</v>
      </c>
      <c r="Z14" s="147"/>
      <c r="AA14" s="147"/>
      <c r="AB14" s="147"/>
      <c r="AC14" s="147"/>
      <c r="AD14" s="147"/>
      <c r="AE14" s="147"/>
      <c r="AF14" s="147"/>
      <c r="AG14" s="147" t="s">
        <v>285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296</v>
      </c>
      <c r="C15" s="185" t="s">
        <v>297</v>
      </c>
      <c r="D15" s="177" t="s">
        <v>283</v>
      </c>
      <c r="E15" s="178">
        <v>1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80"/>
      <c r="S15" s="180" t="s">
        <v>129</v>
      </c>
      <c r="T15" s="181" t="s">
        <v>219</v>
      </c>
      <c r="U15" s="157">
        <v>0</v>
      </c>
      <c r="V15" s="157">
        <f t="shared" si="6"/>
        <v>0</v>
      </c>
      <c r="W15" s="157"/>
      <c r="X15" s="157" t="s">
        <v>284</v>
      </c>
      <c r="Y15" s="157" t="s">
        <v>131</v>
      </c>
      <c r="Z15" s="147"/>
      <c r="AA15" s="147"/>
      <c r="AB15" s="147"/>
      <c r="AC15" s="147"/>
      <c r="AD15" s="147"/>
      <c r="AE15" s="147"/>
      <c r="AF15" s="147"/>
      <c r="AG15" s="147" t="s">
        <v>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1" t="s">
        <v>124</v>
      </c>
      <c r="B16" s="162" t="s">
        <v>97</v>
      </c>
      <c r="C16" s="182" t="s">
        <v>30</v>
      </c>
      <c r="D16" s="163"/>
      <c r="E16" s="164"/>
      <c r="F16" s="165"/>
      <c r="G16" s="165">
        <f>SUMIF(AG17:AG19,"&lt;&gt;NOR",G17:G19)</f>
        <v>0</v>
      </c>
      <c r="H16" s="165"/>
      <c r="I16" s="165">
        <f>SUM(I17:I19)</f>
        <v>0</v>
      </c>
      <c r="J16" s="165"/>
      <c r="K16" s="165">
        <f>SUM(K17:K19)</f>
        <v>0</v>
      </c>
      <c r="L16" s="165"/>
      <c r="M16" s="165">
        <f>SUM(M17:M19)</f>
        <v>0</v>
      </c>
      <c r="N16" s="164"/>
      <c r="O16" s="164">
        <f>SUM(O17:O19)</f>
        <v>0</v>
      </c>
      <c r="P16" s="164"/>
      <c r="Q16" s="164">
        <f>SUM(Q17:Q19)</f>
        <v>0</v>
      </c>
      <c r="R16" s="165"/>
      <c r="S16" s="165"/>
      <c r="T16" s="166"/>
      <c r="U16" s="160"/>
      <c r="V16" s="160">
        <f>SUM(V17:V19)</f>
        <v>0</v>
      </c>
      <c r="W16" s="160"/>
      <c r="X16" s="160"/>
      <c r="Y16" s="160"/>
      <c r="AG16" t="s">
        <v>125</v>
      </c>
    </row>
    <row r="17" spans="1:60" outlineLevel="1" x14ac:dyDescent="0.2">
      <c r="A17" s="175">
        <v>8</v>
      </c>
      <c r="B17" s="176" t="s">
        <v>298</v>
      </c>
      <c r="C17" s="185" t="s">
        <v>299</v>
      </c>
      <c r="D17" s="177" t="s">
        <v>283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/>
      <c r="S17" s="180" t="s">
        <v>129</v>
      </c>
      <c r="T17" s="181" t="s">
        <v>219</v>
      </c>
      <c r="U17" s="157">
        <v>0</v>
      </c>
      <c r="V17" s="157">
        <f>ROUND(E17*U17,2)</f>
        <v>0</v>
      </c>
      <c r="W17" s="157"/>
      <c r="X17" s="157" t="s">
        <v>284</v>
      </c>
      <c r="Y17" s="157" t="s">
        <v>131</v>
      </c>
      <c r="Z17" s="147"/>
      <c r="AA17" s="147"/>
      <c r="AB17" s="147"/>
      <c r="AC17" s="147"/>
      <c r="AD17" s="147"/>
      <c r="AE17" s="147"/>
      <c r="AF17" s="147"/>
      <c r="AG17" s="147" t="s">
        <v>285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300</v>
      </c>
      <c r="C18" s="185" t="s">
        <v>301</v>
      </c>
      <c r="D18" s="177" t="s">
        <v>283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80"/>
      <c r="S18" s="180" t="s">
        <v>129</v>
      </c>
      <c r="T18" s="181" t="s">
        <v>219</v>
      </c>
      <c r="U18" s="157">
        <v>0</v>
      </c>
      <c r="V18" s="157">
        <f>ROUND(E18*U18,2)</f>
        <v>0</v>
      </c>
      <c r="W18" s="157"/>
      <c r="X18" s="157" t="s">
        <v>284</v>
      </c>
      <c r="Y18" s="157" t="s">
        <v>131</v>
      </c>
      <c r="Z18" s="147"/>
      <c r="AA18" s="147"/>
      <c r="AB18" s="147"/>
      <c r="AC18" s="147"/>
      <c r="AD18" s="147"/>
      <c r="AE18" s="147"/>
      <c r="AF18" s="147"/>
      <c r="AG18" s="147" t="s">
        <v>285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10</v>
      </c>
      <c r="B19" s="169" t="s">
        <v>318</v>
      </c>
      <c r="C19" s="183" t="s">
        <v>319</v>
      </c>
      <c r="D19" s="170" t="s">
        <v>283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129</v>
      </c>
      <c r="T19" s="174" t="s">
        <v>219</v>
      </c>
      <c r="U19" s="157">
        <v>0</v>
      </c>
      <c r="V19" s="157">
        <f>ROUND(E19*U19,2)</f>
        <v>0</v>
      </c>
      <c r="W19" s="157"/>
      <c r="X19" s="157" t="s">
        <v>284</v>
      </c>
      <c r="Y19" s="157" t="s">
        <v>131</v>
      </c>
      <c r="Z19" s="147"/>
      <c r="AA19" s="147"/>
      <c r="AB19" s="147"/>
      <c r="AC19" s="147"/>
      <c r="AD19" s="147"/>
      <c r="AE19" s="147"/>
      <c r="AF19" s="147"/>
      <c r="AG19" s="147" t="s">
        <v>285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110</v>
      </c>
    </row>
    <row r="21" spans="1:60" x14ac:dyDescent="0.2">
      <c r="A21" s="150"/>
      <c r="B21" s="151" t="s">
        <v>31</v>
      </c>
      <c r="C21" s="187"/>
      <c r="D21" s="152"/>
      <c r="E21" s="153"/>
      <c r="F21" s="153"/>
      <c r="G21" s="167">
        <f>G8+G16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280</v>
      </c>
    </row>
    <row r="22" spans="1:60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8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</sheetData>
  <sheetProtection algorithmName="SHA-512" hashValue="KwttudHCiPBbVu2IAuns4z/sF/8qYc/IlAkR/1Vl+iiCV9GvSXX/L+HD7CXmEIEj7ebfhXDDjP38M8p0pVxTkw==" saltValue="xzmOwnwbXcMh+kUzr9NuP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01 011 Pol</vt:lpstr>
      <vt:lpstr>02 02 Pol</vt:lpstr>
      <vt:lpstr>02 022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'01 011 Pol'!Názvy_tisku</vt:lpstr>
      <vt:lpstr>'02 02 Pol'!Názvy_tisku</vt:lpstr>
      <vt:lpstr>'02 022 Pol'!Názvy_tisku</vt:lpstr>
      <vt:lpstr>oadresa</vt:lpstr>
      <vt:lpstr>Stavba!Objednatel</vt:lpstr>
      <vt:lpstr>Stavba!Objekt</vt:lpstr>
      <vt:lpstr>'01 01 Pol'!Oblast_tisku</vt:lpstr>
      <vt:lpstr>'01 011 Pol'!Oblast_tisku</vt:lpstr>
      <vt:lpstr>'02 02 Pol'!Oblast_tisku</vt:lpstr>
      <vt:lpstr>'02 022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Čížek</dc:creator>
  <cp:lastModifiedBy>Janurová Petra Ing.</cp:lastModifiedBy>
  <cp:lastPrinted>2019-03-19T12:27:02Z</cp:lastPrinted>
  <dcterms:created xsi:type="dcterms:W3CDTF">2009-04-08T07:15:50Z</dcterms:created>
  <dcterms:modified xsi:type="dcterms:W3CDTF">2024-05-27T14:06:49Z</dcterms:modified>
</cp:coreProperties>
</file>