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rohli\Dropbox\AKCE\Lanškroun, nám. J.M.Marků 113, gymnázium\DSJ výměna stropů pod půdou 2024\ROZPOČET\"/>
    </mc:Choice>
  </mc:AlternateContent>
  <xr:revisionPtr revIDLastSave="0" documentId="13_ncr:1_{E4BB5964-03F4-4948-9411-19A3A8B1FAC3}" xr6:coauthVersionLast="47" xr6:coauthVersionMax="47" xr10:uidLastSave="{00000000-0000-0000-0000-000000000000}"/>
  <bookViews>
    <workbookView xWindow="-96" yWindow="0" windowWidth="15552" windowHeight="16656" xr2:uid="{00000000-000D-0000-FFFF-FFFF00000000}"/>
  </bookViews>
  <sheets>
    <sheet name="Rekapitulace stavby" sheetId="1" r:id="rId1"/>
    <sheet name="O-24-01 - Stropní konstrukce" sheetId="2" r:id="rId2"/>
    <sheet name="O-24-02 - Silnoproudá ele..." sheetId="3" r:id="rId3"/>
    <sheet name="Rekapitulace" sheetId="6" r:id="rId4"/>
    <sheet name="Rozpočet elektro" sheetId="7" r:id="rId5"/>
    <sheet name="Parametry elektro" sheetId="8" r:id="rId6"/>
    <sheet name="O-24-03 - VRN - vedlejší ..." sheetId="4" r:id="rId7"/>
    <sheet name="Pokyny pro vyplnění" sheetId="5" r:id="rId8"/>
  </sheets>
  <definedNames>
    <definedName name="_xlnm._FilterDatabase" localSheetId="1" hidden="1">'O-24-01 - Stropní konstrukce'!$C$94:$K$1159</definedName>
    <definedName name="_xlnm._FilterDatabase" localSheetId="2" hidden="1">'O-24-02 - Silnoproudá ele...'!$C$79:$K$82</definedName>
    <definedName name="_xlnm._FilterDatabase" localSheetId="6" hidden="1">'O-24-03 - VRN - vedlejší ...'!$C$84:$K$131</definedName>
    <definedName name="_xlnm.Print_Titles" localSheetId="1">'O-24-01 - Stropní konstrukce'!$94:$94</definedName>
    <definedName name="_xlnm.Print_Titles" localSheetId="2">'O-24-02 - Silnoproudá ele...'!$79:$79</definedName>
    <definedName name="_xlnm.Print_Titles" localSheetId="6">'O-24-03 - VRN - vedlejší ...'!$84:$84</definedName>
    <definedName name="_xlnm.Print_Titles" localSheetId="0">'Rekapitulace stavby'!$52:$52</definedName>
    <definedName name="_xlnm.Print_Area" localSheetId="1">'O-24-01 - Stropní konstrukce'!$C$4:$J$39,'O-24-01 - Stropní konstrukce'!$C$45:$J$76,'O-24-01 - Stropní konstrukce'!$C$82:$J$1159</definedName>
    <definedName name="_xlnm.Print_Area" localSheetId="2">'O-24-02 - Silnoproudá ele...'!$C$4:$J$39,'O-24-02 - Silnoproudá ele...'!$C$45:$J$61,'O-24-02 - Silnoproudá ele...'!$C$67:$J$82</definedName>
    <definedName name="_xlnm.Print_Area" localSheetId="6">'O-24-03 - VRN - vedlejší ...'!$C$4:$J$39,'O-24-03 - VRN - vedlejší ...'!$C$45:$J$66,'O-24-03 - VRN - vedlejší ...'!$C$72:$J$131</definedName>
    <definedName name="_xlnm.Print_Area" localSheetId="7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stavby'!$C$42:$AQ$58</definedName>
  </definedNames>
  <calcPr calcId="181029"/>
</workbook>
</file>

<file path=xl/calcChain.xml><?xml version="1.0" encoding="utf-8"?>
<calcChain xmlns="http://schemas.openxmlformats.org/spreadsheetml/2006/main">
  <c r="I55" i="7" l="1"/>
  <c r="J55" i="7" s="1"/>
  <c r="H55" i="7"/>
  <c r="E55" i="7"/>
  <c r="I53" i="7"/>
  <c r="J53" i="7" s="1"/>
  <c r="H53" i="7"/>
  <c r="E53" i="7"/>
  <c r="I51" i="7"/>
  <c r="J51" i="7" s="1"/>
  <c r="H51" i="7"/>
  <c r="E51" i="7"/>
  <c r="E56" i="7" s="1"/>
  <c r="J56" i="7" s="1"/>
  <c r="I49" i="7"/>
  <c r="J49" i="7" s="1"/>
  <c r="H49" i="7"/>
  <c r="E49" i="7"/>
  <c r="I47" i="7"/>
  <c r="J47" i="7" s="1"/>
  <c r="H47" i="7"/>
  <c r="H56" i="7" s="1"/>
  <c r="E47" i="7"/>
  <c r="J43" i="7"/>
  <c r="I43" i="7"/>
  <c r="H43" i="7"/>
  <c r="E43" i="7"/>
  <c r="J40" i="7"/>
  <c r="I40" i="7"/>
  <c r="H40" i="7"/>
  <c r="E40" i="7"/>
  <c r="I38" i="7"/>
  <c r="J38" i="7" s="1"/>
  <c r="H38" i="7"/>
  <c r="E38" i="7"/>
  <c r="J37" i="7"/>
  <c r="I37" i="7"/>
  <c r="H37" i="7"/>
  <c r="E37" i="7"/>
  <c r="J35" i="7"/>
  <c r="I35" i="7"/>
  <c r="H35" i="7"/>
  <c r="E35" i="7"/>
  <c r="I34" i="7"/>
  <c r="J34" i="7" s="1"/>
  <c r="H34" i="7"/>
  <c r="E34" i="7"/>
  <c r="J32" i="7"/>
  <c r="I32" i="7"/>
  <c r="H32" i="7"/>
  <c r="E32" i="7"/>
  <c r="J30" i="7"/>
  <c r="I30" i="7"/>
  <c r="H30" i="7"/>
  <c r="E30" i="7"/>
  <c r="I28" i="7"/>
  <c r="J28" i="7" s="1"/>
  <c r="H28" i="7"/>
  <c r="E28" i="7"/>
  <c r="J27" i="7"/>
  <c r="I27" i="7"/>
  <c r="H27" i="7"/>
  <c r="E27" i="7"/>
  <c r="J26" i="7"/>
  <c r="I26" i="7"/>
  <c r="H26" i="7"/>
  <c r="E26" i="7"/>
  <c r="I24" i="7"/>
  <c r="J24" i="7" s="1"/>
  <c r="H24" i="7"/>
  <c r="H44" i="7" s="1"/>
  <c r="E24" i="7"/>
  <c r="J23" i="7"/>
  <c r="I23" i="7"/>
  <c r="H23" i="7"/>
  <c r="E23" i="7"/>
  <c r="E44" i="7" s="1"/>
  <c r="J19" i="7"/>
  <c r="I19" i="7"/>
  <c r="H19" i="7"/>
  <c r="E19" i="7"/>
  <c r="I18" i="7"/>
  <c r="J18" i="7" s="1"/>
  <c r="H18" i="7"/>
  <c r="E18" i="7"/>
  <c r="I16" i="7"/>
  <c r="J16" i="7" s="1"/>
  <c r="H16" i="7"/>
  <c r="E16" i="7"/>
  <c r="I14" i="7"/>
  <c r="J14" i="7" s="1"/>
  <c r="H14" i="7"/>
  <c r="E14" i="7"/>
  <c r="I11" i="7"/>
  <c r="J11" i="7" s="1"/>
  <c r="H11" i="7"/>
  <c r="E11" i="7"/>
  <c r="I10" i="7"/>
  <c r="J10" i="7" s="1"/>
  <c r="H10" i="7"/>
  <c r="E10" i="7"/>
  <c r="E20" i="7" s="1"/>
  <c r="I9" i="7"/>
  <c r="J9" i="7" s="1"/>
  <c r="H9" i="7"/>
  <c r="E9" i="7"/>
  <c r="I6" i="7"/>
  <c r="J6" i="7" s="1"/>
  <c r="H6" i="7"/>
  <c r="H20" i="7" s="1"/>
  <c r="E6" i="7"/>
  <c r="C5" i="6"/>
  <c r="C7" i="6" s="1"/>
  <c r="C8" i="6" s="1"/>
  <c r="C10" i="6" s="1"/>
  <c r="J20" i="7" l="1"/>
  <c r="E57" i="7"/>
  <c r="H57" i="7"/>
  <c r="J44" i="7"/>
  <c r="J57" i="7" l="1"/>
  <c r="J37" i="4" l="1"/>
  <c r="J36" i="4"/>
  <c r="AY57" i="1" s="1"/>
  <c r="J35" i="4"/>
  <c r="AX57" i="1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8" i="4"/>
  <c r="BH118" i="4"/>
  <c r="BG118" i="4"/>
  <c r="BF118" i="4"/>
  <c r="T118" i="4"/>
  <c r="R118" i="4"/>
  <c r="P118" i="4"/>
  <c r="BI112" i="4"/>
  <c r="BH112" i="4"/>
  <c r="BG112" i="4"/>
  <c r="BF112" i="4"/>
  <c r="T112" i="4"/>
  <c r="R112" i="4"/>
  <c r="P112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6" i="4"/>
  <c r="BH106" i="4"/>
  <c r="BG106" i="4"/>
  <c r="BF106" i="4"/>
  <c r="T106" i="4"/>
  <c r="R106" i="4"/>
  <c r="P106" i="4"/>
  <c r="BI105" i="4"/>
  <c r="BH105" i="4"/>
  <c r="BG105" i="4"/>
  <c r="BF105" i="4"/>
  <c r="T105" i="4"/>
  <c r="R105" i="4"/>
  <c r="P105" i="4"/>
  <c r="BI104" i="4"/>
  <c r="BH104" i="4"/>
  <c r="BG104" i="4"/>
  <c r="BF104" i="4"/>
  <c r="T104" i="4"/>
  <c r="R104" i="4"/>
  <c r="P104" i="4"/>
  <c r="BI101" i="4"/>
  <c r="BH101" i="4"/>
  <c r="BG101" i="4"/>
  <c r="BF101" i="4"/>
  <c r="T101" i="4"/>
  <c r="R101" i="4"/>
  <c r="P101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5" i="4"/>
  <c r="BH95" i="4"/>
  <c r="BG95" i="4"/>
  <c r="BF95" i="4"/>
  <c r="T95" i="4"/>
  <c r="R95" i="4"/>
  <c r="P95" i="4"/>
  <c r="BI92" i="4"/>
  <c r="BH92" i="4"/>
  <c r="BG92" i="4"/>
  <c r="BF92" i="4"/>
  <c r="T92" i="4"/>
  <c r="R92" i="4"/>
  <c r="P92" i="4"/>
  <c r="BI90" i="4"/>
  <c r="BH90" i="4"/>
  <c r="BG90" i="4"/>
  <c r="BF90" i="4"/>
  <c r="T90" i="4"/>
  <c r="R90" i="4"/>
  <c r="P90" i="4"/>
  <c r="BI88" i="4"/>
  <c r="BH88" i="4"/>
  <c r="BG88" i="4"/>
  <c r="BF88" i="4"/>
  <c r="T88" i="4"/>
  <c r="R88" i="4"/>
  <c r="P88" i="4"/>
  <c r="F79" i="4"/>
  <c r="E77" i="4"/>
  <c r="F52" i="4"/>
  <c r="E50" i="4"/>
  <c r="J24" i="4"/>
  <c r="E24" i="4"/>
  <c r="J55" i="4" s="1"/>
  <c r="J23" i="4"/>
  <c r="J21" i="4"/>
  <c r="E21" i="4"/>
  <c r="J54" i="4"/>
  <c r="J20" i="4"/>
  <c r="J18" i="4"/>
  <c r="E18" i="4"/>
  <c r="F82" i="4"/>
  <c r="J17" i="4"/>
  <c r="J15" i="4"/>
  <c r="E15" i="4"/>
  <c r="F54" i="4" s="1"/>
  <c r="J14" i="4"/>
  <c r="J12" i="4"/>
  <c r="J79" i="4" s="1"/>
  <c r="E7" i="4"/>
  <c r="E75" i="4"/>
  <c r="J37" i="3"/>
  <c r="J36" i="3"/>
  <c r="AY56" i="1"/>
  <c r="J35" i="3"/>
  <c r="AX56" i="1"/>
  <c r="BI82" i="3"/>
  <c r="F37" i="3" s="1"/>
  <c r="BD56" i="1" s="1"/>
  <c r="BH82" i="3"/>
  <c r="BG82" i="3"/>
  <c r="BF82" i="3"/>
  <c r="T82" i="3"/>
  <c r="T81" i="3"/>
  <c r="T80" i="3"/>
  <c r="R82" i="3"/>
  <c r="R81" i="3"/>
  <c r="R80" i="3"/>
  <c r="P82" i="3"/>
  <c r="P81" i="3"/>
  <c r="P80" i="3"/>
  <c r="AU56" i="1" s="1"/>
  <c r="F74" i="3"/>
  <c r="E72" i="3"/>
  <c r="F52" i="3"/>
  <c r="E50" i="3"/>
  <c r="J24" i="3"/>
  <c r="E24" i="3"/>
  <c r="J77" i="3"/>
  <c r="J23" i="3"/>
  <c r="J21" i="3"/>
  <c r="E21" i="3"/>
  <c r="J54" i="3"/>
  <c r="J20" i="3"/>
  <c r="J18" i="3"/>
  <c r="E18" i="3"/>
  <c r="F55" i="3" s="1"/>
  <c r="J17" i="3"/>
  <c r="J15" i="3"/>
  <c r="E15" i="3"/>
  <c r="F76" i="3"/>
  <c r="J14" i="3"/>
  <c r="J12" i="3"/>
  <c r="J74" i="3"/>
  <c r="E7" i="3"/>
  <c r="E70" i="3" s="1"/>
  <c r="J37" i="2"/>
  <c r="J36" i="2"/>
  <c r="AY55" i="1" s="1"/>
  <c r="J35" i="2"/>
  <c r="AX55" i="1"/>
  <c r="BI1155" i="2"/>
  <c r="BH1155" i="2"/>
  <c r="BG1155" i="2"/>
  <c r="BF1155" i="2"/>
  <c r="T1155" i="2"/>
  <c r="R1155" i="2"/>
  <c r="P1155" i="2"/>
  <c r="BI1140" i="2"/>
  <c r="BH1140" i="2"/>
  <c r="BG1140" i="2"/>
  <c r="BF1140" i="2"/>
  <c r="T1140" i="2"/>
  <c r="R1140" i="2"/>
  <c r="P1140" i="2"/>
  <c r="BI1135" i="2"/>
  <c r="BH1135" i="2"/>
  <c r="BG1135" i="2"/>
  <c r="BF1135" i="2"/>
  <c r="T1135" i="2"/>
  <c r="R1135" i="2"/>
  <c r="P1135" i="2"/>
  <c r="BI1119" i="2"/>
  <c r="BH1119" i="2"/>
  <c r="BG1119" i="2"/>
  <c r="BF1119" i="2"/>
  <c r="T1119" i="2"/>
  <c r="R1119" i="2"/>
  <c r="P1119" i="2"/>
  <c r="BI1103" i="2"/>
  <c r="BH1103" i="2"/>
  <c r="BG1103" i="2"/>
  <c r="BF1103" i="2"/>
  <c r="T1103" i="2"/>
  <c r="R1103" i="2"/>
  <c r="P1103" i="2"/>
  <c r="BI1096" i="2"/>
  <c r="BH1096" i="2"/>
  <c r="BG1096" i="2"/>
  <c r="BF1096" i="2"/>
  <c r="T1096" i="2"/>
  <c r="R1096" i="2"/>
  <c r="P1096" i="2"/>
  <c r="BI1089" i="2"/>
  <c r="BH1089" i="2"/>
  <c r="BG1089" i="2"/>
  <c r="BF1089" i="2"/>
  <c r="T1089" i="2"/>
  <c r="R1089" i="2"/>
  <c r="P1089" i="2"/>
  <c r="BI1082" i="2"/>
  <c r="BH1082" i="2"/>
  <c r="BG1082" i="2"/>
  <c r="BF1082" i="2"/>
  <c r="T1082" i="2"/>
  <c r="R1082" i="2"/>
  <c r="P1082" i="2"/>
  <c r="BI1075" i="2"/>
  <c r="BH1075" i="2"/>
  <c r="BG1075" i="2"/>
  <c r="BF1075" i="2"/>
  <c r="T1075" i="2"/>
  <c r="R1075" i="2"/>
  <c r="P1075" i="2"/>
  <c r="BI1058" i="2"/>
  <c r="BH1058" i="2"/>
  <c r="BG1058" i="2"/>
  <c r="BF1058" i="2"/>
  <c r="T1058" i="2"/>
  <c r="R1058" i="2"/>
  <c r="P1058" i="2"/>
  <c r="BI1042" i="2"/>
  <c r="BH1042" i="2"/>
  <c r="BG1042" i="2"/>
  <c r="BF1042" i="2"/>
  <c r="T1042" i="2"/>
  <c r="R1042" i="2"/>
  <c r="P1042" i="2"/>
  <c r="BI1026" i="2"/>
  <c r="BH1026" i="2"/>
  <c r="BG1026" i="2"/>
  <c r="BF1026" i="2"/>
  <c r="T1026" i="2"/>
  <c r="R1026" i="2"/>
  <c r="P1026" i="2"/>
  <c r="BI1010" i="2"/>
  <c r="BH1010" i="2"/>
  <c r="BG1010" i="2"/>
  <c r="BF1010" i="2"/>
  <c r="T1010" i="2"/>
  <c r="R1010" i="2"/>
  <c r="P1010" i="2"/>
  <c r="BI1005" i="2"/>
  <c r="BH1005" i="2"/>
  <c r="BG1005" i="2"/>
  <c r="BF1005" i="2"/>
  <c r="T1005" i="2"/>
  <c r="R1005" i="2"/>
  <c r="P1005" i="2"/>
  <c r="BI988" i="2"/>
  <c r="BH988" i="2"/>
  <c r="BG988" i="2"/>
  <c r="BF988" i="2"/>
  <c r="T988" i="2"/>
  <c r="R988" i="2"/>
  <c r="P988" i="2"/>
  <c r="BI980" i="2"/>
  <c r="BH980" i="2"/>
  <c r="BG980" i="2"/>
  <c r="BF980" i="2"/>
  <c r="T980" i="2"/>
  <c r="R980" i="2"/>
  <c r="P980" i="2"/>
  <c r="BI973" i="2"/>
  <c r="BH973" i="2"/>
  <c r="BG973" i="2"/>
  <c r="BF973" i="2"/>
  <c r="T973" i="2"/>
  <c r="R973" i="2"/>
  <c r="P973" i="2"/>
  <c r="BI966" i="2"/>
  <c r="BH966" i="2"/>
  <c r="BG966" i="2"/>
  <c r="BF966" i="2"/>
  <c r="T966" i="2"/>
  <c r="R966" i="2"/>
  <c r="P966" i="2"/>
  <c r="BI959" i="2"/>
  <c r="BH959" i="2"/>
  <c r="BG959" i="2"/>
  <c r="BF959" i="2"/>
  <c r="T959" i="2"/>
  <c r="R959" i="2"/>
  <c r="P959" i="2"/>
  <c r="BI952" i="2"/>
  <c r="BH952" i="2"/>
  <c r="BG952" i="2"/>
  <c r="BF952" i="2"/>
  <c r="T952" i="2"/>
  <c r="R952" i="2"/>
  <c r="P952" i="2"/>
  <c r="BI944" i="2"/>
  <c r="BH944" i="2"/>
  <c r="BG944" i="2"/>
  <c r="BF944" i="2"/>
  <c r="T944" i="2"/>
  <c r="R944" i="2"/>
  <c r="P944" i="2"/>
  <c r="BI936" i="2"/>
  <c r="BH936" i="2"/>
  <c r="BG936" i="2"/>
  <c r="BF936" i="2"/>
  <c r="T936" i="2"/>
  <c r="R936" i="2"/>
  <c r="P936" i="2"/>
  <c r="BI929" i="2"/>
  <c r="BH929" i="2"/>
  <c r="BG929" i="2"/>
  <c r="BF929" i="2"/>
  <c r="T929" i="2"/>
  <c r="R929" i="2"/>
  <c r="P929" i="2"/>
  <c r="BI921" i="2"/>
  <c r="BH921" i="2"/>
  <c r="BG921" i="2"/>
  <c r="BF921" i="2"/>
  <c r="T921" i="2"/>
  <c r="R921" i="2"/>
  <c r="P921" i="2"/>
  <c r="BI918" i="2"/>
  <c r="BH918" i="2"/>
  <c r="BG918" i="2"/>
  <c r="BF918" i="2"/>
  <c r="T918" i="2"/>
  <c r="R918" i="2"/>
  <c r="P918" i="2"/>
  <c r="BI916" i="2"/>
  <c r="BH916" i="2"/>
  <c r="BG916" i="2"/>
  <c r="BF916" i="2"/>
  <c r="T916" i="2"/>
  <c r="R916" i="2"/>
  <c r="P916" i="2"/>
  <c r="BI914" i="2"/>
  <c r="BH914" i="2"/>
  <c r="BG914" i="2"/>
  <c r="BF914" i="2"/>
  <c r="T914" i="2"/>
  <c r="R914" i="2"/>
  <c r="P914" i="2"/>
  <c r="BI907" i="2"/>
  <c r="BH907" i="2"/>
  <c r="BG907" i="2"/>
  <c r="BF907" i="2"/>
  <c r="T907" i="2"/>
  <c r="R907" i="2"/>
  <c r="P907" i="2"/>
  <c r="BI900" i="2"/>
  <c r="BH900" i="2"/>
  <c r="BG900" i="2"/>
  <c r="BF900" i="2"/>
  <c r="T900" i="2"/>
  <c r="R900" i="2"/>
  <c r="P900" i="2"/>
  <c r="BI893" i="2"/>
  <c r="BH893" i="2"/>
  <c r="BG893" i="2"/>
  <c r="BF893" i="2"/>
  <c r="T893" i="2"/>
  <c r="R893" i="2"/>
  <c r="P893" i="2"/>
  <c r="BI886" i="2"/>
  <c r="BH886" i="2"/>
  <c r="BG886" i="2"/>
  <c r="BF886" i="2"/>
  <c r="T886" i="2"/>
  <c r="R886" i="2"/>
  <c r="P886" i="2"/>
  <c r="BI874" i="2"/>
  <c r="BH874" i="2"/>
  <c r="BG874" i="2"/>
  <c r="BF874" i="2"/>
  <c r="T874" i="2"/>
  <c r="R874" i="2"/>
  <c r="P874" i="2"/>
  <c r="BI868" i="2"/>
  <c r="BH868" i="2"/>
  <c r="BG868" i="2"/>
  <c r="BF868" i="2"/>
  <c r="T868" i="2"/>
  <c r="T867" i="2"/>
  <c r="R868" i="2"/>
  <c r="R867" i="2"/>
  <c r="P868" i="2"/>
  <c r="P867" i="2"/>
  <c r="BI865" i="2"/>
  <c r="BH865" i="2"/>
  <c r="BG865" i="2"/>
  <c r="BF865" i="2"/>
  <c r="T865" i="2"/>
  <c r="R865" i="2"/>
  <c r="P865" i="2"/>
  <c r="BI857" i="2"/>
  <c r="BH857" i="2"/>
  <c r="BG857" i="2"/>
  <c r="BF857" i="2"/>
  <c r="T857" i="2"/>
  <c r="R857" i="2"/>
  <c r="P857" i="2"/>
  <c r="BI850" i="2"/>
  <c r="BH850" i="2"/>
  <c r="BG850" i="2"/>
  <c r="BF850" i="2"/>
  <c r="T850" i="2"/>
  <c r="R850" i="2"/>
  <c r="P850" i="2"/>
  <c r="BI844" i="2"/>
  <c r="BH844" i="2"/>
  <c r="BG844" i="2"/>
  <c r="BF844" i="2"/>
  <c r="T844" i="2"/>
  <c r="R844" i="2"/>
  <c r="P844" i="2"/>
  <c r="BI837" i="2"/>
  <c r="BH837" i="2"/>
  <c r="BG837" i="2"/>
  <c r="BF837" i="2"/>
  <c r="T837" i="2"/>
  <c r="R837" i="2"/>
  <c r="P837" i="2"/>
  <c r="BI830" i="2"/>
  <c r="BH830" i="2"/>
  <c r="BG830" i="2"/>
  <c r="BF830" i="2"/>
  <c r="T830" i="2"/>
  <c r="R830" i="2"/>
  <c r="P830" i="2"/>
  <c r="BI824" i="2"/>
  <c r="BH824" i="2"/>
  <c r="BG824" i="2"/>
  <c r="BF824" i="2"/>
  <c r="T824" i="2"/>
  <c r="R824" i="2"/>
  <c r="P824" i="2"/>
  <c r="BI817" i="2"/>
  <c r="BH817" i="2"/>
  <c r="BG817" i="2"/>
  <c r="BF817" i="2"/>
  <c r="T817" i="2"/>
  <c r="R817" i="2"/>
  <c r="P817" i="2"/>
  <c r="BI810" i="2"/>
  <c r="BH810" i="2"/>
  <c r="BG810" i="2"/>
  <c r="BF810" i="2"/>
  <c r="T810" i="2"/>
  <c r="R810" i="2"/>
  <c r="P810" i="2"/>
  <c r="BI803" i="2"/>
  <c r="BH803" i="2"/>
  <c r="BG803" i="2"/>
  <c r="BF803" i="2"/>
  <c r="T803" i="2"/>
  <c r="R803" i="2"/>
  <c r="P803" i="2"/>
  <c r="BI796" i="2"/>
  <c r="BH796" i="2"/>
  <c r="BG796" i="2"/>
  <c r="BF796" i="2"/>
  <c r="T796" i="2"/>
  <c r="R796" i="2"/>
  <c r="P796" i="2"/>
  <c r="BI793" i="2"/>
  <c r="BH793" i="2"/>
  <c r="BG793" i="2"/>
  <c r="BF793" i="2"/>
  <c r="T793" i="2"/>
  <c r="R793" i="2"/>
  <c r="P793" i="2"/>
  <c r="BI791" i="2"/>
  <c r="BH791" i="2"/>
  <c r="BG791" i="2"/>
  <c r="BF791" i="2"/>
  <c r="T791" i="2"/>
  <c r="R791" i="2"/>
  <c r="P791" i="2"/>
  <c r="BI789" i="2"/>
  <c r="BH789" i="2"/>
  <c r="BG789" i="2"/>
  <c r="BF789" i="2"/>
  <c r="T789" i="2"/>
  <c r="R789" i="2"/>
  <c r="P789" i="2"/>
  <c r="BI784" i="2"/>
  <c r="BH784" i="2"/>
  <c r="BG784" i="2"/>
  <c r="BF784" i="2"/>
  <c r="T784" i="2"/>
  <c r="R784" i="2"/>
  <c r="P784" i="2"/>
  <c r="BI778" i="2"/>
  <c r="BH778" i="2"/>
  <c r="BG778" i="2"/>
  <c r="BF778" i="2"/>
  <c r="T778" i="2"/>
  <c r="R778" i="2"/>
  <c r="P778" i="2"/>
  <c r="BI772" i="2"/>
  <c r="BH772" i="2"/>
  <c r="BG772" i="2"/>
  <c r="BF772" i="2"/>
  <c r="T772" i="2"/>
  <c r="R772" i="2"/>
  <c r="P772" i="2"/>
  <c r="BI766" i="2"/>
  <c r="BH766" i="2"/>
  <c r="BG766" i="2"/>
  <c r="BF766" i="2"/>
  <c r="T766" i="2"/>
  <c r="R766" i="2"/>
  <c r="P766" i="2"/>
  <c r="BI763" i="2"/>
  <c r="BH763" i="2"/>
  <c r="BG763" i="2"/>
  <c r="BF763" i="2"/>
  <c r="T763" i="2"/>
  <c r="R763" i="2"/>
  <c r="P763" i="2"/>
  <c r="BI761" i="2"/>
  <c r="BH761" i="2"/>
  <c r="BG761" i="2"/>
  <c r="BF761" i="2"/>
  <c r="T761" i="2"/>
  <c r="R761" i="2"/>
  <c r="P761" i="2"/>
  <c r="BI756" i="2"/>
  <c r="BH756" i="2"/>
  <c r="BG756" i="2"/>
  <c r="BF756" i="2"/>
  <c r="T756" i="2"/>
  <c r="R756" i="2"/>
  <c r="P756" i="2"/>
  <c r="BI748" i="2"/>
  <c r="BH748" i="2"/>
  <c r="BG748" i="2"/>
  <c r="BF748" i="2"/>
  <c r="T748" i="2"/>
  <c r="R748" i="2"/>
  <c r="P748" i="2"/>
  <c r="BI741" i="2"/>
  <c r="BH741" i="2"/>
  <c r="BG741" i="2"/>
  <c r="BF741" i="2"/>
  <c r="T741" i="2"/>
  <c r="R741" i="2"/>
  <c r="P741" i="2"/>
  <c r="BI733" i="2"/>
  <c r="BH733" i="2"/>
  <c r="BG733" i="2"/>
  <c r="BF733" i="2"/>
  <c r="T733" i="2"/>
  <c r="R733" i="2"/>
  <c r="P733" i="2"/>
  <c r="BI725" i="2"/>
  <c r="BH725" i="2"/>
  <c r="BG725" i="2"/>
  <c r="BF725" i="2"/>
  <c r="T725" i="2"/>
  <c r="R725" i="2"/>
  <c r="P725" i="2"/>
  <c r="BI717" i="2"/>
  <c r="BH717" i="2"/>
  <c r="BG717" i="2"/>
  <c r="BF717" i="2"/>
  <c r="T717" i="2"/>
  <c r="R717" i="2"/>
  <c r="P717" i="2"/>
  <c r="BI712" i="2"/>
  <c r="BH712" i="2"/>
  <c r="BG712" i="2"/>
  <c r="BF712" i="2"/>
  <c r="T712" i="2"/>
  <c r="R712" i="2"/>
  <c r="P712" i="2"/>
  <c r="BI704" i="2"/>
  <c r="BH704" i="2"/>
  <c r="BG704" i="2"/>
  <c r="BF704" i="2"/>
  <c r="T704" i="2"/>
  <c r="R704" i="2"/>
  <c r="P704" i="2"/>
  <c r="BI702" i="2"/>
  <c r="BH702" i="2"/>
  <c r="BG702" i="2"/>
  <c r="BF702" i="2"/>
  <c r="T702" i="2"/>
  <c r="R702" i="2"/>
  <c r="P702" i="2"/>
  <c r="BI697" i="2"/>
  <c r="BH697" i="2"/>
  <c r="BG697" i="2"/>
  <c r="BF697" i="2"/>
  <c r="T697" i="2"/>
  <c r="R697" i="2"/>
  <c r="P697" i="2"/>
  <c r="BI692" i="2"/>
  <c r="BH692" i="2"/>
  <c r="BG692" i="2"/>
  <c r="BF692" i="2"/>
  <c r="T692" i="2"/>
  <c r="R692" i="2"/>
  <c r="P692" i="2"/>
  <c r="BI686" i="2"/>
  <c r="BH686" i="2"/>
  <c r="BG686" i="2"/>
  <c r="BF686" i="2"/>
  <c r="T686" i="2"/>
  <c r="R686" i="2"/>
  <c r="P686" i="2"/>
  <c r="BI680" i="2"/>
  <c r="BH680" i="2"/>
  <c r="BG680" i="2"/>
  <c r="BF680" i="2"/>
  <c r="T680" i="2"/>
  <c r="R680" i="2"/>
  <c r="P680" i="2"/>
  <c r="BI673" i="2"/>
  <c r="BH673" i="2"/>
  <c r="BG673" i="2"/>
  <c r="BF673" i="2"/>
  <c r="T673" i="2"/>
  <c r="R673" i="2"/>
  <c r="P673" i="2"/>
  <c r="BI665" i="2"/>
  <c r="BH665" i="2"/>
  <c r="BG665" i="2"/>
  <c r="BF665" i="2"/>
  <c r="T665" i="2"/>
  <c r="R665" i="2"/>
  <c r="P665" i="2"/>
  <c r="BI660" i="2"/>
  <c r="BH660" i="2"/>
  <c r="BG660" i="2"/>
  <c r="BF660" i="2"/>
  <c r="T660" i="2"/>
  <c r="R660" i="2"/>
  <c r="P660" i="2"/>
  <c r="BI641" i="2"/>
  <c r="BH641" i="2"/>
  <c r="BG641" i="2"/>
  <c r="BF641" i="2"/>
  <c r="T641" i="2"/>
  <c r="R641" i="2"/>
  <c r="P641" i="2"/>
  <c r="BI633" i="2"/>
  <c r="BH633" i="2"/>
  <c r="BG633" i="2"/>
  <c r="BF633" i="2"/>
  <c r="T633" i="2"/>
  <c r="R633" i="2"/>
  <c r="P633" i="2"/>
  <c r="BI615" i="2"/>
  <c r="BH615" i="2"/>
  <c r="BG615" i="2"/>
  <c r="BF615" i="2"/>
  <c r="T615" i="2"/>
  <c r="R615" i="2"/>
  <c r="P615" i="2"/>
  <c r="BI606" i="2"/>
  <c r="BH606" i="2"/>
  <c r="BG606" i="2"/>
  <c r="BF606" i="2"/>
  <c r="T606" i="2"/>
  <c r="R606" i="2"/>
  <c r="P606" i="2"/>
  <c r="BI581" i="2"/>
  <c r="BH581" i="2"/>
  <c r="BG581" i="2"/>
  <c r="BF581" i="2"/>
  <c r="T581" i="2"/>
  <c r="R581" i="2"/>
  <c r="P581" i="2"/>
  <c r="BI574" i="2"/>
  <c r="BH574" i="2"/>
  <c r="BG574" i="2"/>
  <c r="BF574" i="2"/>
  <c r="T574" i="2"/>
  <c r="R574" i="2"/>
  <c r="P574" i="2"/>
  <c r="BI568" i="2"/>
  <c r="BH568" i="2"/>
  <c r="BG568" i="2"/>
  <c r="BF568" i="2"/>
  <c r="T568" i="2"/>
  <c r="R568" i="2"/>
  <c r="P568" i="2"/>
  <c r="BI562" i="2"/>
  <c r="BH562" i="2"/>
  <c r="BG562" i="2"/>
  <c r="BF562" i="2"/>
  <c r="T562" i="2"/>
  <c r="R562" i="2"/>
  <c r="P562" i="2"/>
  <c r="BI557" i="2"/>
  <c r="BH557" i="2"/>
  <c r="BG557" i="2"/>
  <c r="BF557" i="2"/>
  <c r="T557" i="2"/>
  <c r="R557" i="2"/>
  <c r="P557" i="2"/>
  <c r="BI552" i="2"/>
  <c r="BH552" i="2"/>
  <c r="BG552" i="2"/>
  <c r="BF552" i="2"/>
  <c r="T552" i="2"/>
  <c r="R552" i="2"/>
  <c r="P552" i="2"/>
  <c r="BI549" i="2"/>
  <c r="BH549" i="2"/>
  <c r="BG549" i="2"/>
  <c r="BF549" i="2"/>
  <c r="T549" i="2"/>
  <c r="R549" i="2"/>
  <c r="P549" i="2"/>
  <c r="BI543" i="2"/>
  <c r="BH543" i="2"/>
  <c r="BG543" i="2"/>
  <c r="BF543" i="2"/>
  <c r="T543" i="2"/>
  <c r="R543" i="2"/>
  <c r="P543" i="2"/>
  <c r="BI536" i="2"/>
  <c r="BH536" i="2"/>
  <c r="BG536" i="2"/>
  <c r="BF536" i="2"/>
  <c r="T536" i="2"/>
  <c r="R536" i="2"/>
  <c r="P536" i="2"/>
  <c r="BI529" i="2"/>
  <c r="BH529" i="2"/>
  <c r="BG529" i="2"/>
  <c r="BF529" i="2"/>
  <c r="T529" i="2"/>
  <c r="R529" i="2"/>
  <c r="P529" i="2"/>
  <c r="BI523" i="2"/>
  <c r="BH523" i="2"/>
  <c r="BG523" i="2"/>
  <c r="BF523" i="2"/>
  <c r="T523" i="2"/>
  <c r="R523" i="2"/>
  <c r="P523" i="2"/>
  <c r="BI516" i="2"/>
  <c r="BH516" i="2"/>
  <c r="BG516" i="2"/>
  <c r="BF516" i="2"/>
  <c r="T516" i="2"/>
  <c r="R516" i="2"/>
  <c r="P516" i="2"/>
  <c r="BI509" i="2"/>
  <c r="BH509" i="2"/>
  <c r="BG509" i="2"/>
  <c r="BF509" i="2"/>
  <c r="T509" i="2"/>
  <c r="R509" i="2"/>
  <c r="P509" i="2"/>
  <c r="BI504" i="2"/>
  <c r="BH504" i="2"/>
  <c r="BG504" i="2"/>
  <c r="BF504" i="2"/>
  <c r="T504" i="2"/>
  <c r="T503" i="2"/>
  <c r="R504" i="2"/>
  <c r="R503" i="2" s="1"/>
  <c r="P504" i="2"/>
  <c r="P503" i="2" s="1"/>
  <c r="BI501" i="2"/>
  <c r="BH501" i="2"/>
  <c r="BG501" i="2"/>
  <c r="BF501" i="2"/>
  <c r="T501" i="2"/>
  <c r="R501" i="2"/>
  <c r="P501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2" i="2"/>
  <c r="BH492" i="2"/>
  <c r="BG492" i="2"/>
  <c r="BF492" i="2"/>
  <c r="T492" i="2"/>
  <c r="R492" i="2"/>
  <c r="P492" i="2"/>
  <c r="BI487" i="2"/>
  <c r="BH487" i="2"/>
  <c r="BG487" i="2"/>
  <c r="BF487" i="2"/>
  <c r="T487" i="2"/>
  <c r="R487" i="2"/>
  <c r="P487" i="2"/>
  <c r="BI479" i="2"/>
  <c r="BH479" i="2"/>
  <c r="BG479" i="2"/>
  <c r="BF479" i="2"/>
  <c r="T479" i="2"/>
  <c r="R479" i="2"/>
  <c r="P479" i="2"/>
  <c r="BI474" i="2"/>
  <c r="BH474" i="2"/>
  <c r="BG474" i="2"/>
  <c r="BF474" i="2"/>
  <c r="T474" i="2"/>
  <c r="R474" i="2"/>
  <c r="P474" i="2"/>
  <c r="BI469" i="2"/>
  <c r="BH469" i="2"/>
  <c r="BG469" i="2"/>
  <c r="BF469" i="2"/>
  <c r="T469" i="2"/>
  <c r="R469" i="2"/>
  <c r="P469" i="2"/>
  <c r="BI463" i="2"/>
  <c r="BH463" i="2"/>
  <c r="BG463" i="2"/>
  <c r="BF463" i="2"/>
  <c r="T463" i="2"/>
  <c r="R463" i="2"/>
  <c r="P463" i="2"/>
  <c r="BI457" i="2"/>
  <c r="BH457" i="2"/>
  <c r="BG457" i="2"/>
  <c r="BF457" i="2"/>
  <c r="T457" i="2"/>
  <c r="R457" i="2"/>
  <c r="P457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0" i="2"/>
  <c r="BH430" i="2"/>
  <c r="BG430" i="2"/>
  <c r="BF430" i="2"/>
  <c r="T430" i="2"/>
  <c r="R430" i="2"/>
  <c r="P430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13" i="2"/>
  <c r="BH413" i="2"/>
  <c r="BG413" i="2"/>
  <c r="BF413" i="2"/>
  <c r="T413" i="2"/>
  <c r="R413" i="2"/>
  <c r="P413" i="2"/>
  <c r="BI404" i="2"/>
  <c r="BH404" i="2"/>
  <c r="BG404" i="2"/>
  <c r="BF404" i="2"/>
  <c r="T404" i="2"/>
  <c r="R404" i="2"/>
  <c r="P404" i="2"/>
  <c r="BI399" i="2"/>
  <c r="BH399" i="2"/>
  <c r="BG399" i="2"/>
  <c r="BF399" i="2"/>
  <c r="T399" i="2"/>
  <c r="R399" i="2"/>
  <c r="P399" i="2"/>
  <c r="BI394" i="2"/>
  <c r="BH394" i="2"/>
  <c r="BG394" i="2"/>
  <c r="BF394" i="2"/>
  <c r="T394" i="2"/>
  <c r="R394" i="2"/>
  <c r="P394" i="2"/>
  <c r="BI390" i="2"/>
  <c r="BH390" i="2"/>
  <c r="BG390" i="2"/>
  <c r="BF390" i="2"/>
  <c r="T390" i="2"/>
  <c r="R390" i="2"/>
  <c r="P390" i="2"/>
  <c r="BI385" i="2"/>
  <c r="BH385" i="2"/>
  <c r="BG385" i="2"/>
  <c r="BF385" i="2"/>
  <c r="T385" i="2"/>
  <c r="R385" i="2"/>
  <c r="P385" i="2"/>
  <c r="BI379" i="2"/>
  <c r="BH379" i="2"/>
  <c r="BG379" i="2"/>
  <c r="BF379" i="2"/>
  <c r="T379" i="2"/>
  <c r="R379" i="2"/>
  <c r="P379" i="2"/>
  <c r="BI371" i="2"/>
  <c r="BH371" i="2"/>
  <c r="BG371" i="2"/>
  <c r="BF371" i="2"/>
  <c r="T371" i="2"/>
  <c r="R371" i="2"/>
  <c r="P371" i="2"/>
  <c r="BI364" i="2"/>
  <c r="BH364" i="2"/>
  <c r="BG364" i="2"/>
  <c r="BF364" i="2"/>
  <c r="T364" i="2"/>
  <c r="R364" i="2"/>
  <c r="P364" i="2"/>
  <c r="BI358" i="2"/>
  <c r="BH358" i="2"/>
  <c r="BG358" i="2"/>
  <c r="BF358" i="2"/>
  <c r="T358" i="2"/>
  <c r="R358" i="2"/>
  <c r="P358" i="2"/>
  <c r="BI351" i="2"/>
  <c r="BH351" i="2"/>
  <c r="BG351" i="2"/>
  <c r="BF351" i="2"/>
  <c r="T351" i="2"/>
  <c r="R351" i="2"/>
  <c r="P351" i="2"/>
  <c r="BI347" i="2"/>
  <c r="BH347" i="2"/>
  <c r="BG347" i="2"/>
  <c r="BF347" i="2"/>
  <c r="T347" i="2"/>
  <c r="R347" i="2"/>
  <c r="P347" i="2"/>
  <c r="BI343" i="2"/>
  <c r="BH343" i="2"/>
  <c r="BG343" i="2"/>
  <c r="BF343" i="2"/>
  <c r="T343" i="2"/>
  <c r="R343" i="2"/>
  <c r="P343" i="2"/>
  <c r="BI338" i="2"/>
  <c r="BH338" i="2"/>
  <c r="BG338" i="2"/>
  <c r="BF338" i="2"/>
  <c r="T338" i="2"/>
  <c r="R338" i="2"/>
  <c r="P338" i="2"/>
  <c r="BI334" i="2"/>
  <c r="BH334" i="2"/>
  <c r="BG334" i="2"/>
  <c r="BF334" i="2"/>
  <c r="T334" i="2"/>
  <c r="R334" i="2"/>
  <c r="P334" i="2"/>
  <c r="BI329" i="2"/>
  <c r="BH329" i="2"/>
  <c r="BG329" i="2"/>
  <c r="BF329" i="2"/>
  <c r="T329" i="2"/>
  <c r="R329" i="2"/>
  <c r="P329" i="2"/>
  <c r="BI324" i="2"/>
  <c r="BH324" i="2"/>
  <c r="BG324" i="2"/>
  <c r="BF324" i="2"/>
  <c r="T324" i="2"/>
  <c r="R324" i="2"/>
  <c r="P324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08" i="2"/>
  <c r="BH308" i="2"/>
  <c r="BG308" i="2"/>
  <c r="BF308" i="2"/>
  <c r="T308" i="2"/>
  <c r="R308" i="2"/>
  <c r="P308" i="2"/>
  <c r="BI302" i="2"/>
  <c r="BH302" i="2"/>
  <c r="BG302" i="2"/>
  <c r="BF302" i="2"/>
  <c r="T302" i="2"/>
  <c r="R302" i="2"/>
  <c r="P302" i="2"/>
  <c r="BI296" i="2"/>
  <c r="BH296" i="2"/>
  <c r="BG296" i="2"/>
  <c r="BF296" i="2"/>
  <c r="T296" i="2"/>
  <c r="R296" i="2"/>
  <c r="P296" i="2"/>
  <c r="BI288" i="2"/>
  <c r="BH288" i="2"/>
  <c r="BG288" i="2"/>
  <c r="BF288" i="2"/>
  <c r="T288" i="2"/>
  <c r="R288" i="2"/>
  <c r="P288" i="2"/>
  <c r="BI282" i="2"/>
  <c r="BH282" i="2"/>
  <c r="BG282" i="2"/>
  <c r="BF282" i="2"/>
  <c r="T282" i="2"/>
  <c r="R282" i="2"/>
  <c r="P282" i="2"/>
  <c r="BI274" i="2"/>
  <c r="BH274" i="2"/>
  <c r="BG274" i="2"/>
  <c r="BF274" i="2"/>
  <c r="T274" i="2"/>
  <c r="R274" i="2"/>
  <c r="P274" i="2"/>
  <c r="BI269" i="2"/>
  <c r="BH269" i="2"/>
  <c r="BG269" i="2"/>
  <c r="BF269" i="2"/>
  <c r="T269" i="2"/>
  <c r="R269" i="2"/>
  <c r="P269" i="2"/>
  <c r="BI262" i="2"/>
  <c r="BH262" i="2"/>
  <c r="BG262" i="2"/>
  <c r="BF262" i="2"/>
  <c r="T262" i="2"/>
  <c r="R262" i="2"/>
  <c r="P262" i="2"/>
  <c r="BI257" i="2"/>
  <c r="BH257" i="2"/>
  <c r="BG257" i="2"/>
  <c r="BF257" i="2"/>
  <c r="T257" i="2"/>
  <c r="R257" i="2"/>
  <c r="P257" i="2"/>
  <c r="BI250" i="2"/>
  <c r="BH250" i="2"/>
  <c r="BG250" i="2"/>
  <c r="BF250" i="2"/>
  <c r="T250" i="2"/>
  <c r="R250" i="2"/>
  <c r="P250" i="2"/>
  <c r="BI243" i="2"/>
  <c r="BH243" i="2"/>
  <c r="BG243" i="2"/>
  <c r="BF243" i="2"/>
  <c r="T243" i="2"/>
  <c r="R243" i="2"/>
  <c r="P243" i="2"/>
  <c r="BI237" i="2"/>
  <c r="BH237" i="2"/>
  <c r="BG237" i="2"/>
  <c r="BF237" i="2"/>
  <c r="T237" i="2"/>
  <c r="R237" i="2"/>
  <c r="P237" i="2"/>
  <c r="BI230" i="2"/>
  <c r="BH230" i="2"/>
  <c r="BG230" i="2"/>
  <c r="BF230" i="2"/>
  <c r="T230" i="2"/>
  <c r="R230" i="2"/>
  <c r="P230" i="2"/>
  <c r="BI222" i="2"/>
  <c r="BH222" i="2"/>
  <c r="BG222" i="2"/>
  <c r="BF222" i="2"/>
  <c r="T222" i="2"/>
  <c r="R222" i="2"/>
  <c r="P222" i="2"/>
  <c r="BI215" i="2"/>
  <c r="BH215" i="2"/>
  <c r="BG215" i="2"/>
  <c r="BF215" i="2"/>
  <c r="T215" i="2"/>
  <c r="R215" i="2"/>
  <c r="P215" i="2"/>
  <c r="BI210" i="2"/>
  <c r="BH210" i="2"/>
  <c r="BG210" i="2"/>
  <c r="BF210" i="2"/>
  <c r="T210" i="2"/>
  <c r="R210" i="2"/>
  <c r="P210" i="2"/>
  <c r="BI203" i="2"/>
  <c r="BH203" i="2"/>
  <c r="BG203" i="2"/>
  <c r="BF203" i="2"/>
  <c r="T203" i="2"/>
  <c r="R203" i="2"/>
  <c r="P203" i="2"/>
  <c r="BI198" i="2"/>
  <c r="BH198" i="2"/>
  <c r="BG198" i="2"/>
  <c r="BF198" i="2"/>
  <c r="T198" i="2"/>
  <c r="R198" i="2"/>
  <c r="P198" i="2"/>
  <c r="BI170" i="2"/>
  <c r="BH170" i="2"/>
  <c r="BG170" i="2"/>
  <c r="BF170" i="2"/>
  <c r="T170" i="2"/>
  <c r="R170" i="2"/>
  <c r="P170" i="2"/>
  <c r="BI156" i="2"/>
  <c r="BH156" i="2"/>
  <c r="BG156" i="2"/>
  <c r="BF156" i="2"/>
  <c r="T156" i="2"/>
  <c r="R156" i="2"/>
  <c r="P156" i="2"/>
  <c r="BI142" i="2"/>
  <c r="BH142" i="2"/>
  <c r="BG142" i="2"/>
  <c r="BF142" i="2"/>
  <c r="T142" i="2"/>
  <c r="R142" i="2"/>
  <c r="P142" i="2"/>
  <c r="BI136" i="2"/>
  <c r="BH136" i="2"/>
  <c r="BG136" i="2"/>
  <c r="BF136" i="2"/>
  <c r="T136" i="2"/>
  <c r="R136" i="2"/>
  <c r="P136" i="2"/>
  <c r="BI130" i="2"/>
  <c r="BH130" i="2"/>
  <c r="BG130" i="2"/>
  <c r="BF130" i="2"/>
  <c r="T130" i="2"/>
  <c r="R130" i="2"/>
  <c r="P130" i="2"/>
  <c r="BI125" i="2"/>
  <c r="BH125" i="2"/>
  <c r="BG125" i="2"/>
  <c r="BF125" i="2"/>
  <c r="T125" i="2"/>
  <c r="R125" i="2"/>
  <c r="P125" i="2"/>
  <c r="BI119" i="2"/>
  <c r="BH119" i="2"/>
  <c r="BG119" i="2"/>
  <c r="BF119" i="2"/>
  <c r="T119" i="2"/>
  <c r="R119" i="2"/>
  <c r="P119" i="2"/>
  <c r="BI114" i="2"/>
  <c r="BH114" i="2"/>
  <c r="BG114" i="2"/>
  <c r="BF114" i="2"/>
  <c r="T114" i="2"/>
  <c r="R114" i="2"/>
  <c r="P114" i="2"/>
  <c r="BI109" i="2"/>
  <c r="BH109" i="2"/>
  <c r="BG109" i="2"/>
  <c r="BF109" i="2"/>
  <c r="T109" i="2"/>
  <c r="R109" i="2"/>
  <c r="P109" i="2"/>
  <c r="BI103" i="2"/>
  <c r="BH103" i="2"/>
  <c r="BG103" i="2"/>
  <c r="BF103" i="2"/>
  <c r="T103" i="2"/>
  <c r="R103" i="2"/>
  <c r="P103" i="2"/>
  <c r="BI98" i="2"/>
  <c r="BH98" i="2"/>
  <c r="BG98" i="2"/>
  <c r="BF98" i="2"/>
  <c r="T98" i="2"/>
  <c r="R98" i="2"/>
  <c r="P98" i="2"/>
  <c r="F89" i="2"/>
  <c r="E87" i="2"/>
  <c r="F52" i="2"/>
  <c r="E50" i="2"/>
  <c r="J24" i="2"/>
  <c r="E24" i="2"/>
  <c r="J55" i="2" s="1"/>
  <c r="J23" i="2"/>
  <c r="J21" i="2"/>
  <c r="E21" i="2"/>
  <c r="J91" i="2" s="1"/>
  <c r="J20" i="2"/>
  <c r="J18" i="2"/>
  <c r="E18" i="2"/>
  <c r="F92" i="2"/>
  <c r="J17" i="2"/>
  <c r="J15" i="2"/>
  <c r="E15" i="2"/>
  <c r="F91" i="2" s="1"/>
  <c r="J14" i="2"/>
  <c r="J12" i="2"/>
  <c r="J52" i="2"/>
  <c r="E7" i="2"/>
  <c r="E85" i="2" s="1"/>
  <c r="L50" i="1"/>
  <c r="AM50" i="1"/>
  <c r="AM49" i="1"/>
  <c r="L49" i="1"/>
  <c r="AM47" i="1"/>
  <c r="L47" i="1"/>
  <c r="L45" i="1"/>
  <c r="L44" i="1"/>
  <c r="J1155" i="2"/>
  <c r="BK712" i="2"/>
  <c r="BK789" i="2"/>
  <c r="J900" i="2"/>
  <c r="J129" i="4"/>
  <c r="BK97" i="4"/>
  <c r="BK108" i="4"/>
  <c r="J97" i="4"/>
  <c r="BK952" i="2"/>
  <c r="BK436" i="2"/>
  <c r="BK763" i="2"/>
  <c r="BK438" i="2"/>
  <c r="BK725" i="2"/>
  <c r="J1096" i="2"/>
  <c r="J443" i="2"/>
  <c r="BK916" i="2"/>
  <c r="BK423" i="2"/>
  <c r="J725" i="2"/>
  <c r="BK288" i="2"/>
  <c r="J574" i="2"/>
  <c r="BK316" i="2"/>
  <c r="BK766" i="2"/>
  <c r="BK125" i="2"/>
  <c r="J907" i="2"/>
  <c r="BK686" i="2"/>
  <c r="J358" i="2"/>
  <c r="BK404" i="2"/>
  <c r="BK88" i="4"/>
  <c r="BK988" i="2"/>
  <c r="BK552" i="2"/>
  <c r="J850" i="2"/>
  <c r="J425" i="2"/>
  <c r="BK364" i="2"/>
  <c r="J916" i="2"/>
  <c r="BK748" i="2"/>
  <c r="BK358" i="2"/>
  <c r="J1058" i="2"/>
  <c r="BK778" i="2"/>
  <c r="BK250" i="2"/>
  <c r="J103" i="2"/>
  <c r="BK830" i="2"/>
  <c r="BK479" i="2"/>
  <c r="BK509" i="2"/>
  <c r="J34" i="3"/>
  <c r="AW56" i="1" s="1"/>
  <c r="BK1096" i="2"/>
  <c r="J536" i="2"/>
  <c r="BK907" i="2"/>
  <c r="BK501" i="2"/>
  <c r="BK136" i="2"/>
  <c r="J606" i="2"/>
  <c r="J1005" i="2"/>
  <c r="BK641" i="2"/>
  <c r="BK274" i="2"/>
  <c r="J1119" i="2"/>
  <c r="J665" i="2"/>
  <c r="BK474" i="2"/>
  <c r="J210" i="2"/>
  <c r="J313" i="2"/>
  <c r="BK90" i="4"/>
  <c r="J893" i="2"/>
  <c r="J581" i="2"/>
  <c r="BK385" i="2"/>
  <c r="BK543" i="2"/>
  <c r="BK308" i="2"/>
  <c r="BK733" i="2"/>
  <c r="J106" i="4"/>
  <c r="J110" i="4"/>
  <c r="J88" i="4"/>
  <c r="J796" i="2"/>
  <c r="J98" i="2"/>
  <c r="J529" i="2"/>
  <c r="J243" i="2"/>
  <c r="BK504" i="2"/>
  <c r="J109" i="2"/>
  <c r="J492" i="2"/>
  <c r="J1103" i="2"/>
  <c r="J778" i="2"/>
  <c r="J929" i="2"/>
  <c r="J552" i="2"/>
  <c r="J766" i="2"/>
  <c r="AS54" i="1"/>
  <c r="BK606" i="2"/>
  <c r="BK313" i="2"/>
  <c r="BK351" i="2"/>
  <c r="J92" i="4"/>
  <c r="J1089" i="2"/>
  <c r="J692" i="2"/>
  <c r="J347" i="2"/>
  <c r="J702" i="2"/>
  <c r="J463" i="2"/>
  <c r="BK156" i="2"/>
  <c r="J803" i="2"/>
  <c r="BK430" i="2"/>
  <c r="J142" i="2"/>
  <c r="J980" i="2"/>
  <c r="J509" i="2"/>
  <c r="BK379" i="2"/>
  <c r="BK1103" i="2"/>
  <c r="BK761" i="2"/>
  <c r="J371" i="2"/>
  <c r="J436" i="2"/>
  <c r="BK82" i="3"/>
  <c r="F35" i="3"/>
  <c r="BB56" i="1" s="1"/>
  <c r="J791" i="2"/>
  <c r="J404" i="2"/>
  <c r="J741" i="2"/>
  <c r="BK457" i="2"/>
  <c r="J756" i="2"/>
  <c r="BK130" i="2"/>
  <c r="BK803" i="2"/>
  <c r="J543" i="2"/>
  <c r="J257" i="2"/>
  <c r="BK1089" i="2"/>
  <c r="BK704" i="2"/>
  <c r="J487" i="2"/>
  <c r="J334" i="2"/>
  <c r="J394" i="2"/>
  <c r="J95" i="4"/>
  <c r="J810" i="2"/>
  <c r="BK966" i="2"/>
  <c r="J615" i="2"/>
  <c r="J262" i="2"/>
  <c r="BK463" i="2"/>
  <c r="BK112" i="4"/>
  <c r="J112" i="4"/>
  <c r="BK99" i="4"/>
  <c r="BK1140" i="2"/>
  <c r="J324" i="2"/>
  <c r="J660" i="2"/>
  <c r="BK119" i="2"/>
  <c r="BK347" i="2"/>
  <c r="BK929" i="2"/>
  <c r="BK282" i="2"/>
  <c r="BK837" i="2"/>
  <c r="J457" i="2"/>
  <c r="BK633" i="2"/>
  <c r="J215" i="2"/>
  <c r="BK440" i="2"/>
  <c r="J156" i="2"/>
  <c r="J562" i="2"/>
  <c r="BK973" i="2"/>
  <c r="BK453" i="2"/>
  <c r="J499" i="2"/>
  <c r="BK203" i="2"/>
  <c r="BK123" i="4"/>
  <c r="J830" i="2"/>
  <c r="BK449" i="2"/>
  <c r="J886" i="2"/>
  <c r="J557" i="2"/>
  <c r="BK296" i="2"/>
  <c r="BK680" i="2"/>
  <c r="J308" i="2"/>
  <c r="BK114" i="2"/>
  <c r="BK886" i="2"/>
  <c r="BK536" i="2"/>
  <c r="J399" i="2"/>
  <c r="BK131" i="4"/>
  <c r="BK1119" i="2"/>
  <c r="J844" i="2"/>
  <c r="BK445" i="2"/>
  <c r="BK857" i="2"/>
  <c r="BK413" i="2"/>
  <c r="J918" i="2"/>
  <c r="BK315" i="2"/>
  <c r="BK900" i="2"/>
  <c r="BK451" i="2"/>
  <c r="J237" i="2"/>
  <c r="BK1026" i="2"/>
  <c r="BK791" i="2"/>
  <c r="BK516" i="2"/>
  <c r="J413" i="2"/>
  <c r="J479" i="2"/>
  <c r="J82" i="3"/>
  <c r="J944" i="2"/>
  <c r="BK529" i="2"/>
  <c r="BK893" i="2"/>
  <c r="BK487" i="2"/>
  <c r="BK210" i="2"/>
  <c r="BK615" i="2"/>
  <c r="BK118" i="4"/>
  <c r="J121" i="4"/>
  <c r="J90" i="4"/>
  <c r="J1075" i="2"/>
  <c r="J704" i="2"/>
  <c r="BK914" i="2"/>
  <c r="J315" i="2"/>
  <c r="BK874" i="2"/>
  <c r="J390" i="2"/>
  <c r="J203" i="2"/>
  <c r="J453" i="2"/>
  <c r="J131" i="4"/>
  <c r="BK697" i="2"/>
  <c r="J329" i="2"/>
  <c r="J497" i="2"/>
  <c r="BK103" i="2"/>
  <c r="J364" i="2"/>
  <c r="BK936" i="2"/>
  <c r="BK665" i="2"/>
  <c r="BK1082" i="2"/>
  <c r="BK850" i="2"/>
  <c r="BK394" i="2"/>
  <c r="BK443" i="2"/>
  <c r="BK142" i="2"/>
  <c r="J105" i="4"/>
  <c r="J921" i="2"/>
  <c r="J516" i="2"/>
  <c r="J952" i="2"/>
  <c r="J641" i="2"/>
  <c r="BK302" i="2"/>
  <c r="BK702" i="2"/>
  <c r="BK215" i="2"/>
  <c r="BK944" i="2"/>
  <c r="BK574" i="2"/>
  <c r="BK338" i="2"/>
  <c r="BK170" i="2"/>
  <c r="BK1075" i="2"/>
  <c r="J633" i="2"/>
  <c r="J269" i="2"/>
  <c r="J338" i="2"/>
  <c r="BK105" i="4"/>
  <c r="BK257" i="2"/>
  <c r="J118" i="4"/>
  <c r="J914" i="2"/>
  <c r="BK469" i="2"/>
  <c r="J793" i="2"/>
  <c r="BK237" i="2"/>
  <c r="J712" i="2"/>
  <c r="J1140" i="2"/>
  <c r="J761" i="2"/>
  <c r="J438" i="2"/>
  <c r="BK198" i="2"/>
  <c r="BK824" i="2"/>
  <c r="J784" i="2"/>
  <c r="J504" i="2"/>
  <c r="J385" i="2"/>
  <c r="J445" i="2"/>
  <c r="J170" i="2"/>
  <c r="J988" i="2"/>
  <c r="BK772" i="2"/>
  <c r="BK425" i="2"/>
  <c r="J748" i="2"/>
  <c r="J440" i="2"/>
  <c r="BK921" i="2"/>
  <c r="J114" i="2"/>
  <c r="BK110" i="4"/>
  <c r="BK104" i="4"/>
  <c r="BK95" i="4"/>
  <c r="BK1005" i="2"/>
  <c r="J763" i="2"/>
  <c r="BK817" i="2"/>
  <c r="J379" i="2"/>
  <c r="J772" i="2"/>
  <c r="J316" i="2"/>
  <c r="BK660" i="2"/>
  <c r="BK343" i="2"/>
  <c r="J959" i="2"/>
  <c r="BK568" i="2"/>
  <c r="J824" i="2"/>
  <c r="BK390" i="2"/>
  <c r="BK717" i="2"/>
  <c r="BK243" i="2"/>
  <c r="BK865" i="2"/>
  <c r="J523" i="2"/>
  <c r="BK1058" i="2"/>
  <c r="J789" i="2"/>
  <c r="BK492" i="2"/>
  <c r="J125" i="2"/>
  <c r="J288" i="2"/>
  <c r="BK784" i="2"/>
  <c r="BK562" i="2"/>
  <c r="BK1155" i="2"/>
  <c r="J733" i="2"/>
  <c r="BK447" i="2"/>
  <c r="BK222" i="2"/>
  <c r="J1010" i="2"/>
  <c r="BK796" i="2"/>
  <c r="J449" i="2"/>
  <c r="J447" i="2"/>
  <c r="J198" i="2"/>
  <c r="BK121" i="4"/>
  <c r="J123" i="4"/>
  <c r="J1026" i="2"/>
  <c r="J673" i="2"/>
  <c r="J302" i="2"/>
  <c r="J686" i="2"/>
  <c r="J351" i="2"/>
  <c r="J857" i="2"/>
  <c r="J501" i="2"/>
  <c r="BK1042" i="2"/>
  <c r="J697" i="2"/>
  <c r="BK329" i="2"/>
  <c r="J119" i="2"/>
  <c r="J936" i="2"/>
  <c r="BK810" i="2"/>
  <c r="J549" i="2"/>
  <c r="J430" i="2"/>
  <c r="BK98" i="2"/>
  <c r="J222" i="2"/>
  <c r="BK106" i="4"/>
  <c r="J1082" i="2"/>
  <c r="BK499" i="2"/>
  <c r="J837" i="2"/>
  <c r="BK692" i="2"/>
  <c r="BK371" i="2"/>
  <c r="BK793" i="2"/>
  <c r="BK129" i="4"/>
  <c r="J101" i="4"/>
  <c r="BK101" i="4"/>
  <c r="BK92" i="4"/>
  <c r="J874" i="2"/>
  <c r="BK549" i="2"/>
  <c r="J865" i="2"/>
  <c r="J469" i="2"/>
  <c r="J680" i="2"/>
  <c r="BK230" i="2"/>
  <c r="BK557" i="2"/>
  <c r="BK324" i="2"/>
  <c r="J1042" i="2"/>
  <c r="J282" i="2"/>
  <c r="J451" i="2"/>
  <c r="J868" i="2"/>
  <c r="J973" i="2"/>
  <c r="J717" i="2"/>
  <c r="J1135" i="2"/>
  <c r="J817" i="2"/>
  <c r="BK523" i="2"/>
  <c r="J136" i="2"/>
  <c r="BK262" i="2"/>
  <c r="J108" i="4"/>
  <c r="BK1135" i="2"/>
  <c r="BK756" i="2"/>
  <c r="J250" i="2"/>
  <c r="BK334" i="2"/>
  <c r="BK1010" i="2"/>
  <c r="BK868" i="2"/>
  <c r="J474" i="2"/>
  <c r="BK269" i="2"/>
  <c r="BK918" i="2"/>
  <c r="BK497" i="2"/>
  <c r="J130" i="2"/>
  <c r="J230" i="2"/>
  <c r="J99" i="4"/>
  <c r="J104" i="4"/>
  <c r="BK980" i="2"/>
  <c r="BK741" i="2"/>
  <c r="BK959" i="2"/>
  <c r="J568" i="2"/>
  <c r="J274" i="2"/>
  <c r="BK399" i="2"/>
  <c r="J966" i="2"/>
  <c r="BK673" i="2"/>
  <c r="J296" i="2"/>
  <c r="BK109" i="2"/>
  <c r="BK844" i="2"/>
  <c r="BK581" i="2"/>
  <c r="J343" i="2"/>
  <c r="J423" i="2"/>
  <c r="F36" i="3"/>
  <c r="BC56" i="1" s="1"/>
  <c r="R97" i="2" l="1"/>
  <c r="T97" i="2"/>
  <c r="P124" i="2"/>
  <c r="T124" i="2"/>
  <c r="T508" i="2"/>
  <c r="R795" i="2"/>
  <c r="T873" i="2"/>
  <c r="P920" i="2"/>
  <c r="R920" i="2"/>
  <c r="P94" i="4"/>
  <c r="BK97" i="2"/>
  <c r="J97" i="2" s="1"/>
  <c r="J61" i="2" s="1"/>
  <c r="BK197" i="2"/>
  <c r="J197" i="2"/>
  <c r="J63" i="2" s="1"/>
  <c r="R508" i="2"/>
  <c r="T795" i="2"/>
  <c r="R987" i="2"/>
  <c r="T94" i="4"/>
  <c r="T107" i="4"/>
  <c r="P97" i="2"/>
  <c r="BK124" i="2"/>
  <c r="J124" i="2" s="1"/>
  <c r="J62" i="2" s="1"/>
  <c r="R124" i="2"/>
  <c r="P508" i="2"/>
  <c r="P795" i="2"/>
  <c r="T987" i="2"/>
  <c r="BK87" i="4"/>
  <c r="BK94" i="4"/>
  <c r="J94" i="4"/>
  <c r="J62" i="4"/>
  <c r="P103" i="4"/>
  <c r="BK120" i="4"/>
  <c r="J120" i="4" s="1"/>
  <c r="J65" i="4" s="1"/>
  <c r="P197" i="2"/>
  <c r="BK422" i="2"/>
  <c r="J422" i="2" s="1"/>
  <c r="J64" i="2" s="1"/>
  <c r="R422" i="2"/>
  <c r="BK450" i="2"/>
  <c r="J450" i="2"/>
  <c r="J65" i="2"/>
  <c r="R450" i="2"/>
  <c r="BK456" i="2"/>
  <c r="J456" i="2" s="1"/>
  <c r="J67" i="2" s="1"/>
  <c r="T456" i="2"/>
  <c r="P765" i="2"/>
  <c r="T765" i="2"/>
  <c r="P873" i="2"/>
  <c r="BK920" i="2"/>
  <c r="J920" i="2" s="1"/>
  <c r="J74" i="2" s="1"/>
  <c r="T920" i="2"/>
  <c r="T87" i="4"/>
  <c r="BK103" i="4"/>
  <c r="J103" i="4" s="1"/>
  <c r="J63" i="4" s="1"/>
  <c r="T103" i="4"/>
  <c r="P107" i="4"/>
  <c r="P86" i="4" s="1"/>
  <c r="P85" i="4" s="1"/>
  <c r="AU57" i="1" s="1"/>
  <c r="R120" i="4"/>
  <c r="R197" i="2"/>
  <c r="R96" i="2" s="1"/>
  <c r="BK508" i="2"/>
  <c r="J508" i="2"/>
  <c r="J69" i="2"/>
  <c r="BK795" i="2"/>
  <c r="J795" i="2"/>
  <c r="J71" i="2" s="1"/>
  <c r="R873" i="2"/>
  <c r="BK987" i="2"/>
  <c r="J987" i="2"/>
  <c r="J75" i="2" s="1"/>
  <c r="R87" i="4"/>
  <c r="BK107" i="4"/>
  <c r="J107" i="4" s="1"/>
  <c r="J64" i="4" s="1"/>
  <c r="P120" i="4"/>
  <c r="T197" i="2"/>
  <c r="P422" i="2"/>
  <c r="T422" i="2"/>
  <c r="P450" i="2"/>
  <c r="T450" i="2"/>
  <c r="P456" i="2"/>
  <c r="R456" i="2"/>
  <c r="BK765" i="2"/>
  <c r="J765" i="2" s="1"/>
  <c r="J70" i="2" s="1"/>
  <c r="R765" i="2"/>
  <c r="BK873" i="2"/>
  <c r="J873" i="2" s="1"/>
  <c r="J73" i="2" s="1"/>
  <c r="P987" i="2"/>
  <c r="P87" i="4"/>
  <c r="R94" i="4"/>
  <c r="R103" i="4"/>
  <c r="R107" i="4"/>
  <c r="T120" i="4"/>
  <c r="BK867" i="2"/>
  <c r="J867" i="2" s="1"/>
  <c r="J72" i="2" s="1"/>
  <c r="BK81" i="3"/>
  <c r="J81" i="3" s="1"/>
  <c r="J60" i="3" s="1"/>
  <c r="BK503" i="2"/>
  <c r="J503" i="2" s="1"/>
  <c r="J68" i="2" s="1"/>
  <c r="F55" i="4"/>
  <c r="J81" i="4"/>
  <c r="BE90" i="4"/>
  <c r="BE99" i="4"/>
  <c r="BE101" i="4"/>
  <c r="BE112" i="4"/>
  <c r="F81" i="4"/>
  <c r="BE88" i="4"/>
  <c r="BE92" i="4"/>
  <c r="BE106" i="4"/>
  <c r="BE118" i="4"/>
  <c r="J82" i="4"/>
  <c r="BE104" i="4"/>
  <c r="BE105" i="4"/>
  <c r="BE121" i="4"/>
  <c r="BE123" i="4"/>
  <c r="E48" i="4"/>
  <c r="J52" i="4"/>
  <c r="BE108" i="4"/>
  <c r="BE110" i="4"/>
  <c r="BE95" i="4"/>
  <c r="BE97" i="4"/>
  <c r="BE129" i="4"/>
  <c r="BE131" i="4"/>
  <c r="E48" i="3"/>
  <c r="F54" i="3"/>
  <c r="J76" i="3"/>
  <c r="J52" i="3"/>
  <c r="J55" i="3"/>
  <c r="F77" i="3"/>
  <c r="BE82" i="3"/>
  <c r="J54" i="2"/>
  <c r="BE109" i="2"/>
  <c r="BE136" i="2"/>
  <c r="BE156" i="2"/>
  <c r="BE170" i="2"/>
  <c r="BE210" i="2"/>
  <c r="BE257" i="2"/>
  <c r="BE296" i="2"/>
  <c r="BE334" i="2"/>
  <c r="BE347" i="2"/>
  <c r="BE430" i="2"/>
  <c r="BE487" i="2"/>
  <c r="BE497" i="2"/>
  <c r="BE516" i="2"/>
  <c r="BE523" i="2"/>
  <c r="F54" i="2"/>
  <c r="J89" i="2"/>
  <c r="BE114" i="2"/>
  <c r="BE119" i="2"/>
  <c r="BE262" i="2"/>
  <c r="BE282" i="2"/>
  <c r="BE308" i="2"/>
  <c r="BE316" i="2"/>
  <c r="BE329" i="2"/>
  <c r="BE338" i="2"/>
  <c r="BE390" i="2"/>
  <c r="BE425" i="2"/>
  <c r="BE445" i="2"/>
  <c r="BE451" i="2"/>
  <c r="BE499" i="2"/>
  <c r="BE501" i="2"/>
  <c r="BE557" i="2"/>
  <c r="BE615" i="2"/>
  <c r="BE660" i="2"/>
  <c r="BE741" i="2"/>
  <c r="BE756" i="2"/>
  <c r="BE772" i="2"/>
  <c r="BE778" i="2"/>
  <c r="BE784" i="2"/>
  <c r="BE893" i="2"/>
  <c r="BE914" i="2"/>
  <c r="BE929" i="2"/>
  <c r="BE980" i="2"/>
  <c r="BE1010" i="2"/>
  <c r="BE1042" i="2"/>
  <c r="BE1058" i="2"/>
  <c r="BE1082" i="2"/>
  <c r="BE1096" i="2"/>
  <c r="BE1103" i="2"/>
  <c r="BE1140" i="2"/>
  <c r="BE1155" i="2"/>
  <c r="E48" i="2"/>
  <c r="F55" i="2"/>
  <c r="BE203" i="2"/>
  <c r="BE215" i="2"/>
  <c r="BE230" i="2"/>
  <c r="BE237" i="2"/>
  <c r="BE243" i="2"/>
  <c r="BE250" i="2"/>
  <c r="BE315" i="2"/>
  <c r="BE358" i="2"/>
  <c r="BE364" i="2"/>
  <c r="BE371" i="2"/>
  <c r="BE399" i="2"/>
  <c r="BE436" i="2"/>
  <c r="BE440" i="2"/>
  <c r="BE469" i="2"/>
  <c r="BE504" i="2"/>
  <c r="BE529" i="2"/>
  <c r="BE536" i="2"/>
  <c r="BE552" i="2"/>
  <c r="BE568" i="2"/>
  <c r="BE633" i="2"/>
  <c r="BE692" i="2"/>
  <c r="BE712" i="2"/>
  <c r="BE748" i="2"/>
  <c r="BE810" i="2"/>
  <c r="BE817" i="2"/>
  <c r="BE857" i="2"/>
  <c r="BE907" i="2"/>
  <c r="BE916" i="2"/>
  <c r="BE988" i="2"/>
  <c r="BE1005" i="2"/>
  <c r="BE1026" i="2"/>
  <c r="BE1075" i="2"/>
  <c r="BE1135" i="2"/>
  <c r="BE98" i="2"/>
  <c r="BE103" i="2"/>
  <c r="BE142" i="2"/>
  <c r="BE198" i="2"/>
  <c r="BE274" i="2"/>
  <c r="BE288" i="2"/>
  <c r="BE302" i="2"/>
  <c r="BE324" i="2"/>
  <c r="BE351" i="2"/>
  <c r="BE438" i="2"/>
  <c r="BE457" i="2"/>
  <c r="BE581" i="2"/>
  <c r="BE673" i="2"/>
  <c r="BE704" i="2"/>
  <c r="BE733" i="2"/>
  <c r="BE761" i="2"/>
  <c r="BE796" i="2"/>
  <c r="BE837" i="2"/>
  <c r="BE850" i="2"/>
  <c r="BE865" i="2"/>
  <c r="BE918" i="2"/>
  <c r="BE921" i="2"/>
  <c r="BE952" i="2"/>
  <c r="J92" i="2"/>
  <c r="BE125" i="2"/>
  <c r="BE130" i="2"/>
  <c r="BE222" i="2"/>
  <c r="BE269" i="2"/>
  <c r="BE385" i="2"/>
  <c r="BE394" i="2"/>
  <c r="BE404" i="2"/>
  <c r="BE423" i="2"/>
  <c r="BE447" i="2"/>
  <c r="BE449" i="2"/>
  <c r="BE479" i="2"/>
  <c r="BE492" i="2"/>
  <c r="BE549" i="2"/>
  <c r="BE562" i="2"/>
  <c r="BE574" i="2"/>
  <c r="BE606" i="2"/>
  <c r="BE680" i="2"/>
  <c r="BE697" i="2"/>
  <c r="BE717" i="2"/>
  <c r="BE763" i="2"/>
  <c r="BE766" i="2"/>
  <c r="BE791" i="2"/>
  <c r="BE874" i="2"/>
  <c r="BE900" i="2"/>
  <c r="BE944" i="2"/>
  <c r="BE313" i="2"/>
  <c r="BE343" i="2"/>
  <c r="BE379" i="2"/>
  <c r="BE413" i="2"/>
  <c r="BE443" i="2"/>
  <c r="BE453" i="2"/>
  <c r="BE463" i="2"/>
  <c r="BE474" i="2"/>
  <c r="BE509" i="2"/>
  <c r="BE543" i="2"/>
  <c r="BE641" i="2"/>
  <c r="BE665" i="2"/>
  <c r="BE686" i="2"/>
  <c r="BE702" i="2"/>
  <c r="BE725" i="2"/>
  <c r="BE789" i="2"/>
  <c r="BE793" i="2"/>
  <c r="BE803" i="2"/>
  <c r="BE824" i="2"/>
  <c r="BE830" i="2"/>
  <c r="BE844" i="2"/>
  <c r="BE868" i="2"/>
  <c r="BE886" i="2"/>
  <c r="BE936" i="2"/>
  <c r="BE959" i="2"/>
  <c r="BE966" i="2"/>
  <c r="BE973" i="2"/>
  <c r="BE1089" i="2"/>
  <c r="BE1119" i="2"/>
  <c r="F34" i="2"/>
  <c r="BA55" i="1" s="1"/>
  <c r="F35" i="2"/>
  <c r="BB55" i="1" s="1"/>
  <c r="J34" i="2"/>
  <c r="AW55" i="1" s="1"/>
  <c r="F33" i="3"/>
  <c r="AZ56" i="1" s="1"/>
  <c r="F34" i="3"/>
  <c r="BA56" i="1" s="1"/>
  <c r="J34" i="4"/>
  <c r="AW57" i="1"/>
  <c r="F36" i="4"/>
  <c r="BC57" i="1" s="1"/>
  <c r="F34" i="4"/>
  <c r="BA57" i="1" s="1"/>
  <c r="F37" i="4"/>
  <c r="BD57" i="1"/>
  <c r="F35" i="4"/>
  <c r="BB57" i="1" s="1"/>
  <c r="F37" i="2"/>
  <c r="BD55" i="1" s="1"/>
  <c r="F36" i="2"/>
  <c r="BC55" i="1" s="1"/>
  <c r="BB54" i="1" l="1"/>
  <c r="AX54" i="1" s="1"/>
  <c r="BK96" i="2"/>
  <c r="J96" i="2" s="1"/>
  <c r="J60" i="2" s="1"/>
  <c r="BK455" i="2"/>
  <c r="J455" i="2" s="1"/>
  <c r="J66" i="2" s="1"/>
  <c r="R455" i="2"/>
  <c r="R95" i="2" s="1"/>
  <c r="P96" i="2"/>
  <c r="R86" i="4"/>
  <c r="R85" i="4"/>
  <c r="BK86" i="4"/>
  <c r="J86" i="4"/>
  <c r="J60" i="4" s="1"/>
  <c r="T96" i="2"/>
  <c r="T95" i="2" s="1"/>
  <c r="T86" i="4"/>
  <c r="T85" i="4"/>
  <c r="P455" i="2"/>
  <c r="P95" i="2"/>
  <c r="AU55" i="1" s="1"/>
  <c r="AU54" i="1" s="1"/>
  <c r="T455" i="2"/>
  <c r="BK80" i="3"/>
  <c r="J80" i="3"/>
  <c r="J59" i="3"/>
  <c r="J87" i="4"/>
  <c r="J61" i="4"/>
  <c r="BC54" i="1"/>
  <c r="AY54" i="1"/>
  <c r="BD54" i="1"/>
  <c r="W33" i="1"/>
  <c r="W31" i="1"/>
  <c r="J33" i="4"/>
  <c r="AV57" i="1"/>
  <c r="AT57" i="1" s="1"/>
  <c r="J33" i="3"/>
  <c r="AV56" i="1" s="1"/>
  <c r="AT56" i="1" s="1"/>
  <c r="BA54" i="1"/>
  <c r="AW54" i="1"/>
  <c r="AK30" i="1" s="1"/>
  <c r="F33" i="2"/>
  <c r="AZ55" i="1" s="1"/>
  <c r="AZ54" i="1" s="1"/>
  <c r="AV54" i="1" s="1"/>
  <c r="AK29" i="1" s="1"/>
  <c r="F33" i="4"/>
  <c r="AZ57" i="1"/>
  <c r="J33" i="2"/>
  <c r="AV55" i="1" s="1"/>
  <c r="AT55" i="1" s="1"/>
  <c r="BK95" i="2" l="1"/>
  <c r="J95" i="2" s="1"/>
  <c r="J30" i="2" s="1"/>
  <c r="AG55" i="1" s="1"/>
  <c r="BK85" i="4"/>
  <c r="J85" i="4"/>
  <c r="J59" i="4" s="1"/>
  <c r="AN55" i="1"/>
  <c r="J59" i="2"/>
  <c r="J39" i="2"/>
  <c r="W32" i="1"/>
  <c r="J30" i="3"/>
  <c r="AG56" i="1" s="1"/>
  <c r="W29" i="1"/>
  <c r="W30" i="1"/>
  <c r="AT54" i="1"/>
  <c r="J39" i="3" l="1"/>
  <c r="AN56" i="1"/>
  <c r="J30" i="4"/>
  <c r="AG57" i="1" s="1"/>
  <c r="AG54" i="1" s="1"/>
  <c r="AK26" i="1" s="1"/>
  <c r="AK35" i="1" s="1"/>
  <c r="AN54" i="1" l="1"/>
  <c r="J39" i="4"/>
  <c r="AN57" i="1"/>
</calcChain>
</file>

<file path=xl/sharedStrings.xml><?xml version="1.0" encoding="utf-8"?>
<sst xmlns="http://schemas.openxmlformats.org/spreadsheetml/2006/main" count="11779" uniqueCount="1524">
  <si>
    <t>Export Komplet</t>
  </si>
  <si>
    <t>VZ</t>
  </si>
  <si>
    <t>2.0</t>
  </si>
  <si>
    <t>ZAMOK</t>
  </si>
  <si>
    <t>False</t>
  </si>
  <si>
    <t>{e8648e21-bcc1-43a9-9ec6-f2c312956e4a}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</si>
  <si>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</si>
  <si>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</si>
  <si>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</si>
  <si>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</si>
  <si>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</si>
  <si>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</si>
  <si>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</si>
  <si>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</si>
  <si>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S-24-011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</si>
  <si>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</si>
  <si>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</si>
  <si>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Gymnázium Lanškroun-rekonstrukce stropní konstrukce v podkroví JV křídla budovy</t>
  </si>
  <si>
    <t>KSO:</t>
  </si>
  <si>
    <t/>
  </si>
  <si>
    <t>CC-CZ:</t>
  </si>
  <si>
    <t>Místo:</t>
  </si>
  <si>
    <t xml:space="preserve"> </t>
  </si>
  <si>
    <t>Datum:</t>
  </si>
  <si>
    <t>26.3.2024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</si>
  <si>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</si>
  <si>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</si>
  <si>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</si>
  <si>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</si>
  <si>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</si>
  <si>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</si>
  <si>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</si>
  <si>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</si>
  <si>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</si>
  <si>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</si>
  <si>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</si>
  <si>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</si>
  <si>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</si>
  <si>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</si>
  <si>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</si>
  <si>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</si>
  <si>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</si>
  <si>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</si>
  <si>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</si>
  <si>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</si>
  <si>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</si>
  <si>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</si>
  <si>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</si>
  <si>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</si>
  <si>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</si>
  <si>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</si>
  <si>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</si>
  <si>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</si>
  <si>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</si>
  <si>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</si>
  <si>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</si>
  <si>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</si>
  <si>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</si>
  <si>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</si>
  <si>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</si>
  <si>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</si>
  <si>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</si>
  <si>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</si>
  <si>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</si>
  <si>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</si>
  <si>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</si>
  <si>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</si>
  <si>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</si>
  <si>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</si>
  <si>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</si>
  <si>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</si>
  <si>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</si>
  <si>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</si>
  <si>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O-24-01</t>
  </si>
  <si>
    <t>Stropní konstrukce</t>
  </si>
  <si>
    <t>STA</t>
  </si>
  <si>
    <t>1</t>
  </si>
  <si>
    <t>{3d13195f-55c6-486b-bbd1-19c6b5d7bea8}</t>
  </si>
  <si>
    <t>2</t>
  </si>
  <si>
    <t>O-24-02</t>
  </si>
  <si>
    <t>Silnoproudá elektrotechnika</t>
  </si>
  <si>
    <t>{72e8ee34-39db-43f5-b3ee-f5811e73733b}</t>
  </si>
  <si>
    <t>O-24-03</t>
  </si>
  <si>
    <t>VRN - vedlejší rozpočtové náklady</t>
  </si>
  <si>
    <t>{e265edac-6c9c-499f-b7f9-b8da60e096cc}</t>
  </si>
  <si>
    <t>KRYCÍ LIST SOUPISU PRACÍ</t>
  </si>
  <si>
    <t>Objekt:</t>
  </si>
  <si>
    <t>O-24-01 - Stropní konstrukce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</si>
  <si>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</si>
  <si>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</si>
  <si>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</si>
  <si>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</si>
  <si>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</si>
  <si>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</si>
  <si>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</si>
  <si>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</si>
  <si>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</si>
  <si>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</si>
  <si>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</si>
  <si>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</si>
  <si>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742 - Elektroinstalace - slaboproud</t>
  </si>
  <si>
    <t xml:space="preserve">    762 - Konstrukce tesařské</t>
  </si>
  <si>
    <t xml:space="preserve">    763 - Konstrukce suché výstavby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</si>
  <si>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</si>
  <si>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</si>
  <si>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</si>
  <si>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</si>
  <si>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</si>
  <si>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</si>
  <si>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</si>
  <si>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</si>
  <si>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</si>
  <si>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</si>
  <si>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</si>
  <si>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</si>
  <si>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</si>
  <si>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</si>
  <si>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</si>
  <si>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</si>
  <si>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</si>
  <si>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</si>
  <si>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</si>
  <si>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</si>
  <si>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</si>
  <si>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</si>
  <si>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</si>
  <si>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</si>
  <si>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319201321</t>
  </si>
  <si>
    <t>Vyrovnání nerovného povrchu vnitřního i vnějšího zdiva bez odsekání vadných cihel, maltou (s dodáním hmot) tl. do 30 mm</t>
  </si>
  <si>
    <t>m2</t>
  </si>
  <si>
    <t>4</t>
  </si>
  <si>
    <t>2110676476</t>
  </si>
  <si>
    <t>Online PSC</t>
  </si>
  <si>
    <t>https://podminky.urs.cz/item/CS_URS_2024_01/319201321</t>
  </si>
  <si>
    <t>VV</t>
  </si>
  <si>
    <t>D 1.2.04 Výkaz výměr</t>
  </si>
  <si>
    <t>True</t>
  </si>
  <si>
    <t>D 1.2.05 Výkres</t>
  </si>
  <si>
    <t>"Vyrovnání kapsy pro stropní trámy" 0,25*0,25*123</t>
  </si>
  <si>
    <t>342291112</t>
  </si>
  <si>
    <t>Ukotvení příček polyuretanovou pěnou, tl. příčky přes 100 mm</t>
  </si>
  <si>
    <t>m</t>
  </si>
  <si>
    <t>1194652446</t>
  </si>
  <si>
    <t>https://podminky.urs.cz/item/CS_URS_2024_01/342291112</t>
  </si>
  <si>
    <t>10 Kotvení příček</t>
  </si>
  <si>
    <t>"doplnění příček pod záklop" 21,8</t>
  </si>
  <si>
    <t>978019339R</t>
  </si>
  <si>
    <t>Sejmutí šablon a fotodokumentace pro zhotovení štukaterských odlitků</t>
  </si>
  <si>
    <t>soub</t>
  </si>
  <si>
    <t>1203513459</t>
  </si>
  <si>
    <t>D 1.1.1 Technická zpráva</t>
  </si>
  <si>
    <t>"štukový fabion"1</t>
  </si>
  <si>
    <t>6193451R</t>
  </si>
  <si>
    <t>Montáž a kotvení fabionu délky přes 5 m, šířky přes 100 mm</t>
  </si>
  <si>
    <t>398398014</t>
  </si>
  <si>
    <t xml:space="preserve">"štukový fabion"24,8 </t>
  </si>
  <si>
    <t>5</t>
  </si>
  <si>
    <t>M</t>
  </si>
  <si>
    <t>581249R</t>
  </si>
  <si>
    <t>Štukatérský odlitek - fabion</t>
  </si>
  <si>
    <t>8</t>
  </si>
  <si>
    <t>324106367</t>
  </si>
  <si>
    <t>6</t>
  </si>
  <si>
    <t>Úpravy povrchů, podlahy a osazování výplní</t>
  </si>
  <si>
    <t>611131151</t>
  </si>
  <si>
    <t>Sanační postřik vnitřních omítaných ploch vápenocementový nanášený ručně celoplošně stropů</t>
  </si>
  <si>
    <t>613653715</t>
  </si>
  <si>
    <t>https://podminky.urs.cz/item/CS_URS_2024_01/611131151</t>
  </si>
  <si>
    <t>"Kapsy pro stropní trámy + 0,7m přesah - 3násobný" (((0,35*0,25*2)+(0,25*0,25*2)+(0,3*0,25))*123+(0,7*0,35*123))*3</t>
  </si>
  <si>
    <t>7</t>
  </si>
  <si>
    <t>612315213</t>
  </si>
  <si>
    <t>Vápenná omítka jednotlivých malých ploch hladká na stěnách, plochy jednotlivě přes 0,25 do 1 m2</t>
  </si>
  <si>
    <t>kus</t>
  </si>
  <si>
    <t>-935140002</t>
  </si>
  <si>
    <t>https://podminky.urs.cz/item/CS_URS_2024_01/612315213</t>
  </si>
  <si>
    <t>07 Kapsy pro stropní trámy</t>
  </si>
  <si>
    <t>"Oprava omítky v místě uložení stropních trámů - odhad 25% z 123ks" 31</t>
  </si>
  <si>
    <t>612315223</t>
  </si>
  <si>
    <t>Vápenná omítka jednotlivých malých ploch štuková na stěnách, plochy jednotlivě přes 0,25 do 1 m2</t>
  </si>
  <si>
    <t>2053483840</t>
  </si>
  <si>
    <t>https://podminky.urs.cz/item/CS_URS_2024_01/612315223</t>
  </si>
  <si>
    <t>9</t>
  </si>
  <si>
    <t>619996117</t>
  </si>
  <si>
    <t>Ochrana stavebních konstrukcí a samostatných prvků včetně pozdějšího odstranění obedněním z OSB desek podlahy</t>
  </si>
  <si>
    <t>-577162302</t>
  </si>
  <si>
    <t>https://podminky.urs.cz/item/CS_URS_2024_01/619996117</t>
  </si>
  <si>
    <t>Technická zpráva D.1.1.1</t>
  </si>
  <si>
    <t>5.1. Přípravné práce</t>
  </si>
  <si>
    <t>Výkres D.1.1.2.1</t>
  </si>
  <si>
    <t>P2</t>
  </si>
  <si>
    <t>"401" 23,03</t>
  </si>
  <si>
    <t>"405" 11,79</t>
  </si>
  <si>
    <t>"406" 63,07</t>
  </si>
  <si>
    <t>"407" 72,92</t>
  </si>
  <si>
    <t>"408" 16,72</t>
  </si>
  <si>
    <t>"409" 2,9</t>
  </si>
  <si>
    <t>"410" 42,35</t>
  </si>
  <si>
    <t>Součet</t>
  </si>
  <si>
    <t>10</t>
  </si>
  <si>
    <t>619996137</t>
  </si>
  <si>
    <t>Ochrana stavebních konstrukcí a samostatných prvků včetně pozdějšího odstranění obedněním z OSB desek samostatných konstrukcí a prvků</t>
  </si>
  <si>
    <t>102977581</t>
  </si>
  <si>
    <t>https://podminky.urs.cz/item/CS_URS_2024_01/619996137</t>
  </si>
  <si>
    <t>P5</t>
  </si>
  <si>
    <t>"umyvadlo 3ks" 3*6,25</t>
  </si>
  <si>
    <t>P6</t>
  </si>
  <si>
    <t>"okna + radiátory 17ks" 17*9,375</t>
  </si>
  <si>
    <t>P7</t>
  </si>
  <si>
    <t>"školní tabule 2ks" 2*12,5</t>
  </si>
  <si>
    <t>P9</t>
  </si>
  <si>
    <t>"rozvaděč + příslušenství" 18,75</t>
  </si>
  <si>
    <t>11</t>
  </si>
  <si>
    <t>619996145</t>
  </si>
  <si>
    <t>Ochrana stavebních konstrukcí a samostatných prvků včetně pozdějšího odstranění obalením geotextilií samostatných konstrukcí a prvků</t>
  </si>
  <si>
    <t>1446909677</t>
  </si>
  <si>
    <t>https://podminky.urs.cz/item/CS_URS_2024_01/619996145</t>
  </si>
  <si>
    <t>P2; P3</t>
  </si>
  <si>
    <t>"402" 43,86</t>
  </si>
  <si>
    <t>"403" 12,83</t>
  </si>
  <si>
    <t>"404" 10,6</t>
  </si>
  <si>
    <t>"dřevěné obložení odhad" 220</t>
  </si>
  <si>
    <t>"Ochrana chodníku při  stavbě lešení Jv strana JV křídla" (11,7+1+13,2+1+11,9)*1,2</t>
  </si>
  <si>
    <t>Ostatní konstrukce a práce, bourání</t>
  </si>
  <si>
    <t>941211112</t>
  </si>
  <si>
    <t>Lešení řadové rámové lehké pracovní s podlahami s provozním zatížením tř. 3 do 200 kg/m2 šířky tř. SW06 od 0,6 do 0,9 m výšky přes 10 do 25 m montáž</t>
  </si>
  <si>
    <t>-507643285</t>
  </si>
  <si>
    <t>https://podminky.urs.cz/item/CS_URS_2024_01/941211112</t>
  </si>
  <si>
    <t>5.2. Lešení</t>
  </si>
  <si>
    <t>"Jv strana JV křídla" (11,7+1+13,2+1+11,9)*18</t>
  </si>
  <si>
    <t>13</t>
  </si>
  <si>
    <t>941211212</t>
  </si>
  <si>
    <t>Lešení řadové rámové lehké pracovní s podlahami s provozním zatížením tř. 3 do 200 kg/m2 šířky tř. SW06 od 0,6 do 0,9 m výšky přes 10 do 25 m příplatek za každý den použití</t>
  </si>
  <si>
    <t>-740774126</t>
  </si>
  <si>
    <t>https://podminky.urs.cz/item/CS_URS_2024_01/941211212</t>
  </si>
  <si>
    <t>Jv strana JV křídla</t>
  </si>
  <si>
    <t>Nájem 6 měsíců</t>
  </si>
  <si>
    <t>698,4*180</t>
  </si>
  <si>
    <t>14</t>
  </si>
  <si>
    <t>941211812</t>
  </si>
  <si>
    <t>Lešení řadové rámové lehké pracovní s podlahami s provozním zatížením tř. 3 do 200 kg/m2 šířky tř. SW06 od 0,6 do 0,9 m výšky přes 10 do 25 m demontáž</t>
  </si>
  <si>
    <t>-1673705287</t>
  </si>
  <si>
    <t>https://podminky.urs.cz/item/CS_URS_2024_01/941211812</t>
  </si>
  <si>
    <t>15</t>
  </si>
  <si>
    <t>942321112</t>
  </si>
  <si>
    <t>Konzoly u dílcového pracovního lešení šířky přes 0,5 do 1,1 m výšky přes 10 do 25 m montáž</t>
  </si>
  <si>
    <t>-1186255535</t>
  </si>
  <si>
    <t>https://podminky.urs.cz/item/CS_URS_2024_01/942321112</t>
  </si>
  <si>
    <t>5.2.Lešení</t>
  </si>
  <si>
    <t>Lešení Jv strana JV křídla</t>
  </si>
  <si>
    <t xml:space="preserve">Rozšíření lešení u okapu střechy v místě montážního otvoru </t>
  </si>
  <si>
    <t>(11,7+1+13,2+1+11,9)*0,6</t>
  </si>
  <si>
    <t>16</t>
  </si>
  <si>
    <t>942321212</t>
  </si>
  <si>
    <t>Konzoly u dílcového pracovního lešení šířky přes 0,5 do 1,1 m výšky přes 10 do 25 m příplatek k ceně za každý den použití</t>
  </si>
  <si>
    <t>-972729091</t>
  </si>
  <si>
    <t>https://podminky.urs.cz/item/CS_URS_2024_01/942321212</t>
  </si>
  <si>
    <t>23,28*180</t>
  </si>
  <si>
    <t>17</t>
  </si>
  <si>
    <t>942321812</t>
  </si>
  <si>
    <t>Konzoly u dílcového pracovního lešení šířky přes 0,5 do 1,1 m výšky přes 10 do 25 m demontáž</t>
  </si>
  <si>
    <t>657263706</t>
  </si>
  <si>
    <t>https://podminky.urs.cz/item/CS_URS_2024_01/942321812</t>
  </si>
  <si>
    <t>18</t>
  </si>
  <si>
    <t>944121122</t>
  </si>
  <si>
    <t>Zábradlí ochranné dílcové vnitřní na lešeňových konstrukcích dvoutyčové montáž</t>
  </si>
  <si>
    <t>-1165834616</t>
  </si>
  <si>
    <t>https://podminky.urs.cz/item/CS_URS_2024_01/944121122</t>
  </si>
  <si>
    <t>lešení Jv strana JV křídla</t>
  </si>
  <si>
    <t>(11,7+1+13,2+1+11,9)*6</t>
  </si>
  <si>
    <t>19</t>
  </si>
  <si>
    <t>944121222</t>
  </si>
  <si>
    <t>Zábradlí ochranné dílcové vnitřní na lešeňových konstrukcích dvoutyčové příplatek k ceně za každý den použití</t>
  </si>
  <si>
    <t>1536489779</t>
  </si>
  <si>
    <t>https://podminky.urs.cz/item/CS_URS_2024_01/944121222</t>
  </si>
  <si>
    <t>232,8*180</t>
  </si>
  <si>
    <t>20</t>
  </si>
  <si>
    <t>944121822</t>
  </si>
  <si>
    <t>Zábradlí ochranné dílcové vnitřní na lešeňových konstrukcích dvoutyčové demontáž</t>
  </si>
  <si>
    <t>-241768946</t>
  </si>
  <si>
    <t>https://podminky.urs.cz/item/CS_URS_2024_01/944121822</t>
  </si>
  <si>
    <t>944511111</t>
  </si>
  <si>
    <t>Síť ochranná zavěšená na konstrukci lešení z textilie z umělých vláken montáž</t>
  </si>
  <si>
    <t>-791937537</t>
  </si>
  <si>
    <t>https://podminky.urs.cz/item/CS_URS_2024_01/944511111</t>
  </si>
  <si>
    <t>22</t>
  </si>
  <si>
    <t>944511211</t>
  </si>
  <si>
    <t>Síť ochranná zavěšená na konstrukci lešení z textilie z umělých vláken příplatek k ceně za každý den použití</t>
  </si>
  <si>
    <t>1463665498</t>
  </si>
  <si>
    <t>https://podminky.urs.cz/item/CS_URS_2024_01/944511211</t>
  </si>
  <si>
    <t>23</t>
  </si>
  <si>
    <t>944511811</t>
  </si>
  <si>
    <t>Síť ochranná zavěšená na konstrukci lešení z textilie z umělých vláken demontáž</t>
  </si>
  <si>
    <t>1365571294</t>
  </si>
  <si>
    <t>https://podminky.urs.cz/item/CS_URS_2024_01/944511811</t>
  </si>
  <si>
    <t>24</t>
  </si>
  <si>
    <t>949101112</t>
  </si>
  <si>
    <t>Lešení pomocné pracovní pro objekty pozemních staveb pro zatížení do 150 kg/m2, o výšce lešeňové podlahy přes 1,9 do 3,5 m</t>
  </si>
  <si>
    <t>274752447</t>
  </si>
  <si>
    <t>https://podminky.urs.cz/item/CS_URS_2024_01/949101112</t>
  </si>
  <si>
    <t>Pomocné lešení 3.NP</t>
  </si>
  <si>
    <t xml:space="preserve">Plocha podlahy 3.Np 292m2 (míst. 401-410) </t>
  </si>
  <si>
    <t>Uvažováno 3x použití (dem. podhledu, demont. původních a osazení nových stropních trámů, montáž podhledu)</t>
  </si>
  <si>
    <t>292*3</t>
  </si>
  <si>
    <t>25</t>
  </si>
  <si>
    <t>949521112</t>
  </si>
  <si>
    <t>Podchod u dílcových lešení zřizovaný současně s lehkým nebo těžkým pracovním lešením, šířky přes 1,5 do 2,0 m montáž</t>
  </si>
  <si>
    <t>806357577</t>
  </si>
  <si>
    <t>https://podminky.urs.cz/item/CS_URS_2024_01/949521112</t>
  </si>
  <si>
    <t>"Ochranný přístupový koridor" 5</t>
  </si>
  <si>
    <t>26</t>
  </si>
  <si>
    <t>949521212</t>
  </si>
  <si>
    <t>Podchod u dílcových lešení zřizovaný současně s lehkým nebo těžkým pracovním lešením, šířky přes 1,5 do 2,0 m příplatek k ceně za každý den použití</t>
  </si>
  <si>
    <t>699273300</t>
  </si>
  <si>
    <t>https://podminky.urs.cz/item/CS_URS_2024_01/949521212</t>
  </si>
  <si>
    <t>"Ochranný přístupový koridor"</t>
  </si>
  <si>
    <t>5*180</t>
  </si>
  <si>
    <t>27</t>
  </si>
  <si>
    <t>949521812</t>
  </si>
  <si>
    <t>Podchod u dílcových lešení zřizovaný současně s lehkým nebo těžkým pracovním lešením, šířky přes 1,5 do 2,0 m demontáž</t>
  </si>
  <si>
    <t>-2059829828</t>
  </si>
  <si>
    <t>https://podminky.urs.cz/item/CS_URS_2024_01/949521812</t>
  </si>
  <si>
    <t>28</t>
  </si>
  <si>
    <t>941211322</t>
  </si>
  <si>
    <t>Odborná prohlídka lešení řadového rámového lehkého pracovního s podlahami s provozním zatížením tř. 3 do 200 kg/m2 šířky tř. SW06 od 0,6 do 0,9 m výšky do 25 m, celkové plochy přes 500 do 2 000 m2 zakrytého sítí</t>
  </si>
  <si>
    <t>-186876594</t>
  </si>
  <si>
    <t>https://podminky.urs.cz/item/CS_URS_2024_01/941211322</t>
  </si>
  <si>
    <t>"Měsíční"6</t>
  </si>
  <si>
    <t>29</t>
  </si>
  <si>
    <t>952902601</t>
  </si>
  <si>
    <t>Čištění budov při provádění oprav a udržovacích prací vysátím prachu z trámů, nosníků apod.</t>
  </si>
  <si>
    <t>746254102</t>
  </si>
  <si>
    <t>https://podminky.urs.cz/item/CS_URS_2024_01/952902601</t>
  </si>
  <si>
    <t>"Očištění kapsy pro stropní trámy" ((0,35*0,25*2)+(0,25*0,25*2)+(0,3*0,25))*123</t>
  </si>
  <si>
    <t>30</t>
  </si>
  <si>
    <t>953943211</t>
  </si>
  <si>
    <t>Osazování drobných kovových předmětů kotvených do stěny hasicího přístroje</t>
  </si>
  <si>
    <t>-1143069625</t>
  </si>
  <si>
    <t>https://podminky.urs.cz/item/CS_URS_2024_01/953943211</t>
  </si>
  <si>
    <t>31</t>
  </si>
  <si>
    <t>44932114</t>
  </si>
  <si>
    <t>přístroj hasicí ruční práškový PG 6 LE</t>
  </si>
  <si>
    <t>1316455847</t>
  </si>
  <si>
    <t>32</t>
  </si>
  <si>
    <t>962023390</t>
  </si>
  <si>
    <t>Bourání zdiva nadzákladového smíšeného na maltu vápennou nebo vápenocementovou, objemu do 1 m3</t>
  </si>
  <si>
    <t>m3</t>
  </si>
  <si>
    <t>730479667</t>
  </si>
  <si>
    <t>https://podminky.urs.cz/item/CS_URS_2024_01/962023390</t>
  </si>
  <si>
    <t>Technická zpráva D.1.2.02</t>
  </si>
  <si>
    <t xml:space="preserve">D 1.2 04 Výkaz výměr </t>
  </si>
  <si>
    <t>02 Srovnání horní úrovně zdiva</t>
  </si>
  <si>
    <t>4,28</t>
  </si>
  <si>
    <t>07 vybudování nových kapes pro stropní trámy</t>
  </si>
  <si>
    <t>2,52</t>
  </si>
  <si>
    <t>33</t>
  </si>
  <si>
    <t>985231112</t>
  </si>
  <si>
    <t>Spárování zdiva hloubky do 40 mm aktivovanou maltou délky spáry na 1 m2 upravované plochy přes 6 do 12 m</t>
  </si>
  <si>
    <t>1497721713</t>
  </si>
  <si>
    <t>https://podminky.urs.cz/item/CS_URS_2024_01/985231112</t>
  </si>
  <si>
    <t>"Kapsy pro stropní trámy" ((0,35*0,25*2)+(0,25*0,25*2)+(0,3*0,25))*123+(0,7*0,35*123)</t>
  </si>
  <si>
    <t>34</t>
  </si>
  <si>
    <t>993111111</t>
  </si>
  <si>
    <t>Dovoz a odvoz lešení včetně naložení a složení řadového, na vzdálenost do 10 km</t>
  </si>
  <si>
    <t>977653725</t>
  </si>
  <si>
    <t>https://podminky.urs.cz/item/CS_URS_2024_01/993111111</t>
  </si>
  <si>
    <t>"Lešení Jv strana JV křídla"698,4</t>
  </si>
  <si>
    <t>35</t>
  </si>
  <si>
    <t>943381020R</t>
  </si>
  <si>
    <t>Montáž stavebního výtahu</t>
  </si>
  <si>
    <t>512139388</t>
  </si>
  <si>
    <t>36</t>
  </si>
  <si>
    <t>943381040R</t>
  </si>
  <si>
    <t>Pronájem stavebního výtahu</t>
  </si>
  <si>
    <t>měsíc</t>
  </si>
  <si>
    <t>1840483742</t>
  </si>
  <si>
    <t>37</t>
  </si>
  <si>
    <t>943381060R</t>
  </si>
  <si>
    <t>Demontáž stavebního výtahu</t>
  </si>
  <si>
    <t>1351460103</t>
  </si>
  <si>
    <t>38</t>
  </si>
  <si>
    <t>943381080R</t>
  </si>
  <si>
    <t>Doprava výtahu, revize a zaškolení</t>
  </si>
  <si>
    <t>214416536</t>
  </si>
  <si>
    <t>39</t>
  </si>
  <si>
    <t>965031131</t>
  </si>
  <si>
    <t>Bourání podlah z cihel bez podkladního lože, s jakoukoliv výplní spár kladených naplocho, plochy přes 1 m2</t>
  </si>
  <si>
    <t>-1482744805</t>
  </si>
  <si>
    <t>https://podminky.urs.cz/item/CS_URS_2024_01/965031131</t>
  </si>
  <si>
    <t>5.3. Bourací práce</t>
  </si>
  <si>
    <t>Cihly (topinky)</t>
  </si>
  <si>
    <t>Celková plocha 322m2</t>
  </si>
  <si>
    <t>"Zbývá vybourat" 200,3</t>
  </si>
  <si>
    <t>40</t>
  </si>
  <si>
    <t>96504134R</t>
  </si>
  <si>
    <t>Bourání mazanin tl. do 100 mm, plochy přes 4 m2</t>
  </si>
  <si>
    <t>-1575611494</t>
  </si>
  <si>
    <t>Vápenné lože pod dlažbou tl. 1,5cm</t>
  </si>
  <si>
    <t>"Zbývá vybourat" 200,3*0,015</t>
  </si>
  <si>
    <t>41</t>
  </si>
  <si>
    <t>965082923</t>
  </si>
  <si>
    <t>Odstranění násypu pod podlahami nebo ochranného násypu na střechách tl. do 100 mm, plochy přes 2 m2</t>
  </si>
  <si>
    <t>1951108566</t>
  </si>
  <si>
    <t>https://podminky.urs.cz/item/CS_URS_2024_01/965082923</t>
  </si>
  <si>
    <t>"Zbývá vybourat 200,3m2</t>
  </si>
  <si>
    <t>200,3*0,05</t>
  </si>
  <si>
    <t>42</t>
  </si>
  <si>
    <t>964061341</t>
  </si>
  <si>
    <t>Uvolnění zhlaví trámu pro jakoukoliv délku uložení, ze zdiva cihelného, o průřezu zhlaví přes 0,05 m2</t>
  </si>
  <si>
    <t>450173500</t>
  </si>
  <si>
    <t>https://podminky.urs.cz/item/CS_URS_2024_01/964061341</t>
  </si>
  <si>
    <t>Technická zpráva D.1.202</t>
  </si>
  <si>
    <t>04 Demontáž stropních trámů a rákosníků</t>
  </si>
  <si>
    <t>144</t>
  </si>
  <si>
    <t>43</t>
  </si>
  <si>
    <t>967031732</t>
  </si>
  <si>
    <t>Přisekání (špicování) plošné nebo rovných ostění zdiva z cihel pálených plošné, na maltu vápennou nebo vápenocementovou, tl. na maltu vápennou nebo vápenocementovou, tl. do 100 mm</t>
  </si>
  <si>
    <t>1530462976</t>
  </si>
  <si>
    <t>https://podminky.urs.cz/item/CS_URS_2024_01/967031732</t>
  </si>
  <si>
    <t>"Srovnání horní úrovně zdiva" 42,8</t>
  </si>
  <si>
    <t>44</t>
  </si>
  <si>
    <t>973031325</t>
  </si>
  <si>
    <t>Vysekání výklenků nebo kapes ve zdivu z cihel na maltu vápennou nebo vápenocementovou kapes, plochy do 0,10 m2, hl. do 300 mm</t>
  </si>
  <si>
    <t>-1277338149</t>
  </si>
  <si>
    <t>https://podminky.urs.cz/item/CS_URS_2024_01/973031325</t>
  </si>
  <si>
    <t xml:space="preserve">"07 Kapsy pro stropní trámy" 123 </t>
  </si>
  <si>
    <t>45</t>
  </si>
  <si>
    <t>762082140R</t>
  </si>
  <si>
    <t>Podložení vazných trámů v uložení ve zdivu modifikovaným pásem typu S a dubovou podložkou - materiál ve specifikaci</t>
  </si>
  <si>
    <t>-1457224027</t>
  </si>
  <si>
    <t>"Vyrovnání kapsy pro stropní trámy" 123</t>
  </si>
  <si>
    <t>46</t>
  </si>
  <si>
    <t>60556101</t>
  </si>
  <si>
    <t>řezivo dubové sušené tl 50mm</t>
  </si>
  <si>
    <t>-1805218292</t>
  </si>
  <si>
    <t>"kapsy pro stropní trámy"</t>
  </si>
  <si>
    <t>"DB podložka 4/16-20cm*prořez" 0,04*0,2*0,2*123*1,2</t>
  </si>
  <si>
    <t>47</t>
  </si>
  <si>
    <t>62832134</t>
  </si>
  <si>
    <t>pás asfaltový natavitelný oxidovaný s vložkou ze skleněné rohože typu V60 s jemnozrnným minerálním posypem tl 4,0mm</t>
  </si>
  <si>
    <t>1292042660</t>
  </si>
  <si>
    <t>"pás typu S *prořez" 3,8*1,3</t>
  </si>
  <si>
    <t>48</t>
  </si>
  <si>
    <t>985221121</t>
  </si>
  <si>
    <t>Doplnění zdiva ručně do vápenné nebo vápenocementové malty cihlami</t>
  </si>
  <si>
    <t>996873452</t>
  </si>
  <si>
    <t>https://podminky.urs.cz/item/CS_URS_2024_01/985221121</t>
  </si>
  <si>
    <t>"doplnění příček pod záklop" 21,8*0,2</t>
  </si>
  <si>
    <t>06 Dozdění původních otvorů pro trámy</t>
  </si>
  <si>
    <t>"odhad rozměrů půvopdních otvorů 30x30x20cm" 2,64</t>
  </si>
  <si>
    <t>49</t>
  </si>
  <si>
    <t>59610001</t>
  </si>
  <si>
    <t>cihla pálená plná do P15 290x140x65mm</t>
  </si>
  <si>
    <t>1616346507</t>
  </si>
  <si>
    <t>7*320,25 'Přepočtené koeficientem množství</t>
  </si>
  <si>
    <t>997</t>
  </si>
  <si>
    <t>Přesun sutě</t>
  </si>
  <si>
    <t>50</t>
  </si>
  <si>
    <t>997006003</t>
  </si>
  <si>
    <t>Úprava stavebního odpadu pytlování závadného odpadu</t>
  </si>
  <si>
    <t>t</t>
  </si>
  <si>
    <t>1650820849</t>
  </si>
  <si>
    <t>https://podminky.urs.cz/item/CS_URS_2024_01/997006003</t>
  </si>
  <si>
    <t>51</t>
  </si>
  <si>
    <t>997013312</t>
  </si>
  <si>
    <t>Shoz na stavební suť montáž a demontáž shozu výšky přes 10 do 20 m</t>
  </si>
  <si>
    <t>-202929408</t>
  </si>
  <si>
    <t>https://podminky.urs.cz/item/CS_URS_2024_01/997013312</t>
  </si>
  <si>
    <t>52</t>
  </si>
  <si>
    <t>997013322</t>
  </si>
  <si>
    <t>Shoz na stavební suť montáž a demontáž shozu výšky Příplatek za první a každý další den použití shozu výšky přes 10 do 20 m</t>
  </si>
  <si>
    <t>1059153086</t>
  </si>
  <si>
    <t>https://podminky.urs.cz/item/CS_URS_2024_01/997013322</t>
  </si>
  <si>
    <t>Nájem 3 měsíce</t>
  </si>
  <si>
    <t>19*3</t>
  </si>
  <si>
    <t>53</t>
  </si>
  <si>
    <t>997013156</t>
  </si>
  <si>
    <t>Vnitrostaveništní doprava suti a vybouraných hmot vodorovně do 50 m s naložením s omezením mechanizace pro budovy a haly výšky přes 18 do 21 m</t>
  </si>
  <si>
    <t>-397937501</t>
  </si>
  <si>
    <t>https://podminky.urs.cz/item/CS_URS_2024_01/997013156</t>
  </si>
  <si>
    <t>54</t>
  </si>
  <si>
    <t>997013501</t>
  </si>
  <si>
    <t>Odvoz suti a vybouraných hmot na skládku nebo meziskládku se složením, na vzdálenost do 1 km</t>
  </si>
  <si>
    <t>-1405819638</t>
  </si>
  <si>
    <t>https://podminky.urs.cz/item/CS_URS_2024_01/997013501</t>
  </si>
  <si>
    <t>55</t>
  </si>
  <si>
    <t>997013509</t>
  </si>
  <si>
    <t>Odvoz suti a vybouraných hmot na skládku nebo meziskládku se složením, na vzdálenost Příplatek k ceně za každý další započatý 1 km přes 1 km</t>
  </si>
  <si>
    <t>1537085528</t>
  </si>
  <si>
    <t>https://podminky.urs.cz/item/CS_URS_2024_01/997013509</t>
  </si>
  <si>
    <t>121,85*10 'Přepočtené koeficientem množství</t>
  </si>
  <si>
    <t>56</t>
  </si>
  <si>
    <t>997013603</t>
  </si>
  <si>
    <t>Poplatek za uložení stavebního odpadu na skládce (skládkovné) cihelného zatříděného do Katalogu odpadů pod kódem 17 01 02</t>
  </si>
  <si>
    <t>-1017073132</t>
  </si>
  <si>
    <t>https://podminky.urs.cz/item/CS_URS_2024_01/997013603</t>
  </si>
  <si>
    <t>57</t>
  </si>
  <si>
    <t>997013631</t>
  </si>
  <si>
    <t>Poplatek za uložení stavebního odpadu na skládce (skládkovné) směsného stavebního a demoličního zatříděného do Katalogu odpadů pod kódem 17 09 04</t>
  </si>
  <si>
    <t>698392662</t>
  </si>
  <si>
    <t>https://podminky.urs.cz/item/CS_URS_2024_01/997013631</t>
  </si>
  <si>
    <t>58</t>
  </si>
  <si>
    <t>997013811</t>
  </si>
  <si>
    <t>Poplatek za uložení stavebního odpadu na skládce (skládkovné) dřevěného zatříděného do Katalogu odpadů pod kódem 17 02 01</t>
  </si>
  <si>
    <t>-1472290072</t>
  </si>
  <si>
    <t>https://podminky.urs.cz/item/CS_URS_2024_01/997013811</t>
  </si>
  <si>
    <t>59</t>
  </si>
  <si>
    <t>997013811R</t>
  </si>
  <si>
    <t>Likvidace dřeva napadeného dřevokaznými škůdci včetně poplatku za uložení na skládce</t>
  </si>
  <si>
    <t>1041294916</t>
  </si>
  <si>
    <t>998</t>
  </si>
  <si>
    <t>Přesun hmot</t>
  </si>
  <si>
    <t>60</t>
  </si>
  <si>
    <t>998011010</t>
  </si>
  <si>
    <t>Přesun hmot pro budovy občanské výstavby, bydlení, výrobu a služby s nosnou svislou konstrukcí zděnou z cihel, tvárnic nebo kamene vodorovná dopravní vzdálenost do 100 m s omezením mechanizace pro budovy výšky přes 12 do 24 m</t>
  </si>
  <si>
    <t>1091286771</t>
  </si>
  <si>
    <t>https://podminky.urs.cz/item/CS_URS_2024_01/998011010</t>
  </si>
  <si>
    <t>61</t>
  </si>
  <si>
    <t>998018011</t>
  </si>
  <si>
    <t>Přesun hmot pro budovy občanské výstavby, bydlení, výrobu a služby ruční (bez užití mechanizace) Příplatek k cenám za ruční zvětšený přesun přes vymezenou vodorovnou dopravní vzdálenost za každých dalších započatých 100 m</t>
  </si>
  <si>
    <t>32784264</t>
  </si>
  <si>
    <t>https://podminky.urs.cz/item/CS_URS_2024_01/998018011</t>
  </si>
  <si>
    <t>PSV</t>
  </si>
  <si>
    <t>Práce a dodávky PSV</t>
  </si>
  <si>
    <t>713</t>
  </si>
  <si>
    <t>Izolace tepelné</t>
  </si>
  <si>
    <t>62</t>
  </si>
  <si>
    <t>713110813</t>
  </si>
  <si>
    <t>Odstranění tepelné izolace stropů nebo podhledů z rohoží, pásů, dílců, desek, bloků volně kladených z vláknitých materiálů suchých, tloušťka izolace přes 100 mm</t>
  </si>
  <si>
    <t>-1186231634</t>
  </si>
  <si>
    <t>https://podminky.urs.cz/item/CS_URS_2024_01/713110813</t>
  </si>
  <si>
    <t>"Odstranění provizorní izolace" 121,7</t>
  </si>
  <si>
    <t>63</t>
  </si>
  <si>
    <t>713111121</t>
  </si>
  <si>
    <t>Montáž tepelné izolace stropů rohožemi, pásy, dílci, deskami, bloky (izolační materiál ve specifikaci) rovných spodem s uchycením (drátem, páskou apod.)</t>
  </si>
  <si>
    <t>313522604</t>
  </si>
  <si>
    <t>https://podminky.urs.cz/item/CS_URS_2024_01/713111121</t>
  </si>
  <si>
    <t>13 Instalace podhledu s tepelnou izolací</t>
  </si>
  <si>
    <t>"3 vrtsvy" (37+35+38+65+81+66)*3</t>
  </si>
  <si>
    <t>64</t>
  </si>
  <si>
    <t>63148210</t>
  </si>
  <si>
    <t>deska tepelně izolační minerální provětrávaných fasád λ=0,030-0,33 tl 100mm</t>
  </si>
  <si>
    <t>178994346</t>
  </si>
  <si>
    <t>"2 vrstvy*prořez" (37+35+38+65+81+66)*2*1,1</t>
  </si>
  <si>
    <t>65</t>
  </si>
  <si>
    <t>63148210R</t>
  </si>
  <si>
    <t>deska tepelně izolační minerální provětrávaných fasád λ=0,030-0,33 tl 80mm</t>
  </si>
  <si>
    <t>1220644658</t>
  </si>
  <si>
    <t>"1 vrstva*prořez" (37+35+38+65+81+66)*1*1,1</t>
  </si>
  <si>
    <t>66</t>
  </si>
  <si>
    <t>713121112</t>
  </si>
  <si>
    <t>Montáž tepelné izolace podlah rohožemi, pásy, deskami, dílci, bloky (izolační materiál ve specifikaci) kladenými volně jednovrstvá mezi trámy nebo rošt</t>
  </si>
  <si>
    <t>1798344245</t>
  </si>
  <si>
    <t>https://podminky.urs.cz/item/CS_URS_2024_01/713121112</t>
  </si>
  <si>
    <t>11 Položení pochozí podlahy</t>
  </si>
  <si>
    <t>"izolace podlahy" 37+35+38+65+81+66</t>
  </si>
  <si>
    <t>"izolace obkladu"10</t>
  </si>
  <si>
    <t>67</t>
  </si>
  <si>
    <t>63148152</t>
  </si>
  <si>
    <t>deska tepelně izolační minerální univerzální λ=0,035 tl 60mm</t>
  </si>
  <si>
    <t>-225976299</t>
  </si>
  <si>
    <t>"izolace podlahy*prořez" 322*1,15</t>
  </si>
  <si>
    <t>68</t>
  </si>
  <si>
    <t>76662963R</t>
  </si>
  <si>
    <t xml:space="preserve">Utěsnění připojovací spáry </t>
  </si>
  <si>
    <t>-1401919247</t>
  </si>
  <si>
    <t>"utěsnění spár mezi stropními támy a zdivem - odhad" 9,56*6</t>
  </si>
  <si>
    <t>69</t>
  </si>
  <si>
    <t>998713313</t>
  </si>
  <si>
    <t>Přesun hmot pro izolace tepelné stanovený procentní sazbou (%) z ceny vodorovná dopravní vzdálenost do 50 m ruční (bez užití mechanizace) v objektech výšky přes 12 m do 24 m</t>
  </si>
  <si>
    <t>%</t>
  </si>
  <si>
    <t>1768975483</t>
  </si>
  <si>
    <t>https://podminky.urs.cz/item/CS_URS_2024_01/998713313</t>
  </si>
  <si>
    <t>70</t>
  </si>
  <si>
    <t>998713292</t>
  </si>
  <si>
    <t>Přesun hmot pro izolace tepelné stanovený procentní sazbou (%) z ceny vodorovná dopravní vzdálenost do 50 m Příplatek k cenám za zvětšený přesun přes vymezenou vodorovnou dopravní vzdálenost do 100 m</t>
  </si>
  <si>
    <t>-2085893818</t>
  </si>
  <si>
    <t>https://podminky.urs.cz/item/CS_URS_2024_01/998713292</t>
  </si>
  <si>
    <t>71</t>
  </si>
  <si>
    <t>998713319</t>
  </si>
  <si>
    <t>Přesun hmot pro izolace tepelné stanovený procentní sazbou (%) z ceny vodorovná dopravní vzdálenost do 50 m Příplatek k cenám za ruční zvětšený přesun přes vymezenou vodorovnou dopravní vzdálenost za každých dalších započatých 50 m</t>
  </si>
  <si>
    <t>384252850</t>
  </si>
  <si>
    <t>https://podminky.urs.cz/item/CS_URS_2024_01/998713319</t>
  </si>
  <si>
    <t>742</t>
  </si>
  <si>
    <t>Elektroinstalace - slaboproud</t>
  </si>
  <si>
    <t>72</t>
  </si>
  <si>
    <t>74243000R</t>
  </si>
  <si>
    <t>Zajištění ochrany stávajícího elektronického vybavení učeben, případná demontáž a zpětná montáž stávající elektroinstalace, dle původního stavu včetně revize</t>
  </si>
  <si>
    <t>9353664</t>
  </si>
  <si>
    <t>"P8" 1</t>
  </si>
  <si>
    <t>762</t>
  </si>
  <si>
    <t>Konstrukce tesařské</t>
  </si>
  <si>
    <t>73</t>
  </si>
  <si>
    <t>762345811</t>
  </si>
  <si>
    <t>Demontáž bednění a laťování k dalšímu použití sklonu do 60° se všemi nadstřešními konstrukcemi bednění střech rovných, obloukových z prken hrubých, hoblovaných tl. do 32 mm</t>
  </si>
  <si>
    <t>-1943002993</t>
  </si>
  <si>
    <t>https://podminky.urs.cz/item/CS_URS_2024_01/762345811</t>
  </si>
  <si>
    <t>Souhr. tech. zpráva</t>
  </si>
  <si>
    <t>Montážní otvor 1,5x2,5m</t>
  </si>
  <si>
    <t>"Demontáž bednění - předpoklad" 2,1*3,1</t>
  </si>
  <si>
    <t>74</t>
  </si>
  <si>
    <t>762342511</t>
  </si>
  <si>
    <t>Montáž laťování montáž kontralatí na podklad bez tepelné izolace</t>
  </si>
  <si>
    <t>991796472</t>
  </si>
  <si>
    <t>https://podminky.urs.cz/item/CS_URS_2024_01/762342511</t>
  </si>
  <si>
    <t>"Vybudování zakrytí pro ochranu interiéru proti zatečení " 12</t>
  </si>
  <si>
    <t>75</t>
  </si>
  <si>
    <t>60514114</t>
  </si>
  <si>
    <t>řezivo jehličnaté lať impregnovaná dl 4 m</t>
  </si>
  <si>
    <t>1979749901</t>
  </si>
  <si>
    <t>"Vybudování zakrytí pro ochranu interiéru proti zatečení " 20*0,04*0,06</t>
  </si>
  <si>
    <t>76</t>
  </si>
  <si>
    <t>762343913</t>
  </si>
  <si>
    <t>Zabednění otvorů ve střeše prkny (materiál v ceně) tl. do 32 mm, otvoru plochy jednotlivě přes 4 do 8 m2</t>
  </si>
  <si>
    <t>-1539774812</t>
  </si>
  <si>
    <t>https://podminky.urs.cz/item/CS_URS_2024_01/762343913</t>
  </si>
  <si>
    <t>"předpokládaná plocha" 2,1*3,1</t>
  </si>
  <si>
    <t>77</t>
  </si>
  <si>
    <t>762353210</t>
  </si>
  <si>
    <t>Montáž nadstřešních konstrukcí střešních vikýřů z hraněného řeziva, pultových, průřezové plochy do 100 cm2</t>
  </si>
  <si>
    <t>-1776342618</t>
  </si>
  <si>
    <t>https://podminky.urs.cz/item/CS_URS_2024_01/762353210</t>
  </si>
  <si>
    <t>78</t>
  </si>
  <si>
    <t>60512125</t>
  </si>
  <si>
    <t>hranol stavební řezivo průřezu do 120cm2 do dl 6m</t>
  </si>
  <si>
    <t>-1608473726</t>
  </si>
  <si>
    <t>"Vybudování zakrytí pro ochranu interiéru proti zatečení " 16*0,1*0,1</t>
  </si>
  <si>
    <t>79</t>
  </si>
  <si>
    <t>762395000</t>
  </si>
  <si>
    <t>Spojovací prostředky krovů, bednění a laťování, nadstřešních konstrukcí svorníky, prkna, hřebíky, pásová ocel, vruty</t>
  </si>
  <si>
    <t>917854912</t>
  </si>
  <si>
    <t>https://podminky.urs.cz/item/CS_URS_2024_01/762395000</t>
  </si>
  <si>
    <t xml:space="preserve">"Montážní otvor" 0,048+0,16 </t>
  </si>
  <si>
    <t>80</t>
  </si>
  <si>
    <t>762085812</t>
  </si>
  <si>
    <t>Demontáž kotevních želez hmotnosti přes 5 do 10 kg</t>
  </si>
  <si>
    <t>-217261094</t>
  </si>
  <si>
    <t>https://podminky.urs.cz/item/CS_URS_2024_01/762085812</t>
  </si>
  <si>
    <t>"Uvolnění kotev atiky" 22</t>
  </si>
  <si>
    <t>81</t>
  </si>
  <si>
    <t>762521811</t>
  </si>
  <si>
    <t>Demontáž podlah bez polštářů z prken tl. do 32 mm</t>
  </si>
  <si>
    <t>1275875740</t>
  </si>
  <si>
    <t>https://podminky.urs.cz/item/CS_URS_2024_01/762521811</t>
  </si>
  <si>
    <t>"Demontáž stávajících lávek krovu" 32</t>
  </si>
  <si>
    <t>82</t>
  </si>
  <si>
    <t>762521812</t>
  </si>
  <si>
    <t>Demontáž podlah bez polštářů z prken nebo fošen tl. přes 32 mm</t>
  </si>
  <si>
    <t>33847975</t>
  </si>
  <si>
    <t>https://podminky.urs.cz/item/CS_URS_2024_01/762521812</t>
  </si>
  <si>
    <t>83</t>
  </si>
  <si>
    <t>762822840</t>
  </si>
  <si>
    <t>Demontáž stropních trámů z hraněného řeziva, průřezové plochy přes 450 do 540 cm2</t>
  </si>
  <si>
    <t>502706395</t>
  </si>
  <si>
    <t>https://podminky.urs.cz/item/CS_URS_2024_01/762822840</t>
  </si>
  <si>
    <t>D 1.2 04 Výkaz výměr 31,97m3</t>
  </si>
  <si>
    <t xml:space="preserve">"průřez odhad 450 - 540cm2" 645,795 </t>
  </si>
  <si>
    <t>84</t>
  </si>
  <si>
    <t>762841812</t>
  </si>
  <si>
    <t>Demontáž podbíjení obkladů stropů a střech sklonu do 60° z hrubých prken tl. do 35 mm s omítkou</t>
  </si>
  <si>
    <t>1439129887</t>
  </si>
  <si>
    <t>https://podminky.urs.cz/item/CS_URS_2024_01/762841812</t>
  </si>
  <si>
    <t>Dem. původních podhledů</t>
  </si>
  <si>
    <t>"Celková plocha" 322</t>
  </si>
  <si>
    <t>85</t>
  </si>
  <si>
    <t>762713110</t>
  </si>
  <si>
    <t>Montáž prostorových vázaných konstrukcí z řeziva hraněného nebo polohraněného průřezové plochy do 120 cm2</t>
  </si>
  <si>
    <t>-128634748</t>
  </si>
  <si>
    <t>https://podminky.urs.cz/item/CS_URS_2024_01/762713110</t>
  </si>
  <si>
    <t>12 Kotvení atiky</t>
  </si>
  <si>
    <t>"10/12"</t>
  </si>
  <si>
    <t>1,2*2</t>
  </si>
  <si>
    <t>1,3*1</t>
  </si>
  <si>
    <t>1,4*2</t>
  </si>
  <si>
    <t>1,5*6</t>
  </si>
  <si>
    <t>1,6*3</t>
  </si>
  <si>
    <t>1,8*1</t>
  </si>
  <si>
    <t>1,9*1</t>
  </si>
  <si>
    <t>2*2</t>
  </si>
  <si>
    <t>Mezisoučet</t>
  </si>
  <si>
    <t>Pomocné prkno podlaha</t>
  </si>
  <si>
    <t>"12/5"</t>
  </si>
  <si>
    <t>1*6</t>
  </si>
  <si>
    <t>1,3*16</t>
  </si>
  <si>
    <t>2,1*1</t>
  </si>
  <si>
    <t>4,1*2</t>
  </si>
  <si>
    <t>4,3*1</t>
  </si>
  <si>
    <t>6,1*1</t>
  </si>
  <si>
    <t>86</t>
  </si>
  <si>
    <t>1075664170</t>
  </si>
  <si>
    <t>0,1*0,12*28*1,15</t>
  </si>
  <si>
    <t>0,12*0,05*47,5*1,15</t>
  </si>
  <si>
    <t>87</t>
  </si>
  <si>
    <t>762822130</t>
  </si>
  <si>
    <t>Montáž stropních trámů z hraněného a polohraněného řeziva s trámovými výměnami, průřezové plochy přes 288 do 450 cm2</t>
  </si>
  <si>
    <t>-1997889350</t>
  </si>
  <si>
    <t>https://podminky.urs.cz/item/CS_URS_2024_01/762822130</t>
  </si>
  <si>
    <t>"16/20"</t>
  </si>
  <si>
    <t>2,8*2</t>
  </si>
  <si>
    <t>3,2*4</t>
  </si>
  <si>
    <t>3,3*2</t>
  </si>
  <si>
    <t>3,7*12</t>
  </si>
  <si>
    <t>3,8*14</t>
  </si>
  <si>
    <t>"20/2"</t>
  </si>
  <si>
    <t>2*1</t>
  </si>
  <si>
    <t>3*2</t>
  </si>
  <si>
    <t>4*1</t>
  </si>
  <si>
    <t>88</t>
  </si>
  <si>
    <t>60512140</t>
  </si>
  <si>
    <t>hranol stavební řezivo průřezu do 450cm2 do dl 6m</t>
  </si>
  <si>
    <t>-1495401640</t>
  </si>
  <si>
    <t>0,16*0,2*122,6*1,15</t>
  </si>
  <si>
    <t>0,2*0,2*14,8*1,15</t>
  </si>
  <si>
    <t>89</t>
  </si>
  <si>
    <t>762822140</t>
  </si>
  <si>
    <t>Montáž stropních trámů z hraněného a polohraněného řeziva s trámovými výměnami, průřezové plochy přes 450 do 540 cm2</t>
  </si>
  <si>
    <t>-1585088540</t>
  </si>
  <si>
    <t>https://podminky.urs.cz/item/CS_URS_2024_01/762822140</t>
  </si>
  <si>
    <t>"18/26"</t>
  </si>
  <si>
    <t>6*5</t>
  </si>
  <si>
    <t>6,5*17</t>
  </si>
  <si>
    <t>6,9*1</t>
  </si>
  <si>
    <t>7*1</t>
  </si>
  <si>
    <t>7,4*9</t>
  </si>
  <si>
    <t>7,5*3</t>
  </si>
  <si>
    <t>"20/26"</t>
  </si>
  <si>
    <t>1,1*1</t>
  </si>
  <si>
    <t>1,2*1</t>
  </si>
  <si>
    <t>3,1*1</t>
  </si>
  <si>
    <t>4,1*1</t>
  </si>
  <si>
    <t>90</t>
  </si>
  <si>
    <t>60512146</t>
  </si>
  <si>
    <t>hranol stavební řezivo průřezu nad 450cm2 dl 6-8m</t>
  </si>
  <si>
    <t>813258654</t>
  </si>
  <si>
    <t>0,18*0,26*213,5*1,15</t>
  </si>
  <si>
    <t>91</t>
  </si>
  <si>
    <t>60512145</t>
  </si>
  <si>
    <t>hranol stavební řezivo průřezu nad 450cm2 do dl 6m</t>
  </si>
  <si>
    <t>941846505</t>
  </si>
  <si>
    <t>0,18*0,26*30*1,15</t>
  </si>
  <si>
    <t>0,2*0,26*9,5*1,15</t>
  </si>
  <si>
    <t>92</t>
  </si>
  <si>
    <t>762795000</t>
  </si>
  <si>
    <t>Spojovací prostředky prostorových vázaných konstrukcí hřebíky, svorníky, fixační prkna</t>
  </si>
  <si>
    <t>-1440748839</t>
  </si>
  <si>
    <t>https://podminky.urs.cz/item/CS_URS_2024_01/762795000</t>
  </si>
  <si>
    <t>D1.2.02 Technická zpráva</t>
  </si>
  <si>
    <t>08 Osazení nových stropních trámů</t>
  </si>
  <si>
    <t>19,58</t>
  </si>
  <si>
    <t>93</t>
  </si>
  <si>
    <t>762085112</t>
  </si>
  <si>
    <t>Montáž ocelových spojovacích prostředků (materiál ve specifikaci) svorníků nebo šroubů délky přes 150 do 300 mm</t>
  </si>
  <si>
    <t>1920242850</t>
  </si>
  <si>
    <t>https://podminky.urs.cz/item/CS_URS_2024_01/762085112</t>
  </si>
  <si>
    <t>"Osazení táhel materiál viz. spojovací prostředky vázaných konstrukcí" 44</t>
  </si>
  <si>
    <t>94</t>
  </si>
  <si>
    <t>762811210</t>
  </si>
  <si>
    <t>Záklop stropů montáž (materiál ve specifikaci) z prken hrubých vrchního na sraz, spáry zakryté lepenkovými pásy nebo lištami</t>
  </si>
  <si>
    <t>-614346835</t>
  </si>
  <si>
    <t>https://podminky.urs.cz/item/CS_URS_2024_01/762811210</t>
  </si>
  <si>
    <t>09 Položení záklopu</t>
  </si>
  <si>
    <t>"Prkenné bednění" 37+35+38+65+81+66</t>
  </si>
  <si>
    <t>95</t>
  </si>
  <si>
    <t>60511081</t>
  </si>
  <si>
    <t>řezivo jehličnaté středové smrk tl 18-32mm dl 4-5m</t>
  </si>
  <si>
    <t>-1678530748</t>
  </si>
  <si>
    <t>"Prkenné bednění" 9,67</t>
  </si>
  <si>
    <t>96</t>
  </si>
  <si>
    <t>61418200</t>
  </si>
  <si>
    <t>lišta podlahová dřevěná smrk 25x25mm</t>
  </si>
  <si>
    <t>-706682516</t>
  </si>
  <si>
    <t>"lištování spár*prostřih" 2254*1,14374</t>
  </si>
  <si>
    <t>97</t>
  </si>
  <si>
    <t>762895000</t>
  </si>
  <si>
    <t>Spojovací prostředky záklopu stropů, stropnic, podbíjení hřebíky, svorníky</t>
  </si>
  <si>
    <t>2119100732</t>
  </si>
  <si>
    <t>https://podminky.urs.cz/item/CS_URS_2024_01/762895000</t>
  </si>
  <si>
    <t>98</t>
  </si>
  <si>
    <t>762526110</t>
  </si>
  <si>
    <t>Položení podlah položení polštářů pod podlahy osové vzdálenosti do 65 cm</t>
  </si>
  <si>
    <t>953144113</t>
  </si>
  <si>
    <t>https://podminky.urs.cz/item/CS_URS_2024_01/762526110</t>
  </si>
  <si>
    <t>"rošt podlaha" 37+35+38+65+81+66</t>
  </si>
  <si>
    <t>"rošt obklad" 10</t>
  </si>
  <si>
    <t>99</t>
  </si>
  <si>
    <t>60512126</t>
  </si>
  <si>
    <t>hranol stavební řezivo průřezu do 120cm2 dl 6-8m</t>
  </si>
  <si>
    <t>903899257</t>
  </si>
  <si>
    <t>"rošt podlaha a obklad 4/6 - 644,5bm" 1,55</t>
  </si>
  <si>
    <t>100</t>
  </si>
  <si>
    <t>762523104</t>
  </si>
  <si>
    <t>Položení podlah hoblovaných na sraz z prken</t>
  </si>
  <si>
    <t>793371297</t>
  </si>
  <si>
    <t>https://podminky.urs.cz/item/CS_URS_2024_01/762523104</t>
  </si>
  <si>
    <t>"podlaha" 322</t>
  </si>
  <si>
    <t>"obklad" 10</t>
  </si>
  <si>
    <t>101</t>
  </si>
  <si>
    <t>762595001</t>
  </si>
  <si>
    <t>Spojovací prostředky podlah a podkladových konstrukcí hřebíky, vruty</t>
  </si>
  <si>
    <t>1590590144</t>
  </si>
  <si>
    <t>https://podminky.urs.cz/item/CS_URS_2024_01/762595001</t>
  </si>
  <si>
    <t>"podlaha" 37+35+38+65+81+66</t>
  </si>
  <si>
    <t>102</t>
  </si>
  <si>
    <t>762081510</t>
  </si>
  <si>
    <t>Hoblování hraněného řeziva zabudovaného do konstrukce plošné prkna, fošny</t>
  </si>
  <si>
    <t>-1382844123</t>
  </si>
  <si>
    <t>https://podminky.urs.cz/item/CS_URS_2024_01/762081510</t>
  </si>
  <si>
    <t>103</t>
  </si>
  <si>
    <t>-1934721443</t>
  </si>
  <si>
    <t>"podlaha" 12,11</t>
  </si>
  <si>
    <t>"obklad" 0,26</t>
  </si>
  <si>
    <t>104</t>
  </si>
  <si>
    <t>762526510</t>
  </si>
  <si>
    <t>Položení podlah montáž podlahových lišt hoblovaných</t>
  </si>
  <si>
    <t>-2144490264</t>
  </si>
  <si>
    <t>https://podminky.urs.cz/item/CS_URS_2024_01/762526510</t>
  </si>
  <si>
    <t>"podlaha - ke zdi" 89</t>
  </si>
  <si>
    <t>"podlaha - kolem komínů"17,8</t>
  </si>
  <si>
    <t>105</t>
  </si>
  <si>
    <t>61418110</t>
  </si>
  <si>
    <t>lišta podlahová dřevěná smrk 9x35mm</t>
  </si>
  <si>
    <t>1260056238</t>
  </si>
  <si>
    <t>106,8*1,15</t>
  </si>
  <si>
    <t>106</t>
  </si>
  <si>
    <t>998762313</t>
  </si>
  <si>
    <t>Přesun hmot pro konstrukce tesařské stanovený procentní sazbou (%) z ceny vodorovná dopravní vzdálenost do 50 m ruční (bez užití mechanizace) v objektech výšky přes 12 do 24 m</t>
  </si>
  <si>
    <t>1259172765</t>
  </si>
  <si>
    <t>https://podminky.urs.cz/item/CS_URS_2024_01/998762313</t>
  </si>
  <si>
    <t>107</t>
  </si>
  <si>
    <t>998762319</t>
  </si>
  <si>
    <t>Přesun hmot pro konstrukce tesařské stanovený procentní sazbou (%) z ceny vodorovná dopravní vzdálenost do 50 m Příplatek k cenám za ruční zvětšený přesun přes vymezenou vodorovnou dopravní vzdálenost za každých dalších započatých 50 m</t>
  </si>
  <si>
    <t>1563378593</t>
  </si>
  <si>
    <t>https://podminky.urs.cz/item/CS_URS_2024_01/998762319</t>
  </si>
  <si>
    <t>763</t>
  </si>
  <si>
    <t>Konstrukce suché výstavby</t>
  </si>
  <si>
    <t>108</t>
  </si>
  <si>
    <t>763131441</t>
  </si>
  <si>
    <t>Podhled ze sádrokartonových desek dvouvrstvá zavěšená spodní konstrukce z ocelových profilů CD, UD dvojitě opláštěná deskami protipožárními DF, tl. 2 x 12,5 mm, bez izolace, REI do 120</t>
  </si>
  <si>
    <t>-860793263</t>
  </si>
  <si>
    <t>https://podminky.urs.cz/item/CS_URS_2024_01/763131441</t>
  </si>
  <si>
    <t>"SDK podhled deska RF 2x12,5mm" 297,5</t>
  </si>
  <si>
    <t>109</t>
  </si>
  <si>
    <t>763131714</t>
  </si>
  <si>
    <t>Podhled ze sádrokartonových desek ostatní práce a konstrukce na podhledech ze sádrokartonových desek základní penetrační nátěr</t>
  </si>
  <si>
    <t>792937344</t>
  </si>
  <si>
    <t>https://podminky.urs.cz/item/CS_URS_2024_01/763131714</t>
  </si>
  <si>
    <t>"Podhled - penetrace" 297,5</t>
  </si>
  <si>
    <t>110</t>
  </si>
  <si>
    <t>763131751</t>
  </si>
  <si>
    <t>Podhled ze sádrokartonových desek ostatní práce a konstrukce na podhledech ze sádrokartonových desek montáž parotěsné zábrany</t>
  </si>
  <si>
    <t>1377964543</t>
  </si>
  <si>
    <t>https://podminky.urs.cz/item/CS_URS_2024_01/763131751</t>
  </si>
  <si>
    <t>"Podhled - parozábrana" 297,5</t>
  </si>
  <si>
    <t>111</t>
  </si>
  <si>
    <t>28329028</t>
  </si>
  <si>
    <t>fólie PE vyztužená Al vrstvou pro parotěsnou vrstvu 150g/m2 s integrovanou lepící páskou</t>
  </si>
  <si>
    <t>-419146687</t>
  </si>
  <si>
    <t>"Podhled - parozábrana*prořez" 297,5*1,25</t>
  </si>
  <si>
    <t>112</t>
  </si>
  <si>
    <t>998763513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</si>
  <si>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přes 12 do 24 m</t>
  </si>
  <si>
    <t>-876200368</t>
  </si>
  <si>
    <t>https://podminky.urs.cz/item/CS_URS_2024_01/998763513</t>
  </si>
  <si>
    <t>113</t>
  </si>
  <si>
    <t>998763491</t>
  </si>
  <si>
    <t>Přesun hmot pro konstrukce montované z desek sádrokartonových, sádrovláknitých, cementovláknitých nebo cementových stanovený procentní sazbou (%) z ceny vodorovná dopravní vzdálenost do 50 m Příplatek k cenám za zvětšený přesun přes vymezenou vodorovnou dopravní vzdálenost do 100 m</t>
  </si>
  <si>
    <t>-118731815</t>
  </si>
  <si>
    <t>https://podminky.urs.cz/item/CS_URS_2024_01/998763491</t>
  </si>
  <si>
    <t>114</t>
  </si>
  <si>
    <t>998763519</t>
  </si>
  <si>
    <t>Přesun hmot pro konstrukce montované z desek sádrokartonových, sádrovláknitých, cementovláknitých nebo cementových stanovený procentní sazbou (%) z ceny vodorovná dopravní vzdálenost do 50 m Příplatek k cenám za ruční zvětšený přesun přes vymezenou vodorovnou dopravní vzdálenost za každých dalších započatých 50 m</t>
  </si>
  <si>
    <t>-1755636175</t>
  </si>
  <si>
    <t>https://podminky.urs.cz/item/CS_URS_2024_01/998763519</t>
  </si>
  <si>
    <t>765</t>
  </si>
  <si>
    <t>Krytina skládaná</t>
  </si>
  <si>
    <t>115</t>
  </si>
  <si>
    <t>765161811</t>
  </si>
  <si>
    <t>Demontáž krytiny z přírodní břidlice sklonu střechy do 30°, k dalšímu použití</t>
  </si>
  <si>
    <t>-467635663</t>
  </si>
  <si>
    <t>https://podminky.urs.cz/item/CS_URS_2024_01/765161811</t>
  </si>
  <si>
    <t>"Demontáž krytiny - předpoklad" 2,1*3,1</t>
  </si>
  <si>
    <t>116</t>
  </si>
  <si>
    <t>765161821</t>
  </si>
  <si>
    <t>Demontáž krytiny z přírodní břidlice Příplatek za sklon přes 30°</t>
  </si>
  <si>
    <t>329549096</t>
  </si>
  <si>
    <t>https://podminky.urs.cz/item/CS_URS_2024_01/765161821</t>
  </si>
  <si>
    <t>117</t>
  </si>
  <si>
    <t>765191911</t>
  </si>
  <si>
    <t>Demontáž pojistné hydroizolační fólie kladené ve sklonu přes 30°</t>
  </si>
  <si>
    <t>-1544476318</t>
  </si>
  <si>
    <t>https://podminky.urs.cz/item/CS_URS_2024_01/765191911</t>
  </si>
  <si>
    <t>118</t>
  </si>
  <si>
    <t>765161511</t>
  </si>
  <si>
    <t>Montáž krytiny z přírodní břidlice tl. přes 6 mm sklonu do 30°, přibití měděnými hřeby jednoduché krytí ze šupin nebo pravoúhlých formátů s obloukovým řezem, počet kamenů přes 20 do 25 ks/m2</t>
  </si>
  <si>
    <t>1618139168</t>
  </si>
  <si>
    <t>https://podminky.urs.cz/item/CS_URS_2024_01/765161511</t>
  </si>
  <si>
    <t>119</t>
  </si>
  <si>
    <t>76516151R</t>
  </si>
  <si>
    <t>krytina z přírodní štípané břidlice tloušťky 6 až 8 mm, čtvercový formát s obloukem 300x300 mm, na lemovky štítů formát 300x200 mm,  jednoduché krytí</t>
  </si>
  <si>
    <t>-1965151618</t>
  </si>
  <si>
    <t>"předpokládaná plocha  x předpokl. doplněného množství 80% x ztratné" 2,1*3,1*0,8*1,1</t>
  </si>
  <si>
    <t>120</t>
  </si>
  <si>
    <t>765161701</t>
  </si>
  <si>
    <t>Montáž krytiny z přírodní břidlice tl. přes 6 mm okapové hrany, krytí jednoduché</t>
  </si>
  <si>
    <t>861200702</t>
  </si>
  <si>
    <t>https://podminky.urs.cz/item/CS_URS_2024_01/765161701</t>
  </si>
  <si>
    <t>"předpokládaná délka" 2,1</t>
  </si>
  <si>
    <t>121</t>
  </si>
  <si>
    <t>765191023</t>
  </si>
  <si>
    <t>Montáž pojistné hydroizolační nebo parotěsné fólie kladené ve sklonu přes 20° s lepenými přesahy na bednění nebo tepelnou izolaci</t>
  </si>
  <si>
    <t>-1588369441</t>
  </si>
  <si>
    <t>https://podminky.urs.cz/item/CS_URS_2024_01/765191023</t>
  </si>
  <si>
    <t>122</t>
  </si>
  <si>
    <t>28329036</t>
  </si>
  <si>
    <t>fólie kontaktní difuzně propustná pro doplňkovou hydroizolační vrstvu, třívrstvá mikroporézní PP 150g/m2 s integrovanou samolepící páskou</t>
  </si>
  <si>
    <t>39818134</t>
  </si>
  <si>
    <t>"předpokládaná plocha*prostřih" 2,1*3,1*1,3</t>
  </si>
  <si>
    <t>123</t>
  </si>
  <si>
    <t>765191091</t>
  </si>
  <si>
    <t>Montáž pojistné hydroizolační nebo parotěsné fólie Příplatek k cenám montáže na bednění nebo tepelnou izolaci za sklon přes 30°</t>
  </si>
  <si>
    <t>1963056600</t>
  </si>
  <si>
    <t>https://podminky.urs.cz/item/CS_URS_2024_01/765191091</t>
  </si>
  <si>
    <t>124</t>
  </si>
  <si>
    <t>765192001</t>
  </si>
  <si>
    <t>Nouzové zakrytí střechy plachtou</t>
  </si>
  <si>
    <t>953320732</t>
  </si>
  <si>
    <t>https://podminky.urs.cz/item/CS_URS_2024_01/765192001</t>
  </si>
  <si>
    <t xml:space="preserve">Vybudování zakrytí pro ochranu interiéru proti zatečení </t>
  </si>
  <si>
    <t>"2xbok + střecha konstrukce" (4*2,5*2)+(4*2)</t>
  </si>
  <si>
    <t>125</t>
  </si>
  <si>
    <t>998765213</t>
  </si>
  <si>
    <t>Přesun hmot pro krytiny skládané stanovený procentní sazbou (%) z ceny vodorovná dopravní vzdálenost do 50 m s omezením mechanizace na objektech výšky přes 12 do 24 m</t>
  </si>
  <si>
    <t>-69470659</t>
  </si>
  <si>
    <t>https://podminky.urs.cz/item/CS_URS_2024_01/998765213</t>
  </si>
  <si>
    <t>766</t>
  </si>
  <si>
    <t>Konstrukce truhlářské</t>
  </si>
  <si>
    <t>126</t>
  </si>
  <si>
    <t>766311811</t>
  </si>
  <si>
    <t>Demontáž zábradlí dřevěného vnitřního</t>
  </si>
  <si>
    <t>546480103</t>
  </si>
  <si>
    <t>https://podminky.urs.cz/item/CS_URS_2024_01/766311811</t>
  </si>
  <si>
    <t>"Demontáž stávajícího zábradlí"67</t>
  </si>
  <si>
    <t>767</t>
  </si>
  <si>
    <t>Konstrukce zámečnické</t>
  </si>
  <si>
    <t>127</t>
  </si>
  <si>
    <t>767995112</t>
  </si>
  <si>
    <t>Montáž ostatních atypických zámečnických konstrukcí hmotnosti přes 5 do 10 kg</t>
  </si>
  <si>
    <t>kg</t>
  </si>
  <si>
    <t>-1939067595</t>
  </si>
  <si>
    <t>https://podminky.urs.cz/item/CS_URS_2024_01/767995112</t>
  </si>
  <si>
    <t xml:space="preserve"> D 1.2.02 Technická zpráva D 1.2.02 </t>
  </si>
  <si>
    <t>05 Demontáž stropních trámů a rákosníků</t>
  </si>
  <si>
    <t>"Sestava táhla" 96,07</t>
  </si>
  <si>
    <t>"Trámové kleště" 4,35</t>
  </si>
  <si>
    <t>"Tesařská skoba" 3,98</t>
  </si>
  <si>
    <t>"Atikové kleště" 3,51</t>
  </si>
  <si>
    <t>128</t>
  </si>
  <si>
    <t>767967R1</t>
  </si>
  <si>
    <t>kompletní výroba a dodávka - sestava táhla včetně povrchové úpravy 1x základní syntetický nátěr, 2x antikorozní nátěr</t>
  </si>
  <si>
    <t>1211681844</t>
  </si>
  <si>
    <t>129</t>
  </si>
  <si>
    <t>767967R2</t>
  </si>
  <si>
    <t>kompletní výroba a dodávka - trámové kleště včetně povrchové úpravy 1x základní syntetický nátěr, 2x antikorozní nátěr</t>
  </si>
  <si>
    <t>1570979908</t>
  </si>
  <si>
    <t>130</t>
  </si>
  <si>
    <t>767967R3</t>
  </si>
  <si>
    <t>kompletní výroba a dodávka - tesařská skoba včetně povrchové úpravy 1x základní syntetický nátěr, 2x antikorozní nátěr</t>
  </si>
  <si>
    <t>-1672517308</t>
  </si>
  <si>
    <t>131</t>
  </si>
  <si>
    <t>767967R4</t>
  </si>
  <si>
    <t>kompletní výroba a dodávka - atikové kleště včetně povrchové úpravy 1x základní syntetický nátěr, 2x antikorozní nátěr</t>
  </si>
  <si>
    <t>-57324844</t>
  </si>
  <si>
    <t>132</t>
  </si>
  <si>
    <t>998767313</t>
  </si>
  <si>
    <t>Přesun hmot pro zámečnické konstrukce stanovený procentní sazbou (%) z ceny vodorovná dopravní vzdálenost do 50 m ruční (bez užití mechanizace) v objektech výšky přes 12 do 24 m</t>
  </si>
  <si>
    <t>-1128742184</t>
  </si>
  <si>
    <t>https://podminky.urs.cz/item/CS_URS_2024_01/998767313</t>
  </si>
  <si>
    <t>133</t>
  </si>
  <si>
    <t>998767292</t>
  </si>
  <si>
    <t>Přesun hmot pro zámečnické konstrukce stanovený procentní sazbou (%) z ceny vodorovná dopravní vzdálenost do 50 m Příplatek k cenám za zvětšený přesun přes vymezenou vodorovnou dopravní vzdálenost do 100 m</t>
  </si>
  <si>
    <t>1278596532</t>
  </si>
  <si>
    <t>https://podminky.urs.cz/item/CS_URS_2024_01/998767292</t>
  </si>
  <si>
    <t>134</t>
  </si>
  <si>
    <t>998767319</t>
  </si>
  <si>
    <t>Přesun hmot pro zámečnické konstrukce stanovený procentní sazbou (%) z ceny vodorovná dopravní vzdálenost do 50 m Příplatek k cenám za ruční zvětšený přesun přes vymezenou vodorovnou dopravní vzdálenost za každých dalších započatých 50 m</t>
  </si>
  <si>
    <t>-1386113008</t>
  </si>
  <si>
    <t>https://podminky.urs.cz/item/CS_URS_2024_01/998767319</t>
  </si>
  <si>
    <t>783</t>
  </si>
  <si>
    <t>Dokončovací práce - nátěry</t>
  </si>
  <si>
    <t>135</t>
  </si>
  <si>
    <t>783201401</t>
  </si>
  <si>
    <t>Příprava podkladu tesařských konstrukcí před provedením nátěru ometení</t>
  </si>
  <si>
    <t>-228551708</t>
  </si>
  <si>
    <t>https://podminky.urs.cz/item/CS_URS_2024_01/783201401</t>
  </si>
  <si>
    <t>136</t>
  </si>
  <si>
    <t>783213021</t>
  </si>
  <si>
    <t>Preventivní napouštěcí nátěr tesařských prvků proti dřevokazným houbám, hmyzu a plísním nezabudovaných do konstrukce dvojnásobný syntetický</t>
  </si>
  <si>
    <t>484372181</t>
  </si>
  <si>
    <t>https://podminky.urs.cz/item/CS_URS_2024_01/783213021</t>
  </si>
  <si>
    <t>137</t>
  </si>
  <si>
    <t>783214121</t>
  </si>
  <si>
    <t>Sanační napouštěcí nátěr tesařských prvků proti dřevokazným houbám, hmyzu a plísním zabudovaných do konstrukce, aplikovaný stříkáním</t>
  </si>
  <si>
    <t>1549699179</t>
  </si>
  <si>
    <t>https://podminky.urs.cz/item/CS_URS_2024_01/783214121</t>
  </si>
  <si>
    <t>"Trámové konstrukce" 344,3</t>
  </si>
  <si>
    <t>"Prkenné bednění" 322*2</t>
  </si>
  <si>
    <t>"Prkenná podlaha + obklad  - rubová strana"413,8</t>
  </si>
  <si>
    <t>138</t>
  </si>
  <si>
    <t>783263101</t>
  </si>
  <si>
    <t>Napouštěcí nátěr tesařských konstrukcí zabudovaných do konstrukce jednonásobný olejový</t>
  </si>
  <si>
    <t>1079468856</t>
  </si>
  <si>
    <t>https://podminky.urs.cz/item/CS_URS_2024_01/783263101</t>
  </si>
  <si>
    <t>139</t>
  </si>
  <si>
    <t>783301303</t>
  </si>
  <si>
    <t>Příprava podkladu zámečnických konstrukcí před provedením nátěru odrezivění odrezovačem bezoplachovým</t>
  </si>
  <si>
    <t>1970893861</t>
  </si>
  <si>
    <t>https://podminky.urs.cz/item/CS_URS_2024_01/783301303</t>
  </si>
  <si>
    <t>"Úprava původních kotevních prvků" 2,5</t>
  </si>
  <si>
    <t>140</t>
  </si>
  <si>
    <t>783301313</t>
  </si>
  <si>
    <t>Příprava podkladu zámečnických konstrukcí před provedením nátěru odmaštění odmašťovačem ředidlovým</t>
  </si>
  <si>
    <t>162666763</t>
  </si>
  <si>
    <t>https://podminky.urs.cz/item/CS_URS_2024_01/783301313</t>
  </si>
  <si>
    <t>141</t>
  </si>
  <si>
    <t>783314101</t>
  </si>
  <si>
    <t>Základní nátěr zámečnických konstrukcí jednonásobný syntetický</t>
  </si>
  <si>
    <t>860389500</t>
  </si>
  <si>
    <t>https://podminky.urs.cz/item/CS_URS_2024_01/783314101</t>
  </si>
  <si>
    <t>142</t>
  </si>
  <si>
    <t>783315101</t>
  </si>
  <si>
    <t>Mezinátěr zámečnických konstrukcí jednonásobný syntetický standardní</t>
  </si>
  <si>
    <t>200844545</t>
  </si>
  <si>
    <t>https://podminky.urs.cz/item/CS_URS_2024_01/783315101</t>
  </si>
  <si>
    <t>143</t>
  </si>
  <si>
    <t>783317101</t>
  </si>
  <si>
    <t>Krycí nátěr (email) zámečnických konstrukcí jednonásobný syntetický standardní</t>
  </si>
  <si>
    <t>1818745849</t>
  </si>
  <si>
    <t>https://podminky.urs.cz/item/CS_URS_2024_01/783317101</t>
  </si>
  <si>
    <t>784</t>
  </si>
  <si>
    <t>Dokončovací práce - malby a tapety</t>
  </si>
  <si>
    <t>784111003</t>
  </si>
  <si>
    <t>Oprášení (ometení) podkladu v místnostech výšky přes 3,80 do 5,00 m</t>
  </si>
  <si>
    <t>988361930</t>
  </si>
  <si>
    <t>https://podminky.urs.cz/item/CS_URS_2024_01/784111003</t>
  </si>
  <si>
    <t>Povrchové úpravy vnitřní - výmalba stěn</t>
  </si>
  <si>
    <t>"strop" 297,5</t>
  </si>
  <si>
    <t>"vnitřní omítky"</t>
  </si>
  <si>
    <t>"401" 20,8*4,4</t>
  </si>
  <si>
    <t>"402" 33,5*4,4</t>
  </si>
  <si>
    <t>"403" 14,2*3,75</t>
  </si>
  <si>
    <t>"404" 12,91*3,75</t>
  </si>
  <si>
    <t>"405" 13,64*3,75</t>
  </si>
  <si>
    <t>"406" 33,11*4,4</t>
  </si>
  <si>
    <t>"407" 34,92*4,4</t>
  </si>
  <si>
    <t>"408" 18,35*3,75</t>
  </si>
  <si>
    <t>"409" 6,9*3,75</t>
  </si>
  <si>
    <t>"410" 26,1*3,75</t>
  </si>
  <si>
    <t>145</t>
  </si>
  <si>
    <t>784111013</t>
  </si>
  <si>
    <t>Obroušení podkladu omítky v místnostech výšky přes 3,80 do 5,00 m</t>
  </si>
  <si>
    <t>-904205119</t>
  </si>
  <si>
    <t>https://podminky.urs.cz/item/CS_URS_2024_01/784111013</t>
  </si>
  <si>
    <t>Povrchové úpravy vnitřní</t>
  </si>
  <si>
    <t>"podhled" 297,5</t>
  </si>
  <si>
    <t>146</t>
  </si>
  <si>
    <t>784111033</t>
  </si>
  <si>
    <t>Omytí podkladu omytí v místnostech výšky přes 3,80 do 5,00 m</t>
  </si>
  <si>
    <t>-815379630</t>
  </si>
  <si>
    <t>https://podminky.urs.cz/item/CS_URS_2024_01/784111033</t>
  </si>
  <si>
    <t>Výmalba stěn</t>
  </si>
  <si>
    <t>147</t>
  </si>
  <si>
    <t>784121003</t>
  </si>
  <si>
    <t>Oškrabání malby v místnostech výšky přes 3,80 do 5,00 m</t>
  </si>
  <si>
    <t>-389722916</t>
  </si>
  <si>
    <t>https://podminky.urs.cz/item/CS_URS_2024_01/784121003</t>
  </si>
  <si>
    <t>148</t>
  </si>
  <si>
    <t>784141003</t>
  </si>
  <si>
    <t>Odstranění plísní v místnostech výšky přes 3,80 do 5,00 m</t>
  </si>
  <si>
    <t>1164277244</t>
  </si>
  <si>
    <t>https://podminky.urs.cz/item/CS_URS_2024_01/784141003</t>
  </si>
  <si>
    <t>149</t>
  </si>
  <si>
    <t>784161003</t>
  </si>
  <si>
    <t>Tmelení spar a rohů, šířky do 3 mm akrylátovým tmelem v místnostech výšky přes 3,80 do 5,00 m</t>
  </si>
  <si>
    <t>-1198047408</t>
  </si>
  <si>
    <t>https://podminky.urs.cz/item/CS_URS_2024_01/784161003</t>
  </si>
  <si>
    <t xml:space="preserve">"štukový fabion - 2x"2*24,8 </t>
  </si>
  <si>
    <t>"stropy"</t>
  </si>
  <si>
    <t>"401" 20,8</t>
  </si>
  <si>
    <t>"402" 33,5</t>
  </si>
  <si>
    <t>"403" 14,2</t>
  </si>
  <si>
    <t>"404" 12,91</t>
  </si>
  <si>
    <t>"405" 13,64</t>
  </si>
  <si>
    <t>"406" 33,11</t>
  </si>
  <si>
    <t>"407" 34,92</t>
  </si>
  <si>
    <t>"408" 18,35</t>
  </si>
  <si>
    <t>"409" 6,9</t>
  </si>
  <si>
    <t>"410" 26,1</t>
  </si>
  <si>
    <t>150</t>
  </si>
  <si>
    <t>784171003</t>
  </si>
  <si>
    <t>Olepování vnitřních ploch (materiál ve specifikaci) včetně pozdějšího odlepení páskou nebo fólií v místnostech výšky přes 3,80 do 5,00 m</t>
  </si>
  <si>
    <t>2076829761</t>
  </si>
  <si>
    <t>https://podminky.urs.cz/item/CS_URS_2024_01/784171003</t>
  </si>
  <si>
    <t>"okna + radiátory 17ks" 17*9,6</t>
  </si>
  <si>
    <t>151</t>
  </si>
  <si>
    <t>58124838</t>
  </si>
  <si>
    <t>páska maskovací krepová pro malířské potřeby š 50mm</t>
  </si>
  <si>
    <t>-238017725</t>
  </si>
  <si>
    <t>"okna + radiátory 17ks*prostřih" 17*9,6*1,5</t>
  </si>
  <si>
    <t>244,8*1,05 'Přepočtené koeficientem množství</t>
  </si>
  <si>
    <t>152</t>
  </si>
  <si>
    <t>784171113</t>
  </si>
  <si>
    <t>Zakrytí nemalovaných ploch (materiál ve specifikaci) včetně pozdějšího odkrytí svislých ploch např. stěn, oken, dveří v místnostech výšky přes 3,80 do 5,00</t>
  </si>
  <si>
    <t>177229180</t>
  </si>
  <si>
    <t>https://podminky.urs.cz/item/CS_URS_2024_01/784171113</t>
  </si>
  <si>
    <t>153</t>
  </si>
  <si>
    <t>28323156</t>
  </si>
  <si>
    <t>fólie pro malířské potřeby zakrývací tl 41µ 4x5m</t>
  </si>
  <si>
    <t>-72172508</t>
  </si>
  <si>
    <t>"okna + radiátory 17ks*prostřih" 17*9,375</t>
  </si>
  <si>
    <t>159,375*1,05 'Přepočtené koeficientem množství</t>
  </si>
  <si>
    <t>154</t>
  </si>
  <si>
    <t>784185003</t>
  </si>
  <si>
    <t>Provedení penetrace podkladu jednonásobné v místnostech výšky přes 3,80 do 5,00 m</t>
  </si>
  <si>
    <t>976391604</t>
  </si>
  <si>
    <t>https://podminky.urs.cz/item/CS_URS_2024_01/784185003</t>
  </si>
  <si>
    <t>155</t>
  </si>
  <si>
    <t>24592008</t>
  </si>
  <si>
    <t>hmota nátěrová penetrační fungicidní</t>
  </si>
  <si>
    <t>2137193057</t>
  </si>
  <si>
    <t>"10m2/kg" 883,627/10</t>
  </si>
  <si>
    <t>156</t>
  </si>
  <si>
    <t>784221103</t>
  </si>
  <si>
    <t>Malby z malířských směsí otěruvzdorných za sucha dvojnásobné, bílé za sucha otěruvzdorné dobře v místnostech výšky přes 3,80 do 5,00 m</t>
  </si>
  <si>
    <t>1270787347</t>
  </si>
  <si>
    <t>https://podminky.urs.cz/item/CS_URS_2024_01/784221103</t>
  </si>
  <si>
    <t>157</t>
  </si>
  <si>
    <t>784312023</t>
  </si>
  <si>
    <t>Malby vápenné dvojnásobné, bílé v místnostech výšky přes 3,80 do 5,00 m</t>
  </si>
  <si>
    <t>-1309813647</t>
  </si>
  <si>
    <t>https://podminky.urs.cz/item/CS_URS_2024_01/784312023</t>
  </si>
  <si>
    <t>158</t>
  </si>
  <si>
    <t>784312051</t>
  </si>
  <si>
    <t>Malby vápenné dvojnásobné, bílé Příplatek k cenám vápenných maleb za zvýšenou pracnost při provádění malého rozsahu plochy do 5 m2</t>
  </si>
  <si>
    <t>-2138719733</t>
  </si>
  <si>
    <t>https://podminky.urs.cz/item/CS_URS_2024_01/784312051</t>
  </si>
  <si>
    <t>"štukový fabion"24,8 *0,3</t>
  </si>
  <si>
    <t>O-24-02 - Silnoproudá elektrotechnika</t>
  </si>
  <si>
    <t>N01 - D.1.4.5 Silnoproudá elektrotechnika</t>
  </si>
  <si>
    <t>N01</t>
  </si>
  <si>
    <t>D.1.4.5 Silnoproudá elektrotechnika</t>
  </si>
  <si>
    <t>D.1.4.5</t>
  </si>
  <si>
    <t>Silnoproudá elektrotechnika dle přiloženého položkového rozpočtu</t>
  </si>
  <si>
    <t>sada</t>
  </si>
  <si>
    <t>512</t>
  </si>
  <si>
    <t>470496791</t>
  </si>
  <si>
    <t>O-24-03 - VRN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</si>
  <si>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</si>
  <si>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</si>
  <si>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</si>
  <si>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VRN5 - Finanční náklady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</si>
  <si>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</si>
  <si>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</si>
  <si>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</si>
  <si>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</si>
  <si>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</si>
  <si>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</si>
  <si>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011514000</t>
  </si>
  <si>
    <t>Stavebně-technický průzkum - kontrola zajištění konstrukcí stropu</t>
  </si>
  <si>
    <t>soubor</t>
  </si>
  <si>
    <t>1024</t>
  </si>
  <si>
    <t>-600929829</t>
  </si>
  <si>
    <t>https://podminky.urs.cz/item/CS_URS_2024_01/011514000</t>
  </si>
  <si>
    <t>013254000</t>
  </si>
  <si>
    <t>Dokumentace skutečného provedení stavby</t>
  </si>
  <si>
    <t>195974363</t>
  </si>
  <si>
    <t>https://podminky.urs.cz/item/CS_URS_2024_01/013254000</t>
  </si>
  <si>
    <t>013294000</t>
  </si>
  <si>
    <t>Ostatní dokumentaceOstatní dokumentace - dokumentace pro výstavbu lešení</t>
  </si>
  <si>
    <t>-1571016808</t>
  </si>
  <si>
    <t>https://podminky.urs.cz/item/CS_URS_2024_01/013294000</t>
  </si>
  <si>
    <t>VRN3</t>
  </si>
  <si>
    <t>Zařízení staveniště</t>
  </si>
  <si>
    <t>030001000</t>
  </si>
  <si>
    <t>-474944922</t>
  </si>
  <si>
    <t>https://podminky.urs.cz/item/CS_URS_2024_01/030001000</t>
  </si>
  <si>
    <t>031303000</t>
  </si>
  <si>
    <t>Náklady na zábor</t>
  </si>
  <si>
    <t>1827463701</t>
  </si>
  <si>
    <t>https://podminky.urs.cz/item/CS_URS_2024_01/031303000</t>
  </si>
  <si>
    <t>034103000</t>
  </si>
  <si>
    <t>Oplocení staveniště</t>
  </si>
  <si>
    <t>786945332</t>
  </si>
  <si>
    <t>https://podminky.urs.cz/item/CS_URS_2024_01/034103000</t>
  </si>
  <si>
    <t>039002000</t>
  </si>
  <si>
    <t>Zrušení zařízení staveniště</t>
  </si>
  <si>
    <t>1812417533</t>
  </si>
  <si>
    <t>https://podminky.urs.cz/item/CS_URS_2024_01/039002000</t>
  </si>
  <si>
    <t>VRN5</t>
  </si>
  <si>
    <t>Finanční náklady</t>
  </si>
  <si>
    <t>051002000R</t>
  </si>
  <si>
    <t>Náklady spojené s pojištěním odpovědnosti za škodu jak je uvedeno v návrhu smlouvy o dílo</t>
  </si>
  <si>
    <t>1438046198</t>
  </si>
  <si>
    <t>056002000R</t>
  </si>
  <si>
    <t>Bankovní záruka po dobu realizace díla</t>
  </si>
  <si>
    <t>1107435907</t>
  </si>
  <si>
    <t>057002000R</t>
  </si>
  <si>
    <t>Bankovní záruka po dobu záruky díla</t>
  </si>
  <si>
    <t>664388739</t>
  </si>
  <si>
    <t>VRN7</t>
  </si>
  <si>
    <t>Provozní vlivy</t>
  </si>
  <si>
    <t>071103000</t>
  </si>
  <si>
    <t>Provoz investora</t>
  </si>
  <si>
    <t>-98457720</t>
  </si>
  <si>
    <t>https://podminky.urs.cz/item/CS_URS_2024_01/071103000</t>
  </si>
  <si>
    <t>071203000</t>
  </si>
  <si>
    <t>Provoz dalšího subjektu</t>
  </si>
  <si>
    <t>-198304774</t>
  </si>
  <si>
    <t>https://podminky.urs.cz/item/CS_URS_2024_01/071203000</t>
  </si>
  <si>
    <t>072002000</t>
  </si>
  <si>
    <t>Silniční provoz</t>
  </si>
  <si>
    <t>435880389</t>
  </si>
  <si>
    <t>https://podminky.urs.cz/item/CS_URS_2024_01/072002000</t>
  </si>
  <si>
    <t>Dopravní značení</t>
  </si>
  <si>
    <t>075403000</t>
  </si>
  <si>
    <t>Ochranná pásma protipožární</t>
  </si>
  <si>
    <t>257648869</t>
  </si>
  <si>
    <t>https://podminky.urs.cz/item/CS_URS_2024_01/075403000</t>
  </si>
  <si>
    <t>VRN9</t>
  </si>
  <si>
    <t>Ostatní náklady</t>
  </si>
  <si>
    <t>091404000</t>
  </si>
  <si>
    <t>Práce na památkovém objektu</t>
  </si>
  <si>
    <t>1571448360</t>
  </si>
  <si>
    <t>https://podminky.urs.cz/item/CS_URS_2024_01/091404000</t>
  </si>
  <si>
    <t>0941030R</t>
  </si>
  <si>
    <t>Náklady na plánované vyklizení objektu</t>
  </si>
  <si>
    <t>362468157</t>
  </si>
  <si>
    <t>"Vyklizení prostoru 3. NP JV křídla</t>
  </si>
  <si>
    <t>"po dohodě s investorem, zpětná montáž provozního mobiliáře</t>
  </si>
  <si>
    <t>094104000</t>
  </si>
  <si>
    <t>Náklady na opatření BOZP</t>
  </si>
  <si>
    <t>-1874340576</t>
  </si>
  <si>
    <t>https://podminky.urs.cz/item/CS_URS_2024_01/094104000</t>
  </si>
  <si>
    <t>VRN01R</t>
  </si>
  <si>
    <t>Úklid stavby po dokončení prací souvisejících se soupisem prací</t>
  </si>
  <si>
    <t>-1652721049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</si>
  <si>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</si>
  <si>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</si>
  <si>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</si>
  <si>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</si>
  <si>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</si>
  <si>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</si>
  <si>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</si>
  <si>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</si>
  <si>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</si>
  <si>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</si>
  <si>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</si>
  <si>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</si>
  <si>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</si>
  <si>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</si>
  <si>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</si>
  <si>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</si>
  <si>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</si>
  <si>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</si>
  <si>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</si>
  <si>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</si>
  <si>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</si>
  <si>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</si>
  <si>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</si>
  <si>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</si>
  <si>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</si>
  <si>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</si>
  <si>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</si>
  <si>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</si>
  <si>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</si>
  <si>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</si>
  <si>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</si>
  <si>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</si>
  <si>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</si>
  <si>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</si>
  <si>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</si>
  <si>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</si>
  <si>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</si>
  <si>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</si>
  <si>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</si>
  <si>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</si>
  <si>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</si>
  <si>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</si>
  <si>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</si>
  <si>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</si>
  <si>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</si>
  <si>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</si>
  <si>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</si>
  <si>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</si>
  <si>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</si>
  <si>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</si>
  <si>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</si>
  <si>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</si>
  <si>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</si>
  <si>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</si>
  <si>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</si>
  <si>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</si>
  <si>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</si>
  <si>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</si>
  <si>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</si>
  <si>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</si>
  <si>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</si>
  <si>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</si>
  <si>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</si>
  <si>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</si>
  <si>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</si>
  <si>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</si>
  <si>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</si>
  <si>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</si>
  <si>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</si>
  <si>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</si>
  <si>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</si>
  <si>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</si>
  <si>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</si>
  <si>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</si>
  <si>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</si>
  <si>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</si>
  <si>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</si>
  <si>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</si>
  <si>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</si>
  <si>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</si>
  <si>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</si>
  <si>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</si>
  <si>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</si>
  <si>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</si>
  <si>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</si>
  <si>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</si>
  <si>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</si>
  <si>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</si>
  <si>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</si>
  <si>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</si>
  <si>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</si>
  <si>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</si>
  <si>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</si>
  <si>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</si>
  <si>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</si>
  <si>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</si>
  <si>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</si>
  <si>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</si>
  <si>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</si>
  <si>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</si>
  <si>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</si>
  <si>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</si>
  <si>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</si>
  <si>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</si>
  <si>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</si>
  <si>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</si>
  <si>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</si>
  <si>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</si>
  <si>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</si>
  <si>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</si>
  <si>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</si>
  <si>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</si>
  <si>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</si>
  <si>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</si>
  <si>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</si>
  <si>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</si>
  <si>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</si>
  <si>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</si>
  <si>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</si>
  <si>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</si>
  <si>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</si>
  <si>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</si>
  <si>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</si>
  <si>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</si>
  <si>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</si>
  <si>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</si>
  <si>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</si>
  <si>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</si>
  <si>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</si>
  <si>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</si>
  <si>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</si>
  <si>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</si>
  <si>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</si>
  <si>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</si>
  <si>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</si>
  <si>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</si>
  <si>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</si>
  <si>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</si>
  <si>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</si>
  <si>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</si>
  <si>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</si>
  <si>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</si>
  <si>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</si>
  <si>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</si>
  <si>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</si>
  <si>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</si>
  <si>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</si>
  <si>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</si>
  <si>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</si>
  <si>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</si>
  <si>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</si>
  <si>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</si>
  <si>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</si>
  <si>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</si>
  <si>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</si>
  <si>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</si>
  <si>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</si>
  <si>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</si>
  <si>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</si>
  <si>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</si>
  <si>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</si>
  <si>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</si>
  <si>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</si>
  <si>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</si>
  <si>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</si>
  <si>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</si>
  <si>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</si>
  <si>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</si>
  <si>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</si>
  <si>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</si>
  <si>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</si>
  <si>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</si>
  <si>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</si>
  <si>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</si>
  <si>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</si>
  <si>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</si>
  <si>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</si>
  <si>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</si>
  <si>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</si>
  <si>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</si>
  <si>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</si>
  <si>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</si>
  <si>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</si>
  <si>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</si>
  <si>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</si>
  <si>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</si>
  <si>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</si>
  <si>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Hodnota A</t>
  </si>
  <si>
    <t>Hodnota B</t>
  </si>
  <si>
    <t>Základní náklady</t>
  </si>
  <si>
    <t>Montáž - materiál</t>
  </si>
  <si>
    <t>Montáž - práce</t>
  </si>
  <si>
    <t>Mezisoučet 1</t>
  </si>
  <si>
    <t>Mezisoučet 2</t>
  </si>
  <si>
    <t>Základní náklady celkem</t>
  </si>
  <si>
    <t>Náklady celkem</t>
  </si>
  <si>
    <t>Mj</t>
  </si>
  <si>
    <t>Počet</t>
  </si>
  <si>
    <t>Materiál</t>
  </si>
  <si>
    <t>Materiál celkem</t>
  </si>
  <si>
    <t>DM</t>
  </si>
  <si>
    <t>Montáž</t>
  </si>
  <si>
    <t>Montáž celkem</t>
  </si>
  <si>
    <t>Cena</t>
  </si>
  <si>
    <t>Elektromontáže</t>
  </si>
  <si>
    <t>Demontáže</t>
  </si>
  <si>
    <t>KABEL SILOVÝ,IZOLACE PVC BEZ VODIČE PE</t>
  </si>
  <si>
    <t>+ likvidace</t>
  </si>
  <si>
    <t>AYKY 2x2.5 mm2 , POD OM.</t>
  </si>
  <si>
    <t>SVÍTIDLO ZÁŘIVKOVÉ IP**</t>
  </si>
  <si>
    <t>+ vyčištění a skladování</t>
  </si>
  <si>
    <t xml:space="preserve"> 2x36/58W stropní, na konstrukci</t>
  </si>
  <si>
    <t>ks</t>
  </si>
  <si>
    <t xml:space="preserve"> 2x36/58W závěsné</t>
  </si>
  <si>
    <t xml:space="preserve"> 2x36/58W součást rampy</t>
  </si>
  <si>
    <t>OCEL.NOSNÉ KONSTR.PRO SVÍTIDLA</t>
  </si>
  <si>
    <t>+ vyčištění a nový vrchní nátěr</t>
  </si>
  <si>
    <t xml:space="preserve">do 10kg </t>
  </si>
  <si>
    <t>KRABICE PŘÍSTROJOVÁ POD OMÍTKU</t>
  </si>
  <si>
    <t>KP68/97 - nalezení, odpojení</t>
  </si>
  <si>
    <t>SVĚTELNÝ VYPÍNAČ</t>
  </si>
  <si>
    <t>1-pól.vyp.(1)</t>
  </si>
  <si>
    <t>sériov.přep.(5)</t>
  </si>
  <si>
    <t>Demontáže - celkem</t>
  </si>
  <si>
    <t>Montáže</t>
  </si>
  <si>
    <t>KABEL SILOVÝ,IZOLACE PVC S VODIČEM PE</t>
  </si>
  <si>
    <t>CYKY-J 3x1.5 mm2 , pevně/p.om.</t>
  </si>
  <si>
    <t>CYKY-J 5x1.5 mm2 , pevně/p.om.</t>
  </si>
  <si>
    <t>do 10kg montáž na strop</t>
  </si>
  <si>
    <t>KP68/97 - zapojení + nové víčko</t>
  </si>
  <si>
    <t>1-pól.vyp.(1) velkoplošný kompletní</t>
  </si>
  <si>
    <t>sériov.přep.(5) velkoplošný kompletní</t>
  </si>
  <si>
    <t>HODINOVE ZUCTOVACI SAZBY</t>
  </si>
  <si>
    <t xml:space="preserve"> Zabezpeceni pracoviste</t>
  </si>
  <si>
    <t>hod</t>
  </si>
  <si>
    <t xml:space="preserve"> Uprava stavajiciho zarizeni(závěsy, úchyty,...)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</si>
  <si>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</si>
  <si>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</si>
  <si>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</si>
  <si>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</si>
  <si>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</si>
  <si>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>Montáže - celkem</t>
  </si>
  <si>
    <t>Zednické přípomoce</t>
  </si>
  <si>
    <t>VYSEKANI/FRÉZOVÁNÍ RYH VE ZDIVU SMÍŠENÉM - HLOUBKA 30mm</t>
  </si>
  <si>
    <t xml:space="preserve"> Sire 30 mm</t>
  </si>
  <si>
    <t>HRUBA VYPLN RYH MALTOU</t>
  </si>
  <si>
    <t xml:space="preserve"> Jakekoliv sire</t>
  </si>
  <si>
    <t>OMITKA RYH VE STENACH MALTOU VČETNĚ ŠTUKU</t>
  </si>
  <si>
    <t xml:space="preserve"> Sire do 50 mm</t>
  </si>
  <si>
    <t>VÝMALBA/PENETRACE</t>
  </si>
  <si>
    <t>1 nátěr penetrace před malbou</t>
  </si>
  <si>
    <t>CISTENI BUDOV ZAMETANIM</t>
  </si>
  <si>
    <t>zametání, odvoz odpadu</t>
  </si>
  <si>
    <t>Zednické přípomoce - celkem</t>
  </si>
  <si>
    <t>Elektromontáže - celkem</t>
  </si>
  <si>
    <t>Nadpis rekapitulace</t>
  </si>
  <si>
    <t>D.1.4.5  SILNOPROUDÁ ELEKTROTECHNIKA</t>
  </si>
  <si>
    <t>Akce</t>
  </si>
  <si>
    <t>GYMNÁZIUM LANŠKROUN - REKONSTRUKCE STROPNÍ</t>
  </si>
  <si>
    <t>Projekt</t>
  </si>
  <si>
    <t>KONSTRUKCE V PODKROVÍ A JV KŘÍDLA BUDOVY</t>
  </si>
  <si>
    <t>Investor</t>
  </si>
  <si>
    <t>MĚSTO LANŠKROUN, NÁM. J. M. MARKŮ 12, 563 12 LANŠKROUN</t>
  </si>
  <si>
    <t>Z. č.</t>
  </si>
  <si>
    <t>A. č.</t>
  </si>
  <si>
    <t>1016/28/24</t>
  </si>
  <si>
    <t>Smlouva</t>
  </si>
  <si>
    <t>Vypracoval</t>
  </si>
  <si>
    <t>Ing.Miroslav Jágr</t>
  </si>
  <si>
    <t>Kontroloval</t>
  </si>
  <si>
    <t>29.2.2024</t>
  </si>
  <si>
    <t>Zpracovatel</t>
  </si>
  <si>
    <t>CÚ</t>
  </si>
  <si>
    <t>JKSO, cenová soustava RTS - položky nezatříděny</t>
  </si>
  <si>
    <t>Uvedené ceny jsou v Kč a nezahrnují DPH</t>
  </si>
  <si>
    <t>Lanškroun</t>
  </si>
  <si>
    <t>Pardubický kraj, Komenského nám. 125, Pardubice</t>
  </si>
  <si>
    <t>CZ70892822</t>
  </si>
  <si>
    <t>INRECO, s.r.o.</t>
  </si>
  <si>
    <t>CZ48155586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</si>
</sst>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8"/>
      <color rgb="FF000000"/>
      <name val="Tahoma"/>
      <family val="2"/>
      <charset val="238"/>
    </font>
    <font>
      <b/>
      <sz val="9"/>
      <color rgb="FF000000"/>
      <name val="Tahoma"/>
      <family val="2"/>
      <charset val="238"/>
    </font>
    <font>
      <b/>
      <sz val="8"/>
      <color rgb="FF000000"/>
      <name val="Tahoma"/>
      <family val="2"/>
      <charset val="238"/>
    </font>
    <font>
      <b/>
      <sz val="11"/>
      <color rgb="FF000000"/>
      <name val="Tahoma"/>
      <family val="2"/>
      <charset val="238"/>
    </font>
    <font>
      <i/>
      <sz val="9"/>
      <color rgb="FF000000"/>
      <name val="Tahoma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ECE9D8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C1FDC5"/>
        <bgColor indexed="64"/>
      </patternFill>
    </fill>
    <fill>
      <patternFill patternType="solid">
        <fgColor rgb="FFFFFFE0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4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center" vertical="center" wrapText="1"/>
    </xf>
    <xf numFmtId="167" fontId="37" fillId="0" borderId="23" xfId="0" applyNumberFormat="1" applyFont="1" applyBorder="1" applyAlignment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>
      <alignment vertical="center"/>
    </xf>
    <xf numFmtId="0" fontId="38" fillId="0" borderId="23" xfId="0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166" fontId="23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9" fillId="0" borderId="1" xfId="0" applyFont="1" applyBorder="1" applyAlignment="1">
      <alignment vertical="top"/>
    </xf>
    <xf numFmtId="0" fontId="49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49" fontId="49" fillId="0" borderId="1" xfId="0" applyNumberFormat="1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49" fontId="52" fillId="5" borderId="32" xfId="0" applyNumberFormat="1" applyFont="1" applyFill="1" applyBorder="1" applyAlignment="1">
      <alignment horizontal="left"/>
    </xf>
    <xf numFmtId="4" fontId="52" fillId="5" borderId="32" xfId="0" applyNumberFormat="1" applyFont="1" applyFill="1" applyBorder="1" applyAlignment="1">
      <alignment horizontal="left"/>
    </xf>
    <xf numFmtId="49" fontId="53" fillId="6" borderId="32" xfId="0" applyNumberFormat="1" applyFont="1" applyFill="1" applyBorder="1" applyAlignment="1">
      <alignment horizontal="left"/>
    </xf>
    <xf numFmtId="4" fontId="53" fillId="6" borderId="32" xfId="0" applyNumberFormat="1" applyFont="1" applyFill="1" applyBorder="1" applyAlignment="1">
      <alignment horizontal="right"/>
    </xf>
    <xf numFmtId="49" fontId="52" fillId="7" borderId="32" xfId="0" applyNumberFormat="1" applyFont="1" applyFill="1" applyBorder="1" applyAlignment="1">
      <alignment horizontal="left"/>
    </xf>
    <xf numFmtId="4" fontId="52" fillId="7" borderId="32" xfId="0" applyNumberFormat="1" applyFont="1" applyFill="1" applyBorder="1" applyAlignment="1">
      <alignment horizontal="right"/>
    </xf>
    <xf numFmtId="49" fontId="54" fillId="8" borderId="32" xfId="0" applyNumberFormat="1" applyFont="1" applyFill="1" applyBorder="1" applyAlignment="1">
      <alignment horizontal="left"/>
    </xf>
    <xf numFmtId="4" fontId="54" fillId="8" borderId="32" xfId="0" applyNumberFormat="1" applyFont="1" applyFill="1" applyBorder="1" applyAlignment="1">
      <alignment horizontal="right"/>
    </xf>
    <xf numFmtId="49" fontId="55" fillId="9" borderId="32" xfId="0" applyNumberFormat="1" applyFont="1" applyFill="1" applyBorder="1" applyAlignment="1">
      <alignment horizontal="left"/>
    </xf>
    <xf numFmtId="4" fontId="55" fillId="9" borderId="32" xfId="0" applyNumberFormat="1" applyFont="1" applyFill="1" applyBorder="1" applyAlignment="1">
      <alignment horizontal="right"/>
    </xf>
    <xf numFmtId="3" fontId="55" fillId="9" borderId="32" xfId="0" applyNumberFormat="1" applyFont="1" applyFill="1" applyBorder="1" applyAlignment="1">
      <alignment horizontal="right"/>
    </xf>
    <xf numFmtId="49" fontId="0" fillId="0" borderId="0" xfId="0" applyNumberFormat="1"/>
    <xf numFmtId="4" fontId="0" fillId="0" borderId="0" xfId="0" applyNumberFormat="1"/>
    <xf numFmtId="49" fontId="53" fillId="10" borderId="32" xfId="0" applyNumberFormat="1" applyFont="1" applyFill="1" applyBorder="1" applyAlignment="1">
      <alignment horizontal="left"/>
    </xf>
    <xf numFmtId="4" fontId="53" fillId="10" borderId="32" xfId="0" applyNumberFormat="1" applyFont="1" applyFill="1" applyBorder="1" applyAlignment="1">
      <alignment horizontal="right"/>
    </xf>
    <xf numFmtId="49" fontId="56" fillId="11" borderId="32" xfId="0" applyNumberFormat="1" applyFont="1" applyFill="1" applyBorder="1" applyAlignment="1">
      <alignment horizontal="left"/>
    </xf>
    <xf numFmtId="4" fontId="56" fillId="11" borderId="32" xfId="0" applyNumberFormat="1" applyFont="1" applyFill="1" applyBorder="1" applyAlignment="1">
      <alignment horizontal="left"/>
    </xf>
    <xf numFmtId="4" fontId="56" fillId="11" borderId="32" xfId="0" applyNumberFormat="1" applyFont="1" applyFill="1" applyBorder="1" applyAlignment="1">
      <alignment horizontal="right"/>
    </xf>
    <xf numFmtId="4" fontId="53" fillId="10" borderId="32" xfId="0" applyNumberFormat="1" applyFont="1" applyFill="1" applyBorder="1" applyAlignment="1">
      <alignment horizontal="left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952902601" TargetMode="External"/><Relationship Id="rId117" Type="http://schemas.openxmlformats.org/officeDocument/2006/relationships/hyperlink" Target="https://podminky.urs.cz/item/CS_URS_2024_01/784312023" TargetMode="External"/><Relationship Id="rId21" Type="http://schemas.openxmlformats.org/officeDocument/2006/relationships/hyperlink" Target="https://podminky.urs.cz/item/CS_URS_2024_01/949101112" TargetMode="External"/><Relationship Id="rId42" Type="http://schemas.openxmlformats.org/officeDocument/2006/relationships/hyperlink" Target="https://podminky.urs.cz/item/CS_URS_2024_01/997013509" TargetMode="External"/><Relationship Id="rId47" Type="http://schemas.openxmlformats.org/officeDocument/2006/relationships/hyperlink" Target="https://podminky.urs.cz/item/CS_URS_2024_01/998018011" TargetMode="External"/><Relationship Id="rId63" Type="http://schemas.openxmlformats.org/officeDocument/2006/relationships/hyperlink" Target="https://podminky.urs.cz/item/CS_URS_2024_01/762841812" TargetMode="External"/><Relationship Id="rId68" Type="http://schemas.openxmlformats.org/officeDocument/2006/relationships/hyperlink" Target="https://podminky.urs.cz/item/CS_URS_2024_01/762085112" TargetMode="External"/><Relationship Id="rId84" Type="http://schemas.openxmlformats.org/officeDocument/2006/relationships/hyperlink" Target="https://podminky.urs.cz/item/CS_URS_2024_01/765161811" TargetMode="External"/><Relationship Id="rId89" Type="http://schemas.openxmlformats.org/officeDocument/2006/relationships/hyperlink" Target="https://podminky.urs.cz/item/CS_URS_2024_01/765191023" TargetMode="External"/><Relationship Id="rId112" Type="http://schemas.openxmlformats.org/officeDocument/2006/relationships/hyperlink" Target="https://podminky.urs.cz/item/CS_URS_2024_01/784161003" TargetMode="External"/><Relationship Id="rId16" Type="http://schemas.openxmlformats.org/officeDocument/2006/relationships/hyperlink" Target="https://podminky.urs.cz/item/CS_URS_2024_01/944121222" TargetMode="External"/><Relationship Id="rId107" Type="http://schemas.openxmlformats.org/officeDocument/2006/relationships/hyperlink" Target="https://podminky.urs.cz/item/CS_URS_2024_01/784111003" TargetMode="External"/><Relationship Id="rId11" Type="http://schemas.openxmlformats.org/officeDocument/2006/relationships/hyperlink" Target="https://podminky.urs.cz/item/CS_URS_2024_01/941211812" TargetMode="External"/><Relationship Id="rId32" Type="http://schemas.openxmlformats.org/officeDocument/2006/relationships/hyperlink" Target="https://podminky.urs.cz/item/CS_URS_2024_01/965082923" TargetMode="External"/><Relationship Id="rId37" Type="http://schemas.openxmlformats.org/officeDocument/2006/relationships/hyperlink" Target="https://podminky.urs.cz/item/CS_URS_2024_01/997006003" TargetMode="External"/><Relationship Id="rId53" Type="http://schemas.openxmlformats.org/officeDocument/2006/relationships/hyperlink" Target="https://podminky.urs.cz/item/CS_URS_2024_01/998713319" TargetMode="External"/><Relationship Id="rId58" Type="http://schemas.openxmlformats.org/officeDocument/2006/relationships/hyperlink" Target="https://podminky.urs.cz/item/CS_URS_2024_01/762395000" TargetMode="External"/><Relationship Id="rId74" Type="http://schemas.openxmlformats.org/officeDocument/2006/relationships/hyperlink" Target="https://podminky.urs.cz/item/CS_URS_2024_01/762081510" TargetMode="External"/><Relationship Id="rId79" Type="http://schemas.openxmlformats.org/officeDocument/2006/relationships/hyperlink" Target="https://podminky.urs.cz/item/CS_URS_2024_01/763131714" TargetMode="External"/><Relationship Id="rId102" Type="http://schemas.openxmlformats.org/officeDocument/2006/relationships/hyperlink" Target="https://podminky.urs.cz/item/CS_URS_2024_01/783301303" TargetMode="External"/><Relationship Id="rId5" Type="http://schemas.openxmlformats.org/officeDocument/2006/relationships/hyperlink" Target="https://podminky.urs.cz/item/CS_URS_2024_01/612315223" TargetMode="External"/><Relationship Id="rId90" Type="http://schemas.openxmlformats.org/officeDocument/2006/relationships/hyperlink" Target="https://podminky.urs.cz/item/CS_URS_2024_01/765191091" TargetMode="External"/><Relationship Id="rId95" Type="http://schemas.openxmlformats.org/officeDocument/2006/relationships/hyperlink" Target="https://podminky.urs.cz/item/CS_URS_2024_01/998767313" TargetMode="External"/><Relationship Id="rId22" Type="http://schemas.openxmlformats.org/officeDocument/2006/relationships/hyperlink" Target="https://podminky.urs.cz/item/CS_URS_2024_01/949521112" TargetMode="External"/><Relationship Id="rId27" Type="http://schemas.openxmlformats.org/officeDocument/2006/relationships/hyperlink" Target="https://podminky.urs.cz/item/CS_URS_2024_01/953943211" TargetMode="External"/><Relationship Id="rId43" Type="http://schemas.openxmlformats.org/officeDocument/2006/relationships/hyperlink" Target="https://podminky.urs.cz/item/CS_URS_2024_01/997013603" TargetMode="External"/><Relationship Id="rId48" Type="http://schemas.openxmlformats.org/officeDocument/2006/relationships/hyperlink" Target="https://podminky.urs.cz/item/CS_URS_2024_01/713110813" TargetMode="External"/><Relationship Id="rId64" Type="http://schemas.openxmlformats.org/officeDocument/2006/relationships/hyperlink" Target="https://podminky.urs.cz/item/CS_URS_2024_01/762713110" TargetMode="External"/><Relationship Id="rId69" Type="http://schemas.openxmlformats.org/officeDocument/2006/relationships/hyperlink" Target="https://podminky.urs.cz/item/CS_URS_2024_01/762811210" TargetMode="External"/><Relationship Id="rId113" Type="http://schemas.openxmlformats.org/officeDocument/2006/relationships/hyperlink" Target="https://podminky.urs.cz/item/CS_URS_2024_01/784171003" TargetMode="External"/><Relationship Id="rId118" Type="http://schemas.openxmlformats.org/officeDocument/2006/relationships/hyperlink" Target="https://podminky.urs.cz/item/CS_URS_2024_01/784312051" TargetMode="External"/><Relationship Id="rId80" Type="http://schemas.openxmlformats.org/officeDocument/2006/relationships/hyperlink" Target="https://podminky.urs.cz/item/CS_URS_2024_01/763131751" TargetMode="External"/><Relationship Id="rId85" Type="http://schemas.openxmlformats.org/officeDocument/2006/relationships/hyperlink" Target="https://podminky.urs.cz/item/CS_URS_2024_01/765161821" TargetMode="External"/><Relationship Id="rId12" Type="http://schemas.openxmlformats.org/officeDocument/2006/relationships/hyperlink" Target="https://podminky.urs.cz/item/CS_URS_2024_01/942321112" TargetMode="External"/><Relationship Id="rId17" Type="http://schemas.openxmlformats.org/officeDocument/2006/relationships/hyperlink" Target="https://podminky.urs.cz/item/CS_URS_2024_01/944121822" TargetMode="External"/><Relationship Id="rId33" Type="http://schemas.openxmlformats.org/officeDocument/2006/relationships/hyperlink" Target="https://podminky.urs.cz/item/CS_URS_2024_01/964061341" TargetMode="External"/><Relationship Id="rId38" Type="http://schemas.openxmlformats.org/officeDocument/2006/relationships/hyperlink" Target="https://podminky.urs.cz/item/CS_URS_2024_01/997013312" TargetMode="External"/><Relationship Id="rId59" Type="http://schemas.openxmlformats.org/officeDocument/2006/relationships/hyperlink" Target="https://podminky.urs.cz/item/CS_URS_2024_01/762085812" TargetMode="External"/><Relationship Id="rId103" Type="http://schemas.openxmlformats.org/officeDocument/2006/relationships/hyperlink" Target="https://podminky.urs.cz/item/CS_URS_2024_01/783301313" TargetMode="External"/><Relationship Id="rId108" Type="http://schemas.openxmlformats.org/officeDocument/2006/relationships/hyperlink" Target="https://podminky.urs.cz/item/CS_URS_2024_01/784111013" TargetMode="External"/><Relationship Id="rId54" Type="http://schemas.openxmlformats.org/officeDocument/2006/relationships/hyperlink" Target="https://podminky.urs.cz/item/CS_URS_2024_01/762345811" TargetMode="External"/><Relationship Id="rId70" Type="http://schemas.openxmlformats.org/officeDocument/2006/relationships/hyperlink" Target="https://podminky.urs.cz/item/CS_URS_2024_01/762895000" TargetMode="External"/><Relationship Id="rId75" Type="http://schemas.openxmlformats.org/officeDocument/2006/relationships/hyperlink" Target="https://podminky.urs.cz/item/CS_URS_2024_01/762526510" TargetMode="External"/><Relationship Id="rId91" Type="http://schemas.openxmlformats.org/officeDocument/2006/relationships/hyperlink" Target="https://podminky.urs.cz/item/CS_URS_2024_01/765192001" TargetMode="External"/><Relationship Id="rId96" Type="http://schemas.openxmlformats.org/officeDocument/2006/relationships/hyperlink" Target="https://podminky.urs.cz/item/CS_URS_2024_01/998767292" TargetMode="External"/><Relationship Id="rId1" Type="http://schemas.openxmlformats.org/officeDocument/2006/relationships/hyperlink" Target="https://podminky.urs.cz/item/CS_URS_2024_01/319201321" TargetMode="External"/><Relationship Id="rId6" Type="http://schemas.openxmlformats.org/officeDocument/2006/relationships/hyperlink" Target="https://podminky.urs.cz/item/CS_URS_2024_01/619996117" TargetMode="External"/><Relationship Id="rId23" Type="http://schemas.openxmlformats.org/officeDocument/2006/relationships/hyperlink" Target="https://podminky.urs.cz/item/CS_URS_2024_01/949521212" TargetMode="External"/><Relationship Id="rId28" Type="http://schemas.openxmlformats.org/officeDocument/2006/relationships/hyperlink" Target="https://podminky.urs.cz/item/CS_URS_2024_01/962023390" TargetMode="External"/><Relationship Id="rId49" Type="http://schemas.openxmlformats.org/officeDocument/2006/relationships/hyperlink" Target="https://podminky.urs.cz/item/CS_URS_2024_01/713111121" TargetMode="External"/><Relationship Id="rId114" Type="http://schemas.openxmlformats.org/officeDocument/2006/relationships/hyperlink" Target="https://podminky.urs.cz/item/CS_URS_2024_01/784171113" TargetMode="External"/><Relationship Id="rId119" Type="http://schemas.openxmlformats.org/officeDocument/2006/relationships/drawing" Target="../drawings/drawing2.xml"/><Relationship Id="rId10" Type="http://schemas.openxmlformats.org/officeDocument/2006/relationships/hyperlink" Target="https://podminky.urs.cz/item/CS_URS_2024_01/941211212" TargetMode="External"/><Relationship Id="rId31" Type="http://schemas.openxmlformats.org/officeDocument/2006/relationships/hyperlink" Target="https://podminky.urs.cz/item/CS_URS_2024_01/965031131" TargetMode="External"/><Relationship Id="rId44" Type="http://schemas.openxmlformats.org/officeDocument/2006/relationships/hyperlink" Target="https://podminky.urs.cz/item/CS_URS_2024_01/997013631" TargetMode="External"/><Relationship Id="rId52" Type="http://schemas.openxmlformats.org/officeDocument/2006/relationships/hyperlink" Target="https://podminky.urs.cz/item/CS_URS_2024_01/998713292" TargetMode="External"/><Relationship Id="rId60" Type="http://schemas.openxmlformats.org/officeDocument/2006/relationships/hyperlink" Target="https://podminky.urs.cz/item/CS_URS_2024_01/762521811" TargetMode="External"/><Relationship Id="rId65" Type="http://schemas.openxmlformats.org/officeDocument/2006/relationships/hyperlink" Target="https://podminky.urs.cz/item/CS_URS_2024_01/762822130" TargetMode="External"/><Relationship Id="rId73" Type="http://schemas.openxmlformats.org/officeDocument/2006/relationships/hyperlink" Target="https://podminky.urs.cz/item/CS_URS_2024_01/762595001" TargetMode="External"/><Relationship Id="rId78" Type="http://schemas.openxmlformats.org/officeDocument/2006/relationships/hyperlink" Target="https://podminky.urs.cz/item/CS_URS_2024_01/763131441" TargetMode="External"/><Relationship Id="rId81" Type="http://schemas.openxmlformats.org/officeDocument/2006/relationships/hyperlink" Target="https://podminky.urs.cz/item/CS_URS_2024_01/998763513" TargetMode="External"/><Relationship Id="rId86" Type="http://schemas.openxmlformats.org/officeDocument/2006/relationships/hyperlink" Target="https://podminky.urs.cz/item/CS_URS_2024_01/765191911" TargetMode="External"/><Relationship Id="rId94" Type="http://schemas.openxmlformats.org/officeDocument/2006/relationships/hyperlink" Target="https://podminky.urs.cz/item/CS_URS_2024_01/767995112" TargetMode="External"/><Relationship Id="rId99" Type="http://schemas.openxmlformats.org/officeDocument/2006/relationships/hyperlink" Target="https://podminky.urs.cz/item/CS_URS_2024_01/783213021" TargetMode="External"/><Relationship Id="rId101" Type="http://schemas.openxmlformats.org/officeDocument/2006/relationships/hyperlink" Target="https://podminky.urs.cz/item/CS_URS_2024_01/783263101" TargetMode="External"/><Relationship Id="rId4" Type="http://schemas.openxmlformats.org/officeDocument/2006/relationships/hyperlink" Target="https://podminky.urs.cz/item/CS_URS_2024_01/612315213" TargetMode="External"/><Relationship Id="rId9" Type="http://schemas.openxmlformats.org/officeDocument/2006/relationships/hyperlink" Target="https://podminky.urs.cz/item/CS_URS_2024_01/941211112" TargetMode="External"/><Relationship Id="rId13" Type="http://schemas.openxmlformats.org/officeDocument/2006/relationships/hyperlink" Target="https://podminky.urs.cz/item/CS_URS_2024_01/942321212" TargetMode="External"/><Relationship Id="rId18" Type="http://schemas.openxmlformats.org/officeDocument/2006/relationships/hyperlink" Target="https://podminky.urs.cz/item/CS_URS_2024_01/944511111" TargetMode="External"/><Relationship Id="rId39" Type="http://schemas.openxmlformats.org/officeDocument/2006/relationships/hyperlink" Target="https://podminky.urs.cz/item/CS_URS_2024_01/997013322" TargetMode="External"/><Relationship Id="rId109" Type="http://schemas.openxmlformats.org/officeDocument/2006/relationships/hyperlink" Target="https://podminky.urs.cz/item/CS_URS_2024_01/784111033" TargetMode="External"/><Relationship Id="rId34" Type="http://schemas.openxmlformats.org/officeDocument/2006/relationships/hyperlink" Target="https://podminky.urs.cz/item/CS_URS_2024_01/967031732" TargetMode="External"/><Relationship Id="rId50" Type="http://schemas.openxmlformats.org/officeDocument/2006/relationships/hyperlink" Target="https://podminky.urs.cz/item/CS_URS_2024_01/713121112" TargetMode="External"/><Relationship Id="rId55" Type="http://schemas.openxmlformats.org/officeDocument/2006/relationships/hyperlink" Target="https://podminky.urs.cz/item/CS_URS_2024_01/762342511" TargetMode="External"/><Relationship Id="rId76" Type="http://schemas.openxmlformats.org/officeDocument/2006/relationships/hyperlink" Target="https://podminky.urs.cz/item/CS_URS_2024_01/998762313" TargetMode="External"/><Relationship Id="rId97" Type="http://schemas.openxmlformats.org/officeDocument/2006/relationships/hyperlink" Target="https://podminky.urs.cz/item/CS_URS_2024_01/998767319" TargetMode="External"/><Relationship Id="rId104" Type="http://schemas.openxmlformats.org/officeDocument/2006/relationships/hyperlink" Target="https://podminky.urs.cz/item/CS_URS_2024_01/783314101" TargetMode="External"/><Relationship Id="rId7" Type="http://schemas.openxmlformats.org/officeDocument/2006/relationships/hyperlink" Target="https://podminky.urs.cz/item/CS_URS_2024_01/619996137" TargetMode="External"/><Relationship Id="rId71" Type="http://schemas.openxmlformats.org/officeDocument/2006/relationships/hyperlink" Target="https://podminky.urs.cz/item/CS_URS_2024_01/762526110" TargetMode="External"/><Relationship Id="rId92" Type="http://schemas.openxmlformats.org/officeDocument/2006/relationships/hyperlink" Target="https://podminky.urs.cz/item/CS_URS_2024_01/998765213" TargetMode="External"/><Relationship Id="rId2" Type="http://schemas.openxmlformats.org/officeDocument/2006/relationships/hyperlink" Target="https://podminky.urs.cz/item/CS_URS_2024_01/342291112" TargetMode="External"/><Relationship Id="rId29" Type="http://schemas.openxmlformats.org/officeDocument/2006/relationships/hyperlink" Target="https://podminky.urs.cz/item/CS_URS_2024_01/985231112" TargetMode="External"/><Relationship Id="rId24" Type="http://schemas.openxmlformats.org/officeDocument/2006/relationships/hyperlink" Target="https://podminky.urs.cz/item/CS_URS_2024_01/949521812" TargetMode="External"/><Relationship Id="rId40" Type="http://schemas.openxmlformats.org/officeDocument/2006/relationships/hyperlink" Target="https://podminky.urs.cz/item/CS_URS_2024_01/997013156" TargetMode="External"/><Relationship Id="rId45" Type="http://schemas.openxmlformats.org/officeDocument/2006/relationships/hyperlink" Target="https://podminky.urs.cz/item/CS_URS_2024_01/997013811" TargetMode="External"/><Relationship Id="rId66" Type="http://schemas.openxmlformats.org/officeDocument/2006/relationships/hyperlink" Target="https://podminky.urs.cz/item/CS_URS_2024_01/762822140" TargetMode="External"/><Relationship Id="rId87" Type="http://schemas.openxmlformats.org/officeDocument/2006/relationships/hyperlink" Target="https://podminky.urs.cz/item/CS_URS_2024_01/765161511" TargetMode="External"/><Relationship Id="rId110" Type="http://schemas.openxmlformats.org/officeDocument/2006/relationships/hyperlink" Target="https://podminky.urs.cz/item/CS_URS_2024_01/784121003" TargetMode="External"/><Relationship Id="rId115" Type="http://schemas.openxmlformats.org/officeDocument/2006/relationships/hyperlink" Target="https://podminky.urs.cz/item/CS_URS_2024_01/784185003" TargetMode="External"/><Relationship Id="rId61" Type="http://schemas.openxmlformats.org/officeDocument/2006/relationships/hyperlink" Target="https://podminky.urs.cz/item/CS_URS_2024_01/762521812" TargetMode="External"/><Relationship Id="rId82" Type="http://schemas.openxmlformats.org/officeDocument/2006/relationships/hyperlink" Target="https://podminky.urs.cz/item/CS_URS_2024_01/998763491" TargetMode="External"/><Relationship Id="rId19" Type="http://schemas.openxmlformats.org/officeDocument/2006/relationships/hyperlink" Target="https://podminky.urs.cz/item/CS_URS_2024_01/944511211" TargetMode="External"/><Relationship Id="rId14" Type="http://schemas.openxmlformats.org/officeDocument/2006/relationships/hyperlink" Target="https://podminky.urs.cz/item/CS_URS_2024_01/942321812" TargetMode="External"/><Relationship Id="rId30" Type="http://schemas.openxmlformats.org/officeDocument/2006/relationships/hyperlink" Target="https://podminky.urs.cz/item/CS_URS_2024_01/993111111" TargetMode="External"/><Relationship Id="rId35" Type="http://schemas.openxmlformats.org/officeDocument/2006/relationships/hyperlink" Target="https://podminky.urs.cz/item/CS_URS_2024_01/973031325" TargetMode="External"/><Relationship Id="rId56" Type="http://schemas.openxmlformats.org/officeDocument/2006/relationships/hyperlink" Target="https://podminky.urs.cz/item/CS_URS_2024_01/762343913" TargetMode="External"/><Relationship Id="rId77" Type="http://schemas.openxmlformats.org/officeDocument/2006/relationships/hyperlink" Target="https://podminky.urs.cz/item/CS_URS_2024_01/998762319" TargetMode="External"/><Relationship Id="rId100" Type="http://schemas.openxmlformats.org/officeDocument/2006/relationships/hyperlink" Target="https://podminky.urs.cz/item/CS_URS_2024_01/783214121" TargetMode="External"/><Relationship Id="rId105" Type="http://schemas.openxmlformats.org/officeDocument/2006/relationships/hyperlink" Target="https://podminky.urs.cz/item/CS_URS_2024_01/783315101" TargetMode="External"/><Relationship Id="rId8" Type="http://schemas.openxmlformats.org/officeDocument/2006/relationships/hyperlink" Target="https://podminky.urs.cz/item/CS_URS_2024_01/619996145" TargetMode="External"/><Relationship Id="rId51" Type="http://schemas.openxmlformats.org/officeDocument/2006/relationships/hyperlink" Target="https://podminky.urs.cz/item/CS_URS_2024_01/998713313" TargetMode="External"/><Relationship Id="rId72" Type="http://schemas.openxmlformats.org/officeDocument/2006/relationships/hyperlink" Target="https://podminky.urs.cz/item/CS_URS_2024_01/762523104" TargetMode="External"/><Relationship Id="rId93" Type="http://schemas.openxmlformats.org/officeDocument/2006/relationships/hyperlink" Target="https://podminky.urs.cz/item/CS_URS_2024_01/766311811" TargetMode="External"/><Relationship Id="rId98" Type="http://schemas.openxmlformats.org/officeDocument/2006/relationships/hyperlink" Target="https://podminky.urs.cz/item/CS_URS_2024_01/783201401" TargetMode="External"/><Relationship Id="rId3" Type="http://schemas.openxmlformats.org/officeDocument/2006/relationships/hyperlink" Target="https://podminky.urs.cz/item/CS_URS_2024_01/611131151" TargetMode="External"/><Relationship Id="rId25" Type="http://schemas.openxmlformats.org/officeDocument/2006/relationships/hyperlink" Target="https://podminky.urs.cz/item/CS_URS_2024_01/941211322" TargetMode="External"/><Relationship Id="rId46" Type="http://schemas.openxmlformats.org/officeDocument/2006/relationships/hyperlink" Target="https://podminky.urs.cz/item/CS_URS_2024_01/998011010" TargetMode="External"/><Relationship Id="rId67" Type="http://schemas.openxmlformats.org/officeDocument/2006/relationships/hyperlink" Target="https://podminky.urs.cz/item/CS_URS_2024_01/762795000" TargetMode="External"/><Relationship Id="rId116" Type="http://schemas.openxmlformats.org/officeDocument/2006/relationships/hyperlink" Target="https://podminky.urs.cz/item/CS_URS_2024_01/784221103" TargetMode="External"/><Relationship Id="rId20" Type="http://schemas.openxmlformats.org/officeDocument/2006/relationships/hyperlink" Target="https://podminky.urs.cz/item/CS_URS_2024_01/944511811" TargetMode="External"/><Relationship Id="rId41" Type="http://schemas.openxmlformats.org/officeDocument/2006/relationships/hyperlink" Target="https://podminky.urs.cz/item/CS_URS_2024_01/997013501" TargetMode="External"/><Relationship Id="rId62" Type="http://schemas.openxmlformats.org/officeDocument/2006/relationships/hyperlink" Target="https://podminky.urs.cz/item/CS_URS_2024_01/762822840" TargetMode="External"/><Relationship Id="rId83" Type="http://schemas.openxmlformats.org/officeDocument/2006/relationships/hyperlink" Target="https://podminky.urs.cz/item/CS_URS_2024_01/998763519" TargetMode="External"/><Relationship Id="rId88" Type="http://schemas.openxmlformats.org/officeDocument/2006/relationships/hyperlink" Target="https://podminky.urs.cz/item/CS_URS_2024_01/765161701" TargetMode="External"/><Relationship Id="rId111" Type="http://schemas.openxmlformats.org/officeDocument/2006/relationships/hyperlink" Target="https://podminky.urs.cz/item/CS_URS_2024_01/784141003" TargetMode="External"/><Relationship Id="rId15" Type="http://schemas.openxmlformats.org/officeDocument/2006/relationships/hyperlink" Target="https://podminky.urs.cz/item/CS_URS_2024_01/944121122" TargetMode="External"/><Relationship Id="rId36" Type="http://schemas.openxmlformats.org/officeDocument/2006/relationships/hyperlink" Target="https://podminky.urs.cz/item/CS_URS_2024_01/985221121" TargetMode="External"/><Relationship Id="rId57" Type="http://schemas.openxmlformats.org/officeDocument/2006/relationships/hyperlink" Target="https://podminky.urs.cz/item/CS_URS_2024_01/762353210" TargetMode="External"/><Relationship Id="rId106" Type="http://schemas.openxmlformats.org/officeDocument/2006/relationships/hyperlink" Target="https://podminky.urs.cz/item/CS_URS_2024_01/7833171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071103000" TargetMode="External"/><Relationship Id="rId13" Type="http://schemas.openxmlformats.org/officeDocument/2006/relationships/hyperlink" Target="https://podminky.urs.cz/item/CS_URS_2024_01/094104000" TargetMode="External"/><Relationship Id="rId3" Type="http://schemas.openxmlformats.org/officeDocument/2006/relationships/hyperlink" Target="https://podminky.urs.cz/item/CS_URS_2024_01/013294000" TargetMode="External"/><Relationship Id="rId7" Type="http://schemas.openxmlformats.org/officeDocument/2006/relationships/hyperlink" Target="https://podminky.urs.cz/item/CS_URS_2024_01/039002000" TargetMode="External"/><Relationship Id="rId12" Type="http://schemas.openxmlformats.org/officeDocument/2006/relationships/hyperlink" Target="https://podminky.urs.cz/item/CS_URS_2024_01/091404000" TargetMode="External"/><Relationship Id="rId2" Type="http://schemas.openxmlformats.org/officeDocument/2006/relationships/hyperlink" Target="https://podminky.urs.cz/item/CS_URS_2024_01/013254000" TargetMode="External"/><Relationship Id="rId1" Type="http://schemas.openxmlformats.org/officeDocument/2006/relationships/hyperlink" Target="https://podminky.urs.cz/item/CS_URS_2024_01/011514000" TargetMode="External"/><Relationship Id="rId6" Type="http://schemas.openxmlformats.org/officeDocument/2006/relationships/hyperlink" Target="https://podminky.urs.cz/item/CS_URS_2024_01/034103000" TargetMode="External"/><Relationship Id="rId11" Type="http://schemas.openxmlformats.org/officeDocument/2006/relationships/hyperlink" Target="https://podminky.urs.cz/item/CS_URS_2024_01/075403000" TargetMode="External"/><Relationship Id="rId5" Type="http://schemas.openxmlformats.org/officeDocument/2006/relationships/hyperlink" Target="https://podminky.urs.cz/item/CS_URS_2024_01/031303000" TargetMode="External"/><Relationship Id="rId10" Type="http://schemas.openxmlformats.org/officeDocument/2006/relationships/hyperlink" Target="https://podminky.urs.cz/item/CS_URS_2024_01/072002000" TargetMode="External"/><Relationship Id="rId4" Type="http://schemas.openxmlformats.org/officeDocument/2006/relationships/hyperlink" Target="https://podminky.urs.cz/item/CS_URS_2024_01/030001000" TargetMode="External"/><Relationship Id="rId9" Type="http://schemas.openxmlformats.org/officeDocument/2006/relationships/hyperlink" Target="https://podminky.urs.cz/item/CS_URS_2024_01/071203000" TargetMode="External"/><Relationship Id="rId14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abSelected="1" workbookViewId="0">
      <selection activeCell="F20" sqref="F20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" customHeight="1">
      <c r="AR2" s="306"/>
      <c r="AS2" s="306"/>
      <c r="AT2" s="306"/>
      <c r="AU2" s="306"/>
      <c r="AV2" s="306"/>
      <c r="AW2" s="306"/>
      <c r="AX2" s="306"/>
      <c r="AY2" s="306"/>
      <c r="AZ2" s="306"/>
      <c r="BA2" s="306"/>
      <c r="BB2" s="306"/>
      <c r="BC2" s="306"/>
      <c r="BD2" s="306"/>
      <c r="BE2" s="306"/>
      <c r="BS2" s="18" t="s">
        <v>6</v>
      </c>
      <c r="BT2" s="18" t="s">
        <v>7</v>
      </c>
    </row>
    <row r="3" spans="1:74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305" t="s">
        <v>14</v>
      </c>
      <c r="L5" s="306"/>
      <c r="M5" s="306"/>
      <c r="N5" s="306"/>
      <c r="O5" s="306"/>
      <c r="P5" s="306"/>
      <c r="Q5" s="306"/>
      <c r="R5" s="306"/>
      <c r="S5" s="306"/>
      <c r="T5" s="306"/>
      <c r="U5" s="306"/>
      <c r="V5" s="306"/>
      <c r="W5" s="306"/>
      <c r="X5" s="306"/>
      <c r="Y5" s="306"/>
      <c r="Z5" s="306"/>
      <c r="AA5" s="306"/>
      <c r="AB5" s="306"/>
      <c r="AC5" s="306"/>
      <c r="AD5" s="306"/>
      <c r="AE5" s="306"/>
      <c r="AF5" s="306"/>
      <c r="AG5" s="306"/>
      <c r="AH5" s="306"/>
      <c r="AI5" s="306"/>
      <c r="AJ5" s="306"/>
      <c r="AK5" s="306"/>
      <c r="AL5" s="306"/>
      <c r="AM5" s="306"/>
      <c r="AN5" s="306"/>
      <c r="AO5" s="306"/>
      <c r="AR5" s="21"/>
      <c r="BE5" s="302" t="s">
        <v>15</v>
      </c>
      <c r="BS5" s="18" t="s">
        <v>6</v>
      </c>
    </row>
    <row r="6" spans="1:74" ht="36.9" customHeight="1">
      <c r="B6" s="21"/>
      <c r="D6" s="27" t="s">
        <v>16</v>
      </c>
      <c r="K6" s="307" t="s">
        <v>17</v>
      </c>
      <c r="L6" s="306"/>
      <c r="M6" s="306"/>
      <c r="N6" s="306"/>
      <c r="O6" s="306"/>
      <c r="P6" s="306"/>
      <c r="Q6" s="306"/>
      <c r="R6" s="306"/>
      <c r="S6" s="306"/>
      <c r="T6" s="306"/>
      <c r="U6" s="306"/>
      <c r="V6" s="306"/>
      <c r="W6" s="306"/>
      <c r="X6" s="306"/>
      <c r="Y6" s="306"/>
      <c r="Z6" s="306"/>
      <c r="AA6" s="306"/>
      <c r="AB6" s="306"/>
      <c r="AC6" s="306"/>
      <c r="AD6" s="306"/>
      <c r="AE6" s="306"/>
      <c r="AF6" s="306"/>
      <c r="AG6" s="306"/>
      <c r="AH6" s="306"/>
      <c r="AI6" s="306"/>
      <c r="AJ6" s="306"/>
      <c r="AK6" s="306"/>
      <c r="AL6" s="306"/>
      <c r="AM6" s="306"/>
      <c r="AN6" s="306"/>
      <c r="AO6" s="306"/>
      <c r="AR6" s="21"/>
      <c r="BE6" s="303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303"/>
      <c r="BS7" s="18" t="s">
        <v>6</v>
      </c>
    </row>
    <row r="8" spans="1:74" ht="12" customHeight="1">
      <c r="B8" s="21"/>
      <c r="D8" s="28" t="s">
        <v>21</v>
      </c>
      <c r="K8" s="26" t="s">
        <v>1519</v>
      </c>
      <c r="AK8" s="28" t="s">
        <v>23</v>
      </c>
      <c r="AN8" s="29" t="s">
        <v>24</v>
      </c>
      <c r="AR8" s="21"/>
      <c r="BE8" s="303"/>
      <c r="BS8" s="18" t="s">
        <v>6</v>
      </c>
    </row>
    <row r="9" spans="1:74" ht="14.4" customHeight="1">
      <c r="B9" s="21"/>
      <c r="AR9" s="21"/>
      <c r="BE9" s="303"/>
      <c r="BS9" s="18" t="s">
        <v>6</v>
      </c>
    </row>
    <row r="10" spans="1:74" ht="12" customHeight="1">
      <c r="B10" s="21"/>
      <c r="D10" s="28" t="s">
        <v>25</v>
      </c>
      <c r="AK10" s="28" t="s">
        <v>26</v>
      </c>
      <c r="AN10" s="26">
        <v>70892822</v>
      </c>
      <c r="AR10" s="21"/>
      <c r="BE10" s="303"/>
      <c r="BS10" s="18" t="s">
        <v>6</v>
      </c>
    </row>
    <row r="11" spans="1:74" ht="18.45" customHeight="1">
      <c r="B11" s="21"/>
      <c r="E11" s="26" t="s">
        <v>1520</v>
      </c>
      <c r="AK11" s="28" t="s">
        <v>27</v>
      </c>
      <c r="AN11" s="26" t="s">
        <v>1521</v>
      </c>
      <c r="AR11" s="21"/>
      <c r="BE11" s="303"/>
      <c r="BS11" s="18" t="s">
        <v>6</v>
      </c>
    </row>
    <row r="12" spans="1:74" ht="6.9" customHeight="1">
      <c r="B12" s="21"/>
      <c r="AR12" s="21"/>
      <c r="BE12" s="303"/>
      <c r="BS12" s="18" t="s">
        <v>6</v>
      </c>
    </row>
    <row r="13" spans="1:74" ht="12" customHeight="1">
      <c r="B13" s="21"/>
      <c r="D13" s="28" t="s">
        <v>28</v>
      </c>
      <c r="AK13" s="28" t="s">
        <v>26</v>
      </c>
      <c r="AN13" s="30" t="s">
        <v>29</v>
      </c>
      <c r="AR13" s="21"/>
      <c r="BE13" s="303"/>
      <c r="BS13" s="18" t="s">
        <v>6</v>
      </c>
    </row>
    <row r="14" spans="1:74" ht="13.2">
      <c r="B14" s="21"/>
      <c r="E14" s="308" t="s">
        <v>29</v>
      </c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309"/>
      <c r="W14" s="309"/>
      <c r="X14" s="309"/>
      <c r="Y14" s="309"/>
      <c r="Z14" s="309"/>
      <c r="AA14" s="309"/>
      <c r="AB14" s="309"/>
      <c r="AC14" s="309"/>
      <c r="AD14" s="309"/>
      <c r="AE14" s="309"/>
      <c r="AF14" s="309"/>
      <c r="AG14" s="309"/>
      <c r="AH14" s="309"/>
      <c r="AI14" s="309"/>
      <c r="AJ14" s="309"/>
      <c r="AK14" s="28" t="s">
        <v>27</v>
      </c>
      <c r="AN14" s="30" t="s">
        <v>29</v>
      </c>
      <c r="AR14" s="21"/>
      <c r="BE14" s="303"/>
      <c r="BS14" s="18" t="s">
        <v>6</v>
      </c>
    </row>
    <row r="15" spans="1:74" ht="6.9" customHeight="1">
      <c r="B15" s="21"/>
      <c r="AR15" s="21"/>
      <c r="BE15" s="303"/>
      <c r="BS15" s="18" t="s">
        <v>4</v>
      </c>
    </row>
    <row r="16" spans="1:74" ht="12" customHeight="1">
      <c r="B16" s="21"/>
      <c r="D16" s="28" t="s">
        <v>30</v>
      </c>
      <c r="AK16" s="28" t="s">
        <v>26</v>
      </c>
      <c r="AN16" s="26">
        <v>48155586</v>
      </c>
      <c r="AR16" s="21"/>
      <c r="BE16" s="303"/>
      <c r="BS16" s="18" t="s">
        <v>4</v>
      </c>
    </row>
    <row r="17" spans="2:71" ht="18.45" customHeight="1">
      <c r="B17" s="21"/>
      <c r="E17" s="26" t="s">
        <v>1522</v>
      </c>
      <c r="AK17" s="28" t="s">
        <v>27</v>
      </c>
      <c r="AN17" s="26" t="s">
        <v>1523</v>
      </c>
      <c r="AR17" s="21"/>
      <c r="BE17" s="303"/>
      <c r="BS17" s="18" t="s">
        <v>4</v>
      </c>
    </row>
    <row r="18" spans="2:71" ht="6.9" customHeight="1">
      <c r="B18" s="21"/>
      <c r="AR18" s="21"/>
      <c r="BE18" s="303"/>
      <c r="BS18" s="18" t="s">
        <v>6</v>
      </c>
    </row>
    <row r="19" spans="2:71" ht="12" customHeight="1">
      <c r="B19" s="21"/>
      <c r="D19" s="28" t="s">
        <v>31</v>
      </c>
      <c r="AK19" s="28" t="s">
        <v>26</v>
      </c>
      <c r="AN19" s="26">
        <v>48155586</v>
      </c>
      <c r="AR19" s="21"/>
      <c r="BE19" s="303"/>
      <c r="BS19" s="18" t="s">
        <v>6</v>
      </c>
    </row>
    <row r="20" spans="2:71" ht="18.45" customHeight="1">
      <c r="B20" s="21"/>
      <c r="E20" s="26" t="s">
        <v>1522</v>
      </c>
      <c r="AK20" s="28" t="s">
        <v>27</v>
      </c>
      <c r="AN20" s="26" t="s">
        <v>1523</v>
      </c>
      <c r="AR20" s="21"/>
      <c r="BE20" s="303"/>
      <c r="BS20" s="18" t="s">
        <v>4</v>
      </c>
    </row>
    <row r="21" spans="2:71" ht="6.9" customHeight="1">
      <c r="B21" s="21"/>
      <c r="AR21" s="21"/>
      <c r="BE21" s="303"/>
    </row>
    <row r="22" spans="2:71" ht="12" customHeight="1">
      <c r="B22" s="21"/>
      <c r="D22" s="28" t="s">
        <v>32</v>
      </c>
      <c r="AR22" s="21"/>
      <c r="BE22" s="303"/>
    </row>
    <row r="23" spans="2:71" ht="47.25" customHeight="1">
      <c r="B23" s="21"/>
      <c r="E23" s="310" t="s">
        <v>33</v>
      </c>
      <c r="F23" s="310"/>
      <c r="G23" s="310"/>
      <c r="H23" s="310"/>
      <c r="I23" s="310"/>
      <c r="J23" s="310"/>
      <c r="K23" s="310"/>
      <c r="L23" s="310"/>
      <c r="M23" s="310"/>
      <c r="N23" s="310"/>
      <c r="O23" s="310"/>
      <c r="P23" s="310"/>
      <c r="Q23" s="310"/>
      <c r="R23" s="310"/>
      <c r="S23" s="310"/>
      <c r="T23" s="310"/>
      <c r="U23" s="310"/>
      <c r="V23" s="310"/>
      <c r="W23" s="310"/>
      <c r="X23" s="310"/>
      <c r="Y23" s="310"/>
      <c r="Z23" s="310"/>
      <c r="AA23" s="310"/>
      <c r="AB23" s="310"/>
      <c r="AC23" s="310"/>
      <c r="AD23" s="310"/>
      <c r="AE23" s="310"/>
      <c r="AF23" s="310"/>
      <c r="AG23" s="310"/>
      <c r="AH23" s="310"/>
      <c r="AI23" s="310"/>
      <c r="AJ23" s="310"/>
      <c r="AK23" s="310"/>
      <c r="AL23" s="310"/>
      <c r="AM23" s="310"/>
      <c r="AN23" s="310"/>
      <c r="AR23" s="21"/>
      <c r="BE23" s="303"/>
    </row>
    <row r="24" spans="2:71" ht="6.9" customHeight="1">
      <c r="B24" s="21"/>
      <c r="AR24" s="21"/>
      <c r="BE24" s="303"/>
    </row>
    <row r="25" spans="2:71" ht="6.9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303"/>
    </row>
    <row r="26" spans="2:71" s="1" customFormat="1" ht="25.95" customHeight="1">
      <c r="B26" s="33"/>
      <c r="D26" s="34" t="s">
        <v>34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11">
        <f>ROUND(AG54,2)</f>
        <v>0</v>
      </c>
      <c r="AL26" s="312"/>
      <c r="AM26" s="312"/>
      <c r="AN26" s="312"/>
      <c r="AO26" s="312"/>
      <c r="AR26" s="33"/>
      <c r="BE26" s="303"/>
    </row>
    <row r="27" spans="2:71" s="1" customFormat="1" ht="6.9" customHeight="1">
      <c r="B27" s="33"/>
      <c r="AR27" s="33"/>
      <c r="BE27" s="303"/>
    </row>
    <row r="28" spans="2:71" s="1" customFormat="1" ht="13.2">
      <c r="B28" s="33"/>
      <c r="L28" s="313" t="s">
        <v>35</v>
      </c>
      <c r="M28" s="313"/>
      <c r="N28" s="313"/>
      <c r="O28" s="313"/>
      <c r="P28" s="313"/>
      <c r="W28" s="313" t="s">
        <v>36</v>
      </c>
      <c r="X28" s="313"/>
      <c r="Y28" s="313"/>
      <c r="Z28" s="313"/>
      <c r="AA28" s="313"/>
      <c r="AB28" s="313"/>
      <c r="AC28" s="313"/>
      <c r="AD28" s="313"/>
      <c r="AE28" s="313"/>
      <c r="AK28" s="313" t="s">
        <v>37</v>
      </c>
      <c r="AL28" s="313"/>
      <c r="AM28" s="313"/>
      <c r="AN28" s="313"/>
      <c r="AO28" s="313"/>
      <c r="AR28" s="33"/>
      <c r="BE28" s="303"/>
    </row>
    <row r="29" spans="2:71" s="2" customFormat="1" ht="14.4" customHeight="1">
      <c r="B29" s="37"/>
      <c r="D29" s="28" t="s">
        <v>38</v>
      </c>
      <c r="F29" s="28" t="s">
        <v>39</v>
      </c>
      <c r="L29" s="301">
        <v>0.21</v>
      </c>
      <c r="M29" s="300"/>
      <c r="N29" s="300"/>
      <c r="O29" s="300"/>
      <c r="P29" s="300"/>
      <c r="W29" s="299">
        <f>ROUND(AZ54, 2)</f>
        <v>0</v>
      </c>
      <c r="X29" s="300"/>
      <c r="Y29" s="300"/>
      <c r="Z29" s="300"/>
      <c r="AA29" s="300"/>
      <c r="AB29" s="300"/>
      <c r="AC29" s="300"/>
      <c r="AD29" s="300"/>
      <c r="AE29" s="300"/>
      <c r="AK29" s="299">
        <f>ROUND(AV54, 2)</f>
        <v>0</v>
      </c>
      <c r="AL29" s="300"/>
      <c r="AM29" s="300"/>
      <c r="AN29" s="300"/>
      <c r="AO29" s="300"/>
      <c r="AR29" s="37"/>
      <c r="BE29" s="304"/>
    </row>
    <row r="30" spans="2:71" s="2" customFormat="1" ht="14.4" customHeight="1">
      <c r="B30" s="37"/>
      <c r="F30" s="28" t="s">
        <v>40</v>
      </c>
      <c r="L30" s="301">
        <v>0.12</v>
      </c>
      <c r="M30" s="300"/>
      <c r="N30" s="300"/>
      <c r="O30" s="300"/>
      <c r="P30" s="300"/>
      <c r="W30" s="299">
        <f>ROUND(BA54, 2)</f>
        <v>0</v>
      </c>
      <c r="X30" s="300"/>
      <c r="Y30" s="300"/>
      <c r="Z30" s="300"/>
      <c r="AA30" s="300"/>
      <c r="AB30" s="300"/>
      <c r="AC30" s="300"/>
      <c r="AD30" s="300"/>
      <c r="AE30" s="300"/>
      <c r="AK30" s="299">
        <f>ROUND(AW54, 2)</f>
        <v>0</v>
      </c>
      <c r="AL30" s="300"/>
      <c r="AM30" s="300"/>
      <c r="AN30" s="300"/>
      <c r="AO30" s="300"/>
      <c r="AR30" s="37"/>
      <c r="BE30" s="304"/>
    </row>
    <row r="31" spans="2:71" s="2" customFormat="1" ht="14.4" hidden="1" customHeight="1">
      <c r="B31" s="37"/>
      <c r="F31" s="28" t="s">
        <v>41</v>
      </c>
      <c r="L31" s="301">
        <v>0.21</v>
      </c>
      <c r="M31" s="300"/>
      <c r="N31" s="300"/>
      <c r="O31" s="300"/>
      <c r="P31" s="300"/>
      <c r="W31" s="299">
        <f>ROUND(BB54, 2)</f>
        <v>0</v>
      </c>
      <c r="X31" s="300"/>
      <c r="Y31" s="300"/>
      <c r="Z31" s="300"/>
      <c r="AA31" s="300"/>
      <c r="AB31" s="300"/>
      <c r="AC31" s="300"/>
      <c r="AD31" s="300"/>
      <c r="AE31" s="300"/>
      <c r="AK31" s="299">
        <v>0</v>
      </c>
      <c r="AL31" s="300"/>
      <c r="AM31" s="300"/>
      <c r="AN31" s="300"/>
      <c r="AO31" s="300"/>
      <c r="AR31" s="37"/>
      <c r="BE31" s="304"/>
    </row>
    <row r="32" spans="2:71" s="2" customFormat="1" ht="14.4" hidden="1" customHeight="1">
      <c r="B32" s="37"/>
      <c r="F32" s="28" t="s">
        <v>42</v>
      </c>
      <c r="L32" s="301">
        <v>0.12</v>
      </c>
      <c r="M32" s="300"/>
      <c r="N32" s="300"/>
      <c r="O32" s="300"/>
      <c r="P32" s="300"/>
      <c r="W32" s="299">
        <f>ROUND(BC54, 2)</f>
        <v>0</v>
      </c>
      <c r="X32" s="300"/>
      <c r="Y32" s="300"/>
      <c r="Z32" s="300"/>
      <c r="AA32" s="300"/>
      <c r="AB32" s="300"/>
      <c r="AC32" s="300"/>
      <c r="AD32" s="300"/>
      <c r="AE32" s="300"/>
      <c r="AK32" s="299">
        <v>0</v>
      </c>
      <c r="AL32" s="300"/>
      <c r="AM32" s="300"/>
      <c r="AN32" s="300"/>
      <c r="AO32" s="300"/>
      <c r="AR32" s="37"/>
      <c r="BE32" s="304"/>
    </row>
    <row r="33" spans="2:44" s="2" customFormat="1" ht="14.4" hidden="1" customHeight="1">
      <c r="B33" s="37"/>
      <c r="F33" s="28" t="s">
        <v>43</v>
      </c>
      <c r="L33" s="301">
        <v>0</v>
      </c>
      <c r="M33" s="300"/>
      <c r="N33" s="300"/>
      <c r="O33" s="300"/>
      <c r="P33" s="300"/>
      <c r="W33" s="299">
        <f>ROUND(BD54, 2)</f>
        <v>0</v>
      </c>
      <c r="X33" s="300"/>
      <c r="Y33" s="300"/>
      <c r="Z33" s="300"/>
      <c r="AA33" s="300"/>
      <c r="AB33" s="300"/>
      <c r="AC33" s="300"/>
      <c r="AD33" s="300"/>
      <c r="AE33" s="300"/>
      <c r="AK33" s="299">
        <v>0</v>
      </c>
      <c r="AL33" s="300"/>
      <c r="AM33" s="300"/>
      <c r="AN33" s="300"/>
      <c r="AO33" s="300"/>
      <c r="AR33" s="37"/>
    </row>
    <row r="34" spans="2:44" s="1" customFormat="1" ht="6.9" customHeight="1">
      <c r="B34" s="33"/>
      <c r="AR34" s="33"/>
    </row>
    <row r="35" spans="2:44" s="1" customFormat="1" ht="25.95" customHeight="1">
      <c r="B35" s="33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332" t="s">
        <v>46</v>
      </c>
      <c r="Y35" s="333"/>
      <c r="Z35" s="333"/>
      <c r="AA35" s="333"/>
      <c r="AB35" s="333"/>
      <c r="AC35" s="40"/>
      <c r="AD35" s="40"/>
      <c r="AE35" s="40"/>
      <c r="AF35" s="40"/>
      <c r="AG35" s="40"/>
      <c r="AH35" s="40"/>
      <c r="AI35" s="40"/>
      <c r="AJ35" s="40"/>
      <c r="AK35" s="334">
        <f>SUM(AK26:AK33)</f>
        <v>0</v>
      </c>
      <c r="AL35" s="333"/>
      <c r="AM35" s="333"/>
      <c r="AN35" s="333"/>
      <c r="AO35" s="335"/>
      <c r="AP35" s="38"/>
      <c r="AQ35" s="38"/>
      <c r="AR35" s="33"/>
    </row>
    <row r="36" spans="2:44" s="1" customFormat="1" ht="6.9" customHeight="1">
      <c r="B36" s="33"/>
      <c r="AR36" s="33"/>
    </row>
    <row r="37" spans="2:44" s="1" customFormat="1" ht="6.9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" customHeight="1">
      <c r="B42" s="33"/>
      <c r="C42" s="22" t="s">
        <v>47</v>
      </c>
      <c r="AR42" s="33"/>
    </row>
    <row r="43" spans="2:44" s="1" customFormat="1" ht="6.9" customHeight="1">
      <c r="B43" s="33"/>
      <c r="AR43" s="33"/>
    </row>
    <row r="44" spans="2:44" s="3" customFormat="1" ht="12" customHeight="1">
      <c r="B44" s="46"/>
      <c r="C44" s="28" t="s">
        <v>13</v>
      </c>
      <c r="L44" s="3" t="str">
        <f>K5</f>
        <v>S-24-011</v>
      </c>
      <c r="AR44" s="46"/>
    </row>
    <row r="45" spans="2:44" s="4" customFormat="1" ht="36.9" customHeight="1">
      <c r="B45" s="47"/>
      <c r="C45" s="48" t="s">
        <v>16</v>
      </c>
      <c r="L45" s="323" t="str">
        <f>K6</f>
        <v>Gymnázium Lanškroun-rekonstrukce stropní konstrukce v podkroví JV křídla budovy</v>
      </c>
      <c r="M45" s="324"/>
      <c r="N45" s="324"/>
      <c r="O45" s="324"/>
      <c r="P45" s="324"/>
      <c r="Q45" s="324"/>
      <c r="R45" s="324"/>
      <c r="S45" s="324"/>
      <c r="T45" s="324"/>
      <c r="U45" s="324"/>
      <c r="V45" s="324"/>
      <c r="W45" s="324"/>
      <c r="X45" s="324"/>
      <c r="Y45" s="324"/>
      <c r="Z45" s="324"/>
      <c r="AA45" s="324"/>
      <c r="AB45" s="324"/>
      <c r="AC45" s="324"/>
      <c r="AD45" s="324"/>
      <c r="AE45" s="324"/>
      <c r="AF45" s="324"/>
      <c r="AG45" s="324"/>
      <c r="AH45" s="324"/>
      <c r="AI45" s="324"/>
      <c r="AJ45" s="324"/>
      <c r="AK45" s="324"/>
      <c r="AL45" s="324"/>
      <c r="AM45" s="324"/>
      <c r="AN45" s="324"/>
      <c r="AO45" s="324"/>
      <c r="AR45" s="47"/>
    </row>
    <row r="46" spans="2:44" s="1" customFormat="1" ht="6.9" customHeight="1">
      <c r="B46" s="33"/>
      <c r="AR46" s="33"/>
    </row>
    <row r="47" spans="2:44" s="1" customFormat="1" ht="12" customHeight="1">
      <c r="B47" s="33"/>
      <c r="C47" s="28" t="s">
        <v>21</v>
      </c>
      <c r="L47" s="49" t="str">
        <f>IF(K8="","",K8)</f>
        <v>Lanškroun</v>
      </c>
      <c r="AI47" s="28" t="s">
        <v>23</v>
      </c>
      <c r="AM47" s="325" t="str">
        <f>IF(AN8= "","",AN8)</f>
        <v>26.3.2024</v>
      </c>
      <c r="AN47" s="325"/>
      <c r="AR47" s="33"/>
    </row>
    <row r="48" spans="2:44" s="1" customFormat="1" ht="6.9" customHeight="1">
      <c r="B48" s="33"/>
      <c r="AR48" s="33"/>
    </row>
    <row r="49" spans="1:91" s="1" customFormat="1" ht="15.15" customHeight="1">
      <c r="B49" s="33"/>
      <c r="C49" s="28" t="s">
        <v>25</v>
      </c>
      <c r="L49" s="3" t="str">
        <f>IF(E11= "","",E11)</f>
        <v>Pardubický kraj, Komenského nám. 125, Pardubice</v>
      </c>
      <c r="AI49" s="28" t="s">
        <v>30</v>
      </c>
      <c r="AM49" s="326" t="str">
        <f>IF(E17="","",E17)</f>
        <v>INRECO, s.r.o.</v>
      </c>
      <c r="AN49" s="327"/>
      <c r="AO49" s="327"/>
      <c r="AP49" s="327"/>
      <c r="AR49" s="33"/>
      <c r="AS49" s="328" t="s">
        <v>48</v>
      </c>
      <c r="AT49" s="329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15" customHeight="1">
      <c r="B50" s="33"/>
      <c r="C50" s="28" t="s">
        <v>28</v>
      </c>
      <c r="L50" s="3" t="str">
        <f>IF(E14= "Vyplň údaj","",E14)</f>
        <v/>
      </c>
      <c r="AI50" s="28" t="s">
        <v>31</v>
      </c>
      <c r="AM50" s="326" t="str">
        <f>IF(E20="","",E20)</f>
        <v>INRECO, s.r.o.</v>
      </c>
      <c r="AN50" s="327"/>
      <c r="AO50" s="327"/>
      <c r="AP50" s="327"/>
      <c r="AR50" s="33"/>
      <c r="AS50" s="330"/>
      <c r="AT50" s="331"/>
      <c r="BD50" s="54"/>
    </row>
    <row r="51" spans="1:91" s="1" customFormat="1" ht="10.95" customHeight="1">
      <c r="B51" s="33"/>
      <c r="AR51" s="33"/>
      <c r="AS51" s="330"/>
      <c r="AT51" s="331"/>
      <c r="BD51" s="54"/>
    </row>
    <row r="52" spans="1:91" s="1" customFormat="1" ht="29.25" customHeight="1">
      <c r="B52" s="33"/>
      <c r="C52" s="317" t="s">
        <v>49</v>
      </c>
      <c r="D52" s="318"/>
      <c r="E52" s="318"/>
      <c r="F52" s="318"/>
      <c r="G52" s="318"/>
      <c r="H52" s="55"/>
      <c r="I52" s="319" t="s">
        <v>50</v>
      </c>
      <c r="J52" s="318"/>
      <c r="K52" s="318"/>
      <c r="L52" s="318"/>
      <c r="M52" s="318"/>
      <c r="N52" s="318"/>
      <c r="O52" s="318"/>
      <c r="P52" s="318"/>
      <c r="Q52" s="318"/>
      <c r="R52" s="318"/>
      <c r="S52" s="318"/>
      <c r="T52" s="318"/>
      <c r="U52" s="318"/>
      <c r="V52" s="318"/>
      <c r="W52" s="318"/>
      <c r="X52" s="318"/>
      <c r="Y52" s="318"/>
      <c r="Z52" s="318"/>
      <c r="AA52" s="318"/>
      <c r="AB52" s="318"/>
      <c r="AC52" s="318"/>
      <c r="AD52" s="318"/>
      <c r="AE52" s="318"/>
      <c r="AF52" s="318"/>
      <c r="AG52" s="320" t="s">
        <v>51</v>
      </c>
      <c r="AH52" s="318"/>
      <c r="AI52" s="318"/>
      <c r="AJ52" s="318"/>
      <c r="AK52" s="318"/>
      <c r="AL52" s="318"/>
      <c r="AM52" s="318"/>
      <c r="AN52" s="319" t="s">
        <v>52</v>
      </c>
      <c r="AO52" s="318"/>
      <c r="AP52" s="318"/>
      <c r="AQ52" s="56" t="s">
        <v>53</v>
      </c>
      <c r="AR52" s="33"/>
      <c r="AS52" s="57" t="s">
        <v>54</v>
      </c>
      <c r="AT52" s="58" t="s">
        <v>55</v>
      </c>
      <c r="AU52" s="58" t="s">
        <v>56</v>
      </c>
      <c r="AV52" s="58" t="s">
        <v>57</v>
      </c>
      <c r="AW52" s="58" t="s">
        <v>58</v>
      </c>
      <c r="AX52" s="58" t="s">
        <v>59</v>
      </c>
      <c r="AY52" s="58" t="s">
        <v>60</v>
      </c>
      <c r="AZ52" s="58" t="s">
        <v>61</v>
      </c>
      <c r="BA52" s="58" t="s">
        <v>62</v>
      </c>
      <c r="BB52" s="58" t="s">
        <v>63</v>
      </c>
      <c r="BC52" s="58" t="s">
        <v>64</v>
      </c>
      <c r="BD52" s="59" t="s">
        <v>65</v>
      </c>
    </row>
    <row r="53" spans="1:91" s="1" customFormat="1" ht="10.95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" customHeight="1">
      <c r="B54" s="61"/>
      <c r="C54" s="62" t="s">
        <v>66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321">
        <f>ROUND(SUM(AG55:AG57),2)</f>
        <v>0</v>
      </c>
      <c r="AH54" s="321"/>
      <c r="AI54" s="321"/>
      <c r="AJ54" s="321"/>
      <c r="AK54" s="321"/>
      <c r="AL54" s="321"/>
      <c r="AM54" s="321"/>
      <c r="AN54" s="322">
        <f>SUM(AG54,AT54)</f>
        <v>0</v>
      </c>
      <c r="AO54" s="322"/>
      <c r="AP54" s="322"/>
      <c r="AQ54" s="65" t="s">
        <v>19</v>
      </c>
      <c r="AR54" s="61"/>
      <c r="AS54" s="66">
        <f>ROUND(SUM(AS55:AS57),2)</f>
        <v>0</v>
      </c>
      <c r="AT54" s="67">
        <f>ROUND(SUM(AV54:AW54),2)</f>
        <v>0</v>
      </c>
      <c r="AU54" s="68">
        <f>ROUND(SUM(AU55:AU57),5)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ROUND(SUM(AZ55:AZ57),2)</f>
        <v>0</v>
      </c>
      <c r="BA54" s="67">
        <f>ROUND(SUM(BA55:BA57),2)</f>
        <v>0</v>
      </c>
      <c r="BB54" s="67">
        <f>ROUND(SUM(BB55:BB57),2)</f>
        <v>0</v>
      </c>
      <c r="BC54" s="67">
        <f>ROUND(SUM(BC55:BC57),2)</f>
        <v>0</v>
      </c>
      <c r="BD54" s="69">
        <f>ROUND(SUM(BD55:BD57),2)</f>
        <v>0</v>
      </c>
      <c r="BS54" s="70" t="s">
        <v>67</v>
      </c>
      <c r="BT54" s="70" t="s">
        <v>68</v>
      </c>
      <c r="BU54" s="71" t="s">
        <v>69</v>
      </c>
      <c r="BV54" s="70" t="s">
        <v>70</v>
      </c>
      <c r="BW54" s="70" t="s">
        <v>5</v>
      </c>
      <c r="BX54" s="70" t="s">
        <v>71</v>
      </c>
      <c r="CL54" s="70" t="s">
        <v>19</v>
      </c>
    </row>
    <row r="55" spans="1:91" s="6" customFormat="1" ht="16.5" customHeight="1">
      <c r="A55" s="72" t="s">
        <v>72</v>
      </c>
      <c r="B55" s="73"/>
      <c r="C55" s="74"/>
      <c r="D55" s="316" t="s">
        <v>73</v>
      </c>
      <c r="E55" s="316"/>
      <c r="F55" s="316"/>
      <c r="G55" s="316"/>
      <c r="H55" s="316"/>
      <c r="I55" s="75"/>
      <c r="J55" s="316" t="s">
        <v>74</v>
      </c>
      <c r="K55" s="316"/>
      <c r="L55" s="316"/>
      <c r="M55" s="316"/>
      <c r="N55" s="316"/>
      <c r="O55" s="316"/>
      <c r="P55" s="316"/>
      <c r="Q55" s="316"/>
      <c r="R55" s="316"/>
      <c r="S55" s="316"/>
      <c r="T55" s="316"/>
      <c r="U55" s="316"/>
      <c r="V55" s="316"/>
      <c r="W55" s="316"/>
      <c r="X55" s="316"/>
      <c r="Y55" s="316"/>
      <c r="Z55" s="316"/>
      <c r="AA55" s="316"/>
      <c r="AB55" s="316"/>
      <c r="AC55" s="316"/>
      <c r="AD55" s="316"/>
      <c r="AE55" s="316"/>
      <c r="AF55" s="316"/>
      <c r="AG55" s="314">
        <f>'O-24-01 - Stropní konstrukce'!J30</f>
        <v>0</v>
      </c>
      <c r="AH55" s="315"/>
      <c r="AI55" s="315"/>
      <c r="AJ55" s="315"/>
      <c r="AK55" s="315"/>
      <c r="AL55" s="315"/>
      <c r="AM55" s="315"/>
      <c r="AN55" s="314">
        <f>SUM(AG55,AT55)</f>
        <v>0</v>
      </c>
      <c r="AO55" s="315"/>
      <c r="AP55" s="315"/>
      <c r="AQ55" s="76" t="s">
        <v>75</v>
      </c>
      <c r="AR55" s="73"/>
      <c r="AS55" s="77">
        <v>0</v>
      </c>
      <c r="AT55" s="78">
        <f>ROUND(SUM(AV55:AW55),2)</f>
        <v>0</v>
      </c>
      <c r="AU55" s="79">
        <f>'O-24-01 - Stropní konstrukce'!P95</f>
        <v>0</v>
      </c>
      <c r="AV55" s="78">
        <f>'O-24-01 - Stropní konstrukce'!J33</f>
        <v>0</v>
      </c>
      <c r="AW55" s="78">
        <f>'O-24-01 - Stropní konstrukce'!J34</f>
        <v>0</v>
      </c>
      <c r="AX55" s="78">
        <f>'O-24-01 - Stropní konstrukce'!J35</f>
        <v>0</v>
      </c>
      <c r="AY55" s="78">
        <f>'O-24-01 - Stropní konstrukce'!J36</f>
        <v>0</v>
      </c>
      <c r="AZ55" s="78">
        <f>'O-24-01 - Stropní konstrukce'!F33</f>
        <v>0</v>
      </c>
      <c r="BA55" s="78">
        <f>'O-24-01 - Stropní konstrukce'!F34</f>
        <v>0</v>
      </c>
      <c r="BB55" s="78">
        <f>'O-24-01 - Stropní konstrukce'!F35</f>
        <v>0</v>
      </c>
      <c r="BC55" s="78">
        <f>'O-24-01 - Stropní konstrukce'!F36</f>
        <v>0</v>
      </c>
      <c r="BD55" s="80">
        <f>'O-24-01 - Stropní konstrukce'!F37</f>
        <v>0</v>
      </c>
      <c r="BT55" s="81" t="s">
        <v>76</v>
      </c>
      <c r="BV55" s="81" t="s">
        <v>70</v>
      </c>
      <c r="BW55" s="81" t="s">
        <v>77</v>
      </c>
      <c r="BX55" s="81" t="s">
        <v>5</v>
      </c>
      <c r="CL55" s="81" t="s">
        <v>19</v>
      </c>
      <c r="CM55" s="81" t="s">
        <v>78</v>
      </c>
    </row>
    <row r="56" spans="1:91" s="6" customFormat="1" ht="16.5" customHeight="1">
      <c r="A56" s="72" t="s">
        <v>72</v>
      </c>
      <c r="B56" s="73"/>
      <c r="C56" s="74"/>
      <c r="D56" s="316" t="s">
        <v>79</v>
      </c>
      <c r="E56" s="316"/>
      <c r="F56" s="316"/>
      <c r="G56" s="316"/>
      <c r="H56" s="316"/>
      <c r="I56" s="75"/>
      <c r="J56" s="316" t="s">
        <v>80</v>
      </c>
      <c r="K56" s="316"/>
      <c r="L56" s="316"/>
      <c r="M56" s="316"/>
      <c r="N56" s="316"/>
      <c r="O56" s="316"/>
      <c r="P56" s="316"/>
      <c r="Q56" s="316"/>
      <c r="R56" s="316"/>
      <c r="S56" s="316"/>
      <c r="T56" s="316"/>
      <c r="U56" s="316"/>
      <c r="V56" s="316"/>
      <c r="W56" s="316"/>
      <c r="X56" s="316"/>
      <c r="Y56" s="316"/>
      <c r="Z56" s="316"/>
      <c r="AA56" s="316"/>
      <c r="AB56" s="316"/>
      <c r="AC56" s="316"/>
      <c r="AD56" s="316"/>
      <c r="AE56" s="316"/>
      <c r="AF56" s="316"/>
      <c r="AG56" s="314">
        <f>'O-24-02 - Silnoproudá ele...'!J30</f>
        <v>0</v>
      </c>
      <c r="AH56" s="315"/>
      <c r="AI56" s="315"/>
      <c r="AJ56" s="315"/>
      <c r="AK56" s="315"/>
      <c r="AL56" s="315"/>
      <c r="AM56" s="315"/>
      <c r="AN56" s="314">
        <f>SUM(AG56,AT56)</f>
        <v>0</v>
      </c>
      <c r="AO56" s="315"/>
      <c r="AP56" s="315"/>
      <c r="AQ56" s="76" t="s">
        <v>75</v>
      </c>
      <c r="AR56" s="73"/>
      <c r="AS56" s="77">
        <v>0</v>
      </c>
      <c r="AT56" s="78">
        <f>ROUND(SUM(AV56:AW56),2)</f>
        <v>0</v>
      </c>
      <c r="AU56" s="79">
        <f>'O-24-02 - Silnoproudá ele...'!P80</f>
        <v>0</v>
      </c>
      <c r="AV56" s="78">
        <f>'O-24-02 - Silnoproudá ele...'!J33</f>
        <v>0</v>
      </c>
      <c r="AW56" s="78">
        <f>'O-24-02 - Silnoproudá ele...'!J34</f>
        <v>0</v>
      </c>
      <c r="AX56" s="78">
        <f>'O-24-02 - Silnoproudá ele...'!J35</f>
        <v>0</v>
      </c>
      <c r="AY56" s="78">
        <f>'O-24-02 - Silnoproudá ele...'!J36</f>
        <v>0</v>
      </c>
      <c r="AZ56" s="78">
        <f>'O-24-02 - Silnoproudá ele...'!F33</f>
        <v>0</v>
      </c>
      <c r="BA56" s="78">
        <f>'O-24-02 - Silnoproudá ele...'!F34</f>
        <v>0</v>
      </c>
      <c r="BB56" s="78">
        <f>'O-24-02 - Silnoproudá ele...'!F35</f>
        <v>0</v>
      </c>
      <c r="BC56" s="78">
        <f>'O-24-02 - Silnoproudá ele...'!F36</f>
        <v>0</v>
      </c>
      <c r="BD56" s="80">
        <f>'O-24-02 - Silnoproudá ele...'!F37</f>
        <v>0</v>
      </c>
      <c r="BT56" s="81" t="s">
        <v>76</v>
      </c>
      <c r="BV56" s="81" t="s">
        <v>70</v>
      </c>
      <c r="BW56" s="81" t="s">
        <v>81</v>
      </c>
      <c r="BX56" s="81" t="s">
        <v>5</v>
      </c>
      <c r="CL56" s="81" t="s">
        <v>19</v>
      </c>
      <c r="CM56" s="81" t="s">
        <v>78</v>
      </c>
    </row>
    <row r="57" spans="1:91" s="6" customFormat="1" ht="16.5" customHeight="1">
      <c r="A57" s="72" t="s">
        <v>72</v>
      </c>
      <c r="B57" s="73"/>
      <c r="C57" s="74"/>
      <c r="D57" s="316" t="s">
        <v>82</v>
      </c>
      <c r="E57" s="316"/>
      <c r="F57" s="316"/>
      <c r="G57" s="316"/>
      <c r="H57" s="316"/>
      <c r="I57" s="75"/>
      <c r="J57" s="316" t="s">
        <v>83</v>
      </c>
      <c r="K57" s="316"/>
      <c r="L57" s="316"/>
      <c r="M57" s="316"/>
      <c r="N57" s="316"/>
      <c r="O57" s="316"/>
      <c r="P57" s="316"/>
      <c r="Q57" s="316"/>
      <c r="R57" s="316"/>
      <c r="S57" s="316"/>
      <c r="T57" s="316"/>
      <c r="U57" s="316"/>
      <c r="V57" s="316"/>
      <c r="W57" s="316"/>
      <c r="X57" s="316"/>
      <c r="Y57" s="316"/>
      <c r="Z57" s="316"/>
      <c r="AA57" s="316"/>
      <c r="AB57" s="316"/>
      <c r="AC57" s="316"/>
      <c r="AD57" s="316"/>
      <c r="AE57" s="316"/>
      <c r="AF57" s="316"/>
      <c r="AG57" s="314">
        <f>'O-24-03 - VRN - vedlejší ...'!J30</f>
        <v>0</v>
      </c>
      <c r="AH57" s="315"/>
      <c r="AI57" s="315"/>
      <c r="AJ57" s="315"/>
      <c r="AK57" s="315"/>
      <c r="AL57" s="315"/>
      <c r="AM57" s="315"/>
      <c r="AN57" s="314">
        <f>SUM(AG57,AT57)</f>
        <v>0</v>
      </c>
      <c r="AO57" s="315"/>
      <c r="AP57" s="315"/>
      <c r="AQ57" s="76" t="s">
        <v>75</v>
      </c>
      <c r="AR57" s="73"/>
      <c r="AS57" s="82">
        <v>0</v>
      </c>
      <c r="AT57" s="83">
        <f>ROUND(SUM(AV57:AW57),2)</f>
        <v>0</v>
      </c>
      <c r="AU57" s="84">
        <f>'O-24-03 - VRN - vedlejší ...'!P85</f>
        <v>0</v>
      </c>
      <c r="AV57" s="83">
        <f>'O-24-03 - VRN - vedlejší ...'!J33</f>
        <v>0</v>
      </c>
      <c r="AW57" s="83">
        <f>'O-24-03 - VRN - vedlejší ...'!J34</f>
        <v>0</v>
      </c>
      <c r="AX57" s="83">
        <f>'O-24-03 - VRN - vedlejší ...'!J35</f>
        <v>0</v>
      </c>
      <c r="AY57" s="83">
        <f>'O-24-03 - VRN - vedlejší ...'!J36</f>
        <v>0</v>
      </c>
      <c r="AZ57" s="83">
        <f>'O-24-03 - VRN - vedlejší ...'!F33</f>
        <v>0</v>
      </c>
      <c r="BA57" s="83">
        <f>'O-24-03 - VRN - vedlejší ...'!F34</f>
        <v>0</v>
      </c>
      <c r="BB57" s="83">
        <f>'O-24-03 - VRN - vedlejší ...'!F35</f>
        <v>0</v>
      </c>
      <c r="BC57" s="83">
        <f>'O-24-03 - VRN - vedlejší ...'!F36</f>
        <v>0</v>
      </c>
      <c r="BD57" s="85">
        <f>'O-24-03 - VRN - vedlejší ...'!F37</f>
        <v>0</v>
      </c>
      <c r="BT57" s="81" t="s">
        <v>76</v>
      </c>
      <c r="BV57" s="81" t="s">
        <v>70</v>
      </c>
      <c r="BW57" s="81" t="s">
        <v>84</v>
      </c>
      <c r="BX57" s="81" t="s">
        <v>5</v>
      </c>
      <c r="CL57" s="81" t="s">
        <v>19</v>
      </c>
      <c r="CM57" s="81" t="s">
        <v>78</v>
      </c>
    </row>
    <row r="58" spans="1:91" s="1" customFormat="1" ht="30" customHeight="1">
      <c r="B58" s="33"/>
      <c r="AR58" s="33"/>
    </row>
    <row r="59" spans="1:91" s="1" customFormat="1" ht="6.9" customHeight="1"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33"/>
    </row>
  </sheetData>
  <sheetProtection algorithmName="SHA-512" hashValue="vpCmAFAoyFeMlSI2lEQytNfMEY2wCBWOh5Tb4kzFE3AsNw2s4hsghHRbaK2IFN1Bp0nw510ZtKjFYh5Z6wt1TQ==" saltValue="jHFC9RvybZ4kK8hE2Ujxqw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55" location="'O-24-01 - Stropní konstrukce'!C2" display="/" xr:uid="{00000000-0004-0000-0000-000000000000}"/>
    <hyperlink ref="A56" location="'O-24-02 - Silnoproudá ele...'!C2" display="/" xr:uid="{00000000-0004-0000-0000-000001000000}"/>
    <hyperlink ref="A57" location="'O-24-03 - VRN - vedlejší 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160"/>
  <sheetViews>
    <sheetView showGridLines="0" topLeftCell="A89" workbookViewId="0">
      <selection activeCell="H98" sqref="H98:I98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77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2:46" ht="24.9" customHeight="1">
      <c r="B4" s="21"/>
      <c r="D4" s="22" t="s">
        <v>85</v>
      </c>
      <c r="L4" s="21"/>
      <c r="M4" s="86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26.25" customHeight="1">
      <c r="B7" s="21"/>
      <c r="E7" s="337" t="str">
        <f>'Rekapitulace stavby'!K6</f>
        <v>Gymnázium Lanškroun-rekonstrukce stropní konstrukce v podkroví JV křídla budovy</v>
      </c>
      <c r="F7" s="338"/>
      <c r="G7" s="338"/>
      <c r="H7" s="338"/>
      <c r="L7" s="21"/>
    </row>
    <row r="8" spans="2:46" s="1" customFormat="1" ht="12" customHeight="1">
      <c r="B8" s="33"/>
      <c r="D8" s="28" t="s">
        <v>86</v>
      </c>
      <c r="L8" s="33"/>
    </row>
    <row r="9" spans="2:46" s="1" customFormat="1" ht="16.5" customHeight="1">
      <c r="B9" s="33"/>
      <c r="E9" s="323" t="s">
        <v>87</v>
      </c>
      <c r="F9" s="336"/>
      <c r="G9" s="336"/>
      <c r="H9" s="336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26.3.2024</v>
      </c>
      <c r="L12" s="33"/>
    </row>
    <row r="13" spans="2:46" s="1" customFormat="1" ht="10.95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>
        <f>IF('Rekapitulace stavby'!AN10="","",'Rekapitulace stavby'!AN10)</f>
        <v>70892822</v>
      </c>
      <c r="L14" s="33"/>
    </row>
    <row r="15" spans="2:46" s="1" customFormat="1" ht="18" customHeight="1">
      <c r="B15" s="33"/>
      <c r="E15" s="26" t="str">
        <f>IF('Rekapitulace stavby'!E11="","",'Rekapitulace stavby'!E11)</f>
        <v>Pardubický kraj, Komenského nám. 125, Pardubice</v>
      </c>
      <c r="I15" s="28" t="s">
        <v>27</v>
      </c>
      <c r="J15" s="26" t="str">
        <f>IF('Rekapitulace stavby'!AN11="","",'Rekapitulace stavby'!AN11)</f>
        <v>CZ70892822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28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39" t="str">
        <f>'Rekapitulace stavby'!E14</f>
        <v>Vyplň údaj</v>
      </c>
      <c r="F18" s="305"/>
      <c r="G18" s="305"/>
      <c r="H18" s="305"/>
      <c r="I18" s="28" t="s">
        <v>27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30</v>
      </c>
      <c r="I20" s="28" t="s">
        <v>26</v>
      </c>
      <c r="J20" s="26">
        <f>IF('Rekapitulace stavby'!AN16="","",'Rekapitulace stavby'!AN16)</f>
        <v>48155586</v>
      </c>
      <c r="L20" s="33"/>
    </row>
    <row r="21" spans="2:12" s="1" customFormat="1" ht="18" customHeight="1">
      <c r="B21" s="33"/>
      <c r="E21" s="26" t="str">
        <f>IF('Rekapitulace stavby'!E17="","",'Rekapitulace stavby'!E17)</f>
        <v>INRECO, s.r.o.</v>
      </c>
      <c r="I21" s="28" t="s">
        <v>27</v>
      </c>
      <c r="J21" s="26" t="str">
        <f>IF('Rekapitulace stavby'!AN17="","",'Rekapitulace stavby'!AN17)</f>
        <v>CZ48155586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31</v>
      </c>
      <c r="I23" s="28" t="s">
        <v>26</v>
      </c>
      <c r="J23" s="26">
        <f>IF('Rekapitulace stavby'!AN19="","",'Rekapitulace stavby'!AN19)</f>
        <v>48155586</v>
      </c>
      <c r="L23" s="33"/>
    </row>
    <row r="24" spans="2:12" s="1" customFormat="1" ht="18" customHeight="1">
      <c r="B24" s="33"/>
      <c r="E24" s="26" t="str">
        <f>IF('Rekapitulace stavby'!E20="","",'Rekapitulace stavby'!E20)</f>
        <v>INRECO, s.r.o.</v>
      </c>
      <c r="I24" s="28" t="s">
        <v>27</v>
      </c>
      <c r="J24" s="26" t="str">
        <f>IF('Rekapitulace stavby'!AN20="","",'Rekapitulace stavby'!AN20)</f>
        <v>CZ48155586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32</v>
      </c>
      <c r="L26" s="33"/>
    </row>
    <row r="27" spans="2:12" s="7" customFormat="1" ht="16.5" customHeight="1">
      <c r="B27" s="87"/>
      <c r="E27" s="310" t="s">
        <v>19</v>
      </c>
      <c r="F27" s="310"/>
      <c r="G27" s="310"/>
      <c r="H27" s="310"/>
      <c r="L27" s="87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34</v>
      </c>
      <c r="J30" s="64">
        <f>ROUND(J95,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36</v>
      </c>
      <c r="I32" s="36" t="s">
        <v>35</v>
      </c>
      <c r="J32" s="36" t="s">
        <v>37</v>
      </c>
      <c r="L32" s="33"/>
    </row>
    <row r="33" spans="2:12" s="1" customFormat="1" ht="14.4" customHeight="1">
      <c r="B33" s="33"/>
      <c r="D33" s="53" t="s">
        <v>38</v>
      </c>
      <c r="E33" s="28" t="s">
        <v>39</v>
      </c>
      <c r="F33" s="89">
        <f>ROUND((SUM(BE95:BE1159)),  2)</f>
        <v>0</v>
      </c>
      <c r="I33" s="90">
        <v>0.21</v>
      </c>
      <c r="J33" s="89">
        <f>ROUND(((SUM(BE95:BE1159))*I33),  2)</f>
        <v>0</v>
      </c>
      <c r="L33" s="33"/>
    </row>
    <row r="34" spans="2:12" s="1" customFormat="1" ht="14.4" customHeight="1">
      <c r="B34" s="33"/>
      <c r="E34" s="28" t="s">
        <v>40</v>
      </c>
      <c r="F34" s="89">
        <f>ROUND((SUM(BF95:BF1159)),  2)</f>
        <v>0</v>
      </c>
      <c r="I34" s="90">
        <v>0.12</v>
      </c>
      <c r="J34" s="89">
        <f>ROUND(((SUM(BF95:BF1159))*I34),  2)</f>
        <v>0</v>
      </c>
      <c r="L34" s="33"/>
    </row>
    <row r="35" spans="2:12" s="1" customFormat="1" ht="14.4" hidden="1" customHeight="1">
      <c r="B35" s="33"/>
      <c r="E35" s="28" t="s">
        <v>41</v>
      </c>
      <c r="F35" s="89">
        <f>ROUND((SUM(BG95:BG1159)),  2)</f>
        <v>0</v>
      </c>
      <c r="I35" s="90">
        <v>0.21</v>
      </c>
      <c r="J35" s="89">
        <f>0</f>
        <v>0</v>
      </c>
      <c r="L35" s="33"/>
    </row>
    <row r="36" spans="2:12" s="1" customFormat="1" ht="14.4" hidden="1" customHeight="1">
      <c r="B36" s="33"/>
      <c r="E36" s="28" t="s">
        <v>42</v>
      </c>
      <c r="F36" s="89">
        <f>ROUND((SUM(BH95:BH1159)),  2)</f>
        <v>0</v>
      </c>
      <c r="I36" s="90">
        <v>0.12</v>
      </c>
      <c r="J36" s="89">
        <f>0</f>
        <v>0</v>
      </c>
      <c r="L36" s="33"/>
    </row>
    <row r="37" spans="2:12" s="1" customFormat="1" ht="14.4" hidden="1" customHeight="1">
      <c r="B37" s="33"/>
      <c r="E37" s="28" t="s">
        <v>43</v>
      </c>
      <c r="F37" s="89">
        <f>ROUND((SUM(BI95:BI1159)),  2)</f>
        <v>0</v>
      </c>
      <c r="I37" s="90">
        <v>0</v>
      </c>
      <c r="J37" s="89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1"/>
      <c r="D39" s="92" t="s">
        <v>44</v>
      </c>
      <c r="E39" s="55"/>
      <c r="F39" s="55"/>
      <c r="G39" s="93" t="s">
        <v>45</v>
      </c>
      <c r="H39" s="94" t="s">
        <v>46</v>
      </c>
      <c r="I39" s="55"/>
      <c r="J39" s="95">
        <f>SUM(J30:J37)</f>
        <v>0</v>
      </c>
      <c r="K39" s="96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2" t="s">
        <v>88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26.25" customHeight="1">
      <c r="B48" s="33"/>
      <c r="E48" s="337" t="str">
        <f>E7</f>
        <v>Gymnázium Lanškroun-rekonstrukce stropní konstrukce v podkroví JV křídla budovy</v>
      </c>
      <c r="F48" s="338"/>
      <c r="G48" s="338"/>
      <c r="H48" s="338"/>
      <c r="L48" s="33"/>
    </row>
    <row r="49" spans="2:47" s="1" customFormat="1" ht="12" customHeight="1">
      <c r="B49" s="33"/>
      <c r="C49" s="28" t="s">
        <v>86</v>
      </c>
      <c r="L49" s="33"/>
    </row>
    <row r="50" spans="2:47" s="1" customFormat="1" ht="16.5" customHeight="1">
      <c r="B50" s="33"/>
      <c r="E50" s="323" t="str">
        <f>E9</f>
        <v>O-24-01 - Stropní konstrukce</v>
      </c>
      <c r="F50" s="336"/>
      <c r="G50" s="336"/>
      <c r="H50" s="336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26.3.2024</v>
      </c>
      <c r="L52" s="33"/>
    </row>
    <row r="53" spans="2:47" s="1" customFormat="1" ht="6.9" customHeight="1">
      <c r="B53" s="33"/>
      <c r="L53" s="33"/>
    </row>
    <row r="54" spans="2:47" s="1" customFormat="1" ht="15.15" customHeight="1">
      <c r="B54" s="33"/>
      <c r="C54" s="28" t="s">
        <v>25</v>
      </c>
      <c r="F54" s="26" t="str">
        <f>E15</f>
        <v>Pardubický kraj, Komenského nám. 125, Pardubice</v>
      </c>
      <c r="I54" s="28" t="s">
        <v>30</v>
      </c>
      <c r="J54" s="31" t="str">
        <f>E21</f>
        <v>INRECO, s.r.o.</v>
      </c>
      <c r="L54" s="33"/>
    </row>
    <row r="55" spans="2:47" s="1" customFormat="1" ht="15.15" customHeight="1">
      <c r="B55" s="33"/>
      <c r="C55" s="28" t="s">
        <v>28</v>
      </c>
      <c r="F55" s="26" t="str">
        <f>IF(E18="","",E18)</f>
        <v>Vyplň údaj</v>
      </c>
      <c r="I55" s="28" t="s">
        <v>31</v>
      </c>
      <c r="J55" s="31" t="str">
        <f>E24</f>
        <v>INRECO, s.r.o.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89</v>
      </c>
      <c r="D57" s="91"/>
      <c r="E57" s="91"/>
      <c r="F57" s="91"/>
      <c r="G57" s="91"/>
      <c r="H57" s="91"/>
      <c r="I57" s="91"/>
      <c r="J57" s="98" t="s">
        <v>90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5" customHeight="1">
      <c r="B59" s="33"/>
      <c r="C59" s="99" t="s">
        <v>66</v>
      </c>
      <c r="J59" s="64">
        <f>J95</f>
        <v>0</v>
      </c>
      <c r="L59" s="33"/>
      <c r="AU59" s="18" t="s">
        <v>91</v>
      </c>
    </row>
    <row r="60" spans="2:47" s="8" customFormat="1" ht="24.9" customHeight="1">
      <c r="B60" s="100"/>
      <c r="D60" s="101" t="s">
        <v>92</v>
      </c>
      <c r="E60" s="102"/>
      <c r="F60" s="102"/>
      <c r="G60" s="102"/>
      <c r="H60" s="102"/>
      <c r="I60" s="102"/>
      <c r="J60" s="103">
        <f>J96</f>
        <v>0</v>
      </c>
      <c r="L60" s="100"/>
    </row>
    <row r="61" spans="2:47" s="9" customFormat="1" ht="19.95" customHeight="1">
      <c r="B61" s="104"/>
      <c r="D61" s="105" t="s">
        <v>93</v>
      </c>
      <c r="E61" s="106"/>
      <c r="F61" s="106"/>
      <c r="G61" s="106"/>
      <c r="H61" s="106"/>
      <c r="I61" s="106"/>
      <c r="J61" s="107">
        <f>J97</f>
        <v>0</v>
      </c>
      <c r="L61" s="104"/>
    </row>
    <row r="62" spans="2:47" s="9" customFormat="1" ht="19.95" customHeight="1">
      <c r="B62" s="104"/>
      <c r="D62" s="105" t="s">
        <v>94</v>
      </c>
      <c r="E62" s="106"/>
      <c r="F62" s="106"/>
      <c r="G62" s="106"/>
      <c r="H62" s="106"/>
      <c r="I62" s="106"/>
      <c r="J62" s="107">
        <f>J124</f>
        <v>0</v>
      </c>
      <c r="L62" s="104"/>
    </row>
    <row r="63" spans="2:47" s="9" customFormat="1" ht="19.95" customHeight="1">
      <c r="B63" s="104"/>
      <c r="D63" s="105" t="s">
        <v>95</v>
      </c>
      <c r="E63" s="106"/>
      <c r="F63" s="106"/>
      <c r="G63" s="106"/>
      <c r="H63" s="106"/>
      <c r="I63" s="106"/>
      <c r="J63" s="107">
        <f>J197</f>
        <v>0</v>
      </c>
      <c r="L63" s="104"/>
    </row>
    <row r="64" spans="2:47" s="9" customFormat="1" ht="19.95" customHeight="1">
      <c r="B64" s="104"/>
      <c r="D64" s="105" t="s">
        <v>96</v>
      </c>
      <c r="E64" s="106"/>
      <c r="F64" s="106"/>
      <c r="G64" s="106"/>
      <c r="H64" s="106"/>
      <c r="I64" s="106"/>
      <c r="J64" s="107">
        <f>J422</f>
        <v>0</v>
      </c>
      <c r="L64" s="104"/>
    </row>
    <row r="65" spans="2:12" s="9" customFormat="1" ht="19.95" customHeight="1">
      <c r="B65" s="104"/>
      <c r="D65" s="105" t="s">
        <v>97</v>
      </c>
      <c r="E65" s="106"/>
      <c r="F65" s="106"/>
      <c r="G65" s="106"/>
      <c r="H65" s="106"/>
      <c r="I65" s="106"/>
      <c r="J65" s="107">
        <f>J450</f>
        <v>0</v>
      </c>
      <c r="L65" s="104"/>
    </row>
    <row r="66" spans="2:12" s="8" customFormat="1" ht="24.9" customHeight="1">
      <c r="B66" s="100"/>
      <c r="D66" s="101" t="s">
        <v>98</v>
      </c>
      <c r="E66" s="102"/>
      <c r="F66" s="102"/>
      <c r="G66" s="102"/>
      <c r="H66" s="102"/>
      <c r="I66" s="102"/>
      <c r="J66" s="103">
        <f>J455</f>
        <v>0</v>
      </c>
      <c r="L66" s="100"/>
    </row>
    <row r="67" spans="2:12" s="9" customFormat="1" ht="19.95" customHeight="1">
      <c r="B67" s="104"/>
      <c r="D67" s="105" t="s">
        <v>99</v>
      </c>
      <c r="E67" s="106"/>
      <c r="F67" s="106"/>
      <c r="G67" s="106"/>
      <c r="H67" s="106"/>
      <c r="I67" s="106"/>
      <c r="J67" s="107">
        <f>J456</f>
        <v>0</v>
      </c>
      <c r="L67" s="104"/>
    </row>
    <row r="68" spans="2:12" s="9" customFormat="1" ht="19.95" customHeight="1">
      <c r="B68" s="104"/>
      <c r="D68" s="105" t="s">
        <v>100</v>
      </c>
      <c r="E68" s="106"/>
      <c r="F68" s="106"/>
      <c r="G68" s="106"/>
      <c r="H68" s="106"/>
      <c r="I68" s="106"/>
      <c r="J68" s="107">
        <f>J503</f>
        <v>0</v>
      </c>
      <c r="L68" s="104"/>
    </row>
    <row r="69" spans="2:12" s="9" customFormat="1" ht="19.95" customHeight="1">
      <c r="B69" s="104"/>
      <c r="D69" s="105" t="s">
        <v>101</v>
      </c>
      <c r="E69" s="106"/>
      <c r="F69" s="106"/>
      <c r="G69" s="106"/>
      <c r="H69" s="106"/>
      <c r="I69" s="106"/>
      <c r="J69" s="107">
        <f>J508</f>
        <v>0</v>
      </c>
      <c r="L69" s="104"/>
    </row>
    <row r="70" spans="2:12" s="9" customFormat="1" ht="19.95" customHeight="1">
      <c r="B70" s="104"/>
      <c r="D70" s="105" t="s">
        <v>102</v>
      </c>
      <c r="E70" s="106"/>
      <c r="F70" s="106"/>
      <c r="G70" s="106"/>
      <c r="H70" s="106"/>
      <c r="I70" s="106"/>
      <c r="J70" s="107">
        <f>J765</f>
        <v>0</v>
      </c>
      <c r="L70" s="104"/>
    </row>
    <row r="71" spans="2:12" s="9" customFormat="1" ht="19.95" customHeight="1">
      <c r="B71" s="104"/>
      <c r="D71" s="105" t="s">
        <v>103</v>
      </c>
      <c r="E71" s="106"/>
      <c r="F71" s="106"/>
      <c r="G71" s="106"/>
      <c r="H71" s="106"/>
      <c r="I71" s="106"/>
      <c r="J71" s="107">
        <f>J795</f>
        <v>0</v>
      </c>
      <c r="L71" s="104"/>
    </row>
    <row r="72" spans="2:12" s="9" customFormat="1" ht="19.95" customHeight="1">
      <c r="B72" s="104"/>
      <c r="D72" s="105" t="s">
        <v>104</v>
      </c>
      <c r="E72" s="106"/>
      <c r="F72" s="106"/>
      <c r="G72" s="106"/>
      <c r="H72" s="106"/>
      <c r="I72" s="106"/>
      <c r="J72" s="107">
        <f>J867</f>
        <v>0</v>
      </c>
      <c r="L72" s="104"/>
    </row>
    <row r="73" spans="2:12" s="9" customFormat="1" ht="19.95" customHeight="1">
      <c r="B73" s="104"/>
      <c r="D73" s="105" t="s">
        <v>105</v>
      </c>
      <c r="E73" s="106"/>
      <c r="F73" s="106"/>
      <c r="G73" s="106"/>
      <c r="H73" s="106"/>
      <c r="I73" s="106"/>
      <c r="J73" s="107">
        <f>J873</f>
        <v>0</v>
      </c>
      <c r="L73" s="104"/>
    </row>
    <row r="74" spans="2:12" s="9" customFormat="1" ht="19.95" customHeight="1">
      <c r="B74" s="104"/>
      <c r="D74" s="105" t="s">
        <v>106</v>
      </c>
      <c r="E74" s="106"/>
      <c r="F74" s="106"/>
      <c r="G74" s="106"/>
      <c r="H74" s="106"/>
      <c r="I74" s="106"/>
      <c r="J74" s="107">
        <f>J920</f>
        <v>0</v>
      </c>
      <c r="L74" s="104"/>
    </row>
    <row r="75" spans="2:12" s="9" customFormat="1" ht="19.95" customHeight="1">
      <c r="B75" s="104"/>
      <c r="D75" s="105" t="s">
        <v>107</v>
      </c>
      <c r="E75" s="106"/>
      <c r="F75" s="106"/>
      <c r="G75" s="106"/>
      <c r="H75" s="106"/>
      <c r="I75" s="106"/>
      <c r="J75" s="107">
        <f>J987</f>
        <v>0</v>
      </c>
      <c r="L75" s="104"/>
    </row>
    <row r="76" spans="2:12" s="1" customFormat="1" ht="21.75" customHeight="1">
      <c r="B76" s="33"/>
      <c r="L76" s="33"/>
    </row>
    <row r="77" spans="2:12" s="1" customFormat="1" ht="6.9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3"/>
    </row>
    <row r="81" spans="2:63" s="1" customFormat="1" ht="6.9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3"/>
    </row>
    <row r="82" spans="2:63" s="1" customFormat="1" ht="24.9" customHeight="1">
      <c r="B82" s="33"/>
      <c r="C82" s="22" t="s">
        <v>108</v>
      </c>
      <c r="L82" s="33"/>
    </row>
    <row r="83" spans="2:63" s="1" customFormat="1" ht="6.9" customHeight="1">
      <c r="B83" s="33"/>
      <c r="L83" s="33"/>
    </row>
    <row r="84" spans="2:63" s="1" customFormat="1" ht="12" customHeight="1">
      <c r="B84" s="33"/>
      <c r="C84" s="28" t="s">
        <v>16</v>
      </c>
      <c r="L84" s="33"/>
    </row>
    <row r="85" spans="2:63" s="1" customFormat="1" ht="26.25" customHeight="1">
      <c r="B85" s="33"/>
      <c r="E85" s="337" t="str">
        <f>E7</f>
        <v>Gymnázium Lanškroun-rekonstrukce stropní konstrukce v podkroví JV křídla budovy</v>
      </c>
      <c r="F85" s="338"/>
      <c r="G85" s="338"/>
      <c r="H85" s="338"/>
      <c r="L85" s="33"/>
    </row>
    <row r="86" spans="2:63" s="1" customFormat="1" ht="12" customHeight="1">
      <c r="B86" s="33"/>
      <c r="C86" s="28" t="s">
        <v>86</v>
      </c>
      <c r="L86" s="33"/>
    </row>
    <row r="87" spans="2:63" s="1" customFormat="1" ht="16.5" customHeight="1">
      <c r="B87" s="33"/>
      <c r="E87" s="323" t="str">
        <f>E9</f>
        <v>O-24-01 - Stropní konstrukce</v>
      </c>
      <c r="F87" s="336"/>
      <c r="G87" s="336"/>
      <c r="H87" s="336"/>
      <c r="L87" s="33"/>
    </row>
    <row r="88" spans="2:63" s="1" customFormat="1" ht="6.9" customHeight="1">
      <c r="B88" s="33"/>
      <c r="L88" s="33"/>
    </row>
    <row r="89" spans="2:63" s="1" customFormat="1" ht="12" customHeight="1">
      <c r="B89" s="33"/>
      <c r="C89" s="28" t="s">
        <v>21</v>
      </c>
      <c r="F89" s="26" t="str">
        <f>F12</f>
        <v xml:space="preserve"> </v>
      </c>
      <c r="I89" s="28" t="s">
        <v>23</v>
      </c>
      <c r="J89" s="50" t="str">
        <f>IF(J12="","",J12)</f>
        <v>26.3.2024</v>
      </c>
      <c r="L89" s="33"/>
    </row>
    <row r="90" spans="2:63" s="1" customFormat="1" ht="6.9" customHeight="1">
      <c r="B90" s="33"/>
      <c r="L90" s="33"/>
    </row>
    <row r="91" spans="2:63" s="1" customFormat="1" ht="15.15" customHeight="1">
      <c r="B91" s="33"/>
      <c r="C91" s="28" t="s">
        <v>25</v>
      </c>
      <c r="F91" s="26" t="str">
        <f>E15</f>
        <v>Pardubický kraj, Komenského nám. 125, Pardubice</v>
      </c>
      <c r="I91" s="28" t="s">
        <v>30</v>
      </c>
      <c r="J91" s="31" t="str">
        <f>E21</f>
        <v>INRECO, s.r.o.</v>
      </c>
      <c r="L91" s="33"/>
    </row>
    <row r="92" spans="2:63" s="1" customFormat="1" ht="15.15" customHeight="1">
      <c r="B92" s="33"/>
      <c r="C92" s="28" t="s">
        <v>28</v>
      </c>
      <c r="F92" s="26" t="str">
        <f>IF(E18="","",E18)</f>
        <v>Vyplň údaj</v>
      </c>
      <c r="I92" s="28" t="s">
        <v>31</v>
      </c>
      <c r="J92" s="31" t="str">
        <f>E24</f>
        <v>INRECO, s.r.o.</v>
      </c>
      <c r="L92" s="33"/>
    </row>
    <row r="93" spans="2:63" s="1" customFormat="1" ht="10.35" customHeight="1">
      <c r="B93" s="33"/>
      <c r="L93" s="33"/>
    </row>
    <row r="94" spans="2:63" s="10" customFormat="1" ht="29.25" customHeight="1">
      <c r="B94" s="108"/>
      <c r="C94" s="109" t="s">
        <v>109</v>
      </c>
      <c r="D94" s="110" t="s">
        <v>53</v>
      </c>
      <c r="E94" s="110" t="s">
        <v>49</v>
      </c>
      <c r="F94" s="110" t="s">
        <v>50</v>
      </c>
      <c r="G94" s="110" t="s">
        <v>110</v>
      </c>
      <c r="H94" s="110" t="s">
        <v>111</v>
      </c>
      <c r="I94" s="110" t="s">
        <v>112</v>
      </c>
      <c r="J94" s="111" t="s">
        <v>90</v>
      </c>
      <c r="K94" s="112" t="s">
        <v>113</v>
      </c>
      <c r="L94" s="108"/>
      <c r="M94" s="57" t="s">
        <v>19</v>
      </c>
      <c r="N94" s="58" t="s">
        <v>38</v>
      </c>
      <c r="O94" s="58" t="s">
        <v>114</v>
      </c>
      <c r="P94" s="58" t="s">
        <v>115</v>
      </c>
      <c r="Q94" s="58" t="s">
        <v>116</v>
      </c>
      <c r="R94" s="58" t="s">
        <v>117</v>
      </c>
      <c r="S94" s="58" t="s">
        <v>118</v>
      </c>
      <c r="T94" s="59" t="s">
        <v>119</v>
      </c>
    </row>
    <row r="95" spans="2:63" s="1" customFormat="1" ht="22.95" customHeight="1">
      <c r="B95" s="33"/>
      <c r="C95" s="62" t="s">
        <v>120</v>
      </c>
      <c r="J95" s="113">
        <f>BK95</f>
        <v>0</v>
      </c>
      <c r="L95" s="33"/>
      <c r="M95" s="60"/>
      <c r="N95" s="51"/>
      <c r="O95" s="51"/>
      <c r="P95" s="114">
        <f>P96+P455</f>
        <v>0</v>
      </c>
      <c r="Q95" s="51"/>
      <c r="R95" s="114">
        <f>R96+R455</f>
        <v>71.49505198</v>
      </c>
      <c r="S95" s="51"/>
      <c r="T95" s="115">
        <f>T96+T455</f>
        <v>121.84992692</v>
      </c>
      <c r="AT95" s="18" t="s">
        <v>67</v>
      </c>
      <c r="AU95" s="18" t="s">
        <v>91</v>
      </c>
      <c r="BK95" s="116">
        <f>BK96+BK455</f>
        <v>0</v>
      </c>
    </row>
    <row r="96" spans="2:63" s="11" customFormat="1" ht="25.95" customHeight="1">
      <c r="B96" s="117"/>
      <c r="D96" s="118" t="s">
        <v>67</v>
      </c>
      <c r="E96" s="119" t="s">
        <v>121</v>
      </c>
      <c r="F96" s="119" t="s">
        <v>122</v>
      </c>
      <c r="I96" s="120"/>
      <c r="J96" s="121">
        <f>BK96</f>
        <v>0</v>
      </c>
      <c r="L96" s="117"/>
      <c r="M96" s="122"/>
      <c r="P96" s="123">
        <f>P97+P124+P197+P422+P450</f>
        <v>0</v>
      </c>
      <c r="R96" s="123">
        <f>R97+R124+R197+R422+R450</f>
        <v>29.858473610000004</v>
      </c>
      <c r="T96" s="124">
        <f>T97+T124+T197+T422+T450</f>
        <v>80.474189999999993</v>
      </c>
      <c r="AR96" s="118" t="s">
        <v>76</v>
      </c>
      <c r="AT96" s="125" t="s">
        <v>67</v>
      </c>
      <c r="AU96" s="125" t="s">
        <v>68</v>
      </c>
      <c r="AY96" s="118" t="s">
        <v>123</v>
      </c>
      <c r="BK96" s="126">
        <f>BK97+BK124+BK197+BK422+BK450</f>
        <v>0</v>
      </c>
    </row>
    <row r="97" spans="2:65" s="11" customFormat="1" ht="22.95" customHeight="1">
      <c r="B97" s="117"/>
      <c r="D97" s="118" t="s">
        <v>67</v>
      </c>
      <c r="E97" s="127" t="s">
        <v>124</v>
      </c>
      <c r="F97" s="127" t="s">
        <v>125</v>
      </c>
      <c r="I97" s="120"/>
      <c r="J97" s="128">
        <f>BK97</f>
        <v>0</v>
      </c>
      <c r="L97" s="117"/>
      <c r="M97" s="122"/>
      <c r="P97" s="123">
        <f>SUM(P98:P123)</f>
        <v>0</v>
      </c>
      <c r="R97" s="123">
        <f>SUM(R98:R123)</f>
        <v>0.51986215999999996</v>
      </c>
      <c r="T97" s="124">
        <f>SUM(T98:T123)</f>
        <v>0</v>
      </c>
      <c r="AR97" s="118" t="s">
        <v>76</v>
      </c>
      <c r="AT97" s="125" t="s">
        <v>67</v>
      </c>
      <c r="AU97" s="125" t="s">
        <v>76</v>
      </c>
      <c r="AY97" s="118" t="s">
        <v>123</v>
      </c>
      <c r="BK97" s="126">
        <f>SUM(BK98:BK123)</f>
        <v>0</v>
      </c>
    </row>
    <row r="98" spans="2:65" s="1" customFormat="1" ht="37.950000000000003" customHeight="1">
      <c r="B98" s="33"/>
      <c r="C98" s="129" t="s">
        <v>76</v>
      </c>
      <c r="D98" s="129" t="s">
        <v>126</v>
      </c>
      <c r="E98" s="130" t="s">
        <v>127</v>
      </c>
      <c r="F98" s="131" t="s">
        <v>128</v>
      </c>
      <c r="G98" s="132" t="s">
        <v>129</v>
      </c>
      <c r="H98" s="133">
        <v>7.6879999999999997</v>
      </c>
      <c r="I98" s="134"/>
      <c r="J98" s="135">
        <f>ROUND(I98*H98,2)</f>
        <v>0</v>
      </c>
      <c r="K98" s="136"/>
      <c r="L98" s="33"/>
      <c r="M98" s="137" t="s">
        <v>19</v>
      </c>
      <c r="N98" s="138" t="s">
        <v>39</v>
      </c>
      <c r="P98" s="139">
        <f>O98*H98</f>
        <v>0</v>
      </c>
      <c r="Q98" s="139">
        <v>2.8570000000000002E-2</v>
      </c>
      <c r="R98" s="139">
        <f>Q98*H98</f>
        <v>0.21964616000000001</v>
      </c>
      <c r="S98" s="139">
        <v>0</v>
      </c>
      <c r="T98" s="140">
        <f>S98*H98</f>
        <v>0</v>
      </c>
      <c r="AR98" s="141" t="s">
        <v>130</v>
      </c>
      <c r="AT98" s="141" t="s">
        <v>126</v>
      </c>
      <c r="AU98" s="141" t="s">
        <v>78</v>
      </c>
      <c r="AY98" s="18" t="s">
        <v>123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8" t="s">
        <v>76</v>
      </c>
      <c r="BK98" s="142">
        <f>ROUND(I98*H98,2)</f>
        <v>0</v>
      </c>
      <c r="BL98" s="18" t="s">
        <v>130</v>
      </c>
      <c r="BM98" s="141" t="s">
        <v>131</v>
      </c>
    </row>
    <row r="99" spans="2:65" s="1" customFormat="1">
      <c r="B99" s="33"/>
      <c r="D99" s="143" t="s">
        <v>132</v>
      </c>
      <c r="F99" s="144" t="s">
        <v>133</v>
      </c>
      <c r="I99" s="145"/>
      <c r="L99" s="33"/>
      <c r="M99" s="146"/>
      <c r="T99" s="54"/>
      <c r="AT99" s="18" t="s">
        <v>132</v>
      </c>
      <c r="AU99" s="18" t="s">
        <v>78</v>
      </c>
    </row>
    <row r="100" spans="2:65" s="12" customFormat="1">
      <c r="B100" s="147"/>
      <c r="D100" s="148" t="s">
        <v>134</v>
      </c>
      <c r="E100" s="149" t="s">
        <v>19</v>
      </c>
      <c r="F100" s="150" t="s">
        <v>135</v>
      </c>
      <c r="H100" s="149" t="s">
        <v>19</v>
      </c>
      <c r="I100" s="151"/>
      <c r="L100" s="147"/>
      <c r="M100" s="152"/>
      <c r="T100" s="153"/>
      <c r="AT100" s="149" t="s">
        <v>134</v>
      </c>
      <c r="AU100" s="149" t="s">
        <v>78</v>
      </c>
      <c r="AV100" s="12" t="s">
        <v>76</v>
      </c>
      <c r="AW100" s="12" t="s">
        <v>136</v>
      </c>
      <c r="AX100" s="12" t="s">
        <v>68</v>
      </c>
      <c r="AY100" s="149" t="s">
        <v>123</v>
      </c>
    </row>
    <row r="101" spans="2:65" s="12" customFormat="1">
      <c r="B101" s="147"/>
      <c r="D101" s="148" t="s">
        <v>134</v>
      </c>
      <c r="E101" s="149" t="s">
        <v>19</v>
      </c>
      <c r="F101" s="150" t="s">
        <v>137</v>
      </c>
      <c r="H101" s="149" t="s">
        <v>19</v>
      </c>
      <c r="I101" s="151"/>
      <c r="L101" s="147"/>
      <c r="M101" s="152"/>
      <c r="T101" s="153"/>
      <c r="AT101" s="149" t="s">
        <v>134</v>
      </c>
      <c r="AU101" s="149" t="s">
        <v>78</v>
      </c>
      <c r="AV101" s="12" t="s">
        <v>76</v>
      </c>
      <c r="AW101" s="12" t="s">
        <v>136</v>
      </c>
      <c r="AX101" s="12" t="s">
        <v>68</v>
      </c>
      <c r="AY101" s="149" t="s">
        <v>123</v>
      </c>
    </row>
    <row r="102" spans="2:65" s="13" customFormat="1">
      <c r="B102" s="154"/>
      <c r="D102" s="148" t="s">
        <v>134</v>
      </c>
      <c r="E102" s="155" t="s">
        <v>19</v>
      </c>
      <c r="F102" s="156" t="s">
        <v>138</v>
      </c>
      <c r="H102" s="157">
        <v>7.6875</v>
      </c>
      <c r="I102" s="158"/>
      <c r="L102" s="154"/>
      <c r="M102" s="159"/>
      <c r="T102" s="160"/>
      <c r="AT102" s="155" t="s">
        <v>134</v>
      </c>
      <c r="AU102" s="155" t="s">
        <v>78</v>
      </c>
      <c r="AV102" s="13" t="s">
        <v>78</v>
      </c>
      <c r="AW102" s="13" t="s">
        <v>136</v>
      </c>
      <c r="AX102" s="13" t="s">
        <v>76</v>
      </c>
      <c r="AY102" s="155" t="s">
        <v>123</v>
      </c>
    </row>
    <row r="103" spans="2:65" s="1" customFormat="1" ht="24.15" customHeight="1">
      <c r="B103" s="33"/>
      <c r="C103" s="129" t="s">
        <v>78</v>
      </c>
      <c r="D103" s="129" t="s">
        <v>126</v>
      </c>
      <c r="E103" s="130" t="s">
        <v>139</v>
      </c>
      <c r="F103" s="131" t="s">
        <v>140</v>
      </c>
      <c r="G103" s="132" t="s">
        <v>141</v>
      </c>
      <c r="H103" s="133">
        <v>21.8</v>
      </c>
      <c r="I103" s="134"/>
      <c r="J103" s="135">
        <f>ROUND(I103*H103,2)</f>
        <v>0</v>
      </c>
      <c r="K103" s="136"/>
      <c r="L103" s="33"/>
      <c r="M103" s="137" t="s">
        <v>19</v>
      </c>
      <c r="N103" s="138" t="s">
        <v>39</v>
      </c>
      <c r="P103" s="139">
        <f>O103*H103</f>
        <v>0</v>
      </c>
      <c r="Q103" s="139">
        <v>1.2E-4</v>
      </c>
      <c r="R103" s="139">
        <f>Q103*H103</f>
        <v>2.6160000000000003E-3</v>
      </c>
      <c r="S103" s="139">
        <v>0</v>
      </c>
      <c r="T103" s="140">
        <f>S103*H103</f>
        <v>0</v>
      </c>
      <c r="AR103" s="141" t="s">
        <v>130</v>
      </c>
      <c r="AT103" s="141" t="s">
        <v>126</v>
      </c>
      <c r="AU103" s="141" t="s">
        <v>78</v>
      </c>
      <c r="AY103" s="18" t="s">
        <v>123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8" t="s">
        <v>76</v>
      </c>
      <c r="BK103" s="142">
        <f>ROUND(I103*H103,2)</f>
        <v>0</v>
      </c>
      <c r="BL103" s="18" t="s">
        <v>130</v>
      </c>
      <c r="BM103" s="141" t="s">
        <v>142</v>
      </c>
    </row>
    <row r="104" spans="2:65" s="1" customFormat="1">
      <c r="B104" s="33"/>
      <c r="D104" s="143" t="s">
        <v>132</v>
      </c>
      <c r="F104" s="144" t="s">
        <v>143</v>
      </c>
      <c r="I104" s="145"/>
      <c r="L104" s="33"/>
      <c r="M104" s="146"/>
      <c r="T104" s="54"/>
      <c r="AT104" s="18" t="s">
        <v>132</v>
      </c>
      <c r="AU104" s="18" t="s">
        <v>78</v>
      </c>
    </row>
    <row r="105" spans="2:65" s="12" customFormat="1">
      <c r="B105" s="147"/>
      <c r="D105" s="148" t="s">
        <v>134</v>
      </c>
      <c r="E105" s="149" t="s">
        <v>19</v>
      </c>
      <c r="F105" s="150" t="s">
        <v>135</v>
      </c>
      <c r="H105" s="149" t="s">
        <v>19</v>
      </c>
      <c r="I105" s="151"/>
      <c r="L105" s="147"/>
      <c r="M105" s="152"/>
      <c r="T105" s="153"/>
      <c r="AT105" s="149" t="s">
        <v>134</v>
      </c>
      <c r="AU105" s="149" t="s">
        <v>78</v>
      </c>
      <c r="AV105" s="12" t="s">
        <v>76</v>
      </c>
      <c r="AW105" s="12" t="s">
        <v>136</v>
      </c>
      <c r="AX105" s="12" t="s">
        <v>68</v>
      </c>
      <c r="AY105" s="149" t="s">
        <v>123</v>
      </c>
    </row>
    <row r="106" spans="2:65" s="12" customFormat="1">
      <c r="B106" s="147"/>
      <c r="D106" s="148" t="s">
        <v>134</v>
      </c>
      <c r="E106" s="149" t="s">
        <v>19</v>
      </c>
      <c r="F106" s="150" t="s">
        <v>137</v>
      </c>
      <c r="H106" s="149" t="s">
        <v>19</v>
      </c>
      <c r="I106" s="151"/>
      <c r="L106" s="147"/>
      <c r="M106" s="152"/>
      <c r="T106" s="153"/>
      <c r="AT106" s="149" t="s">
        <v>134</v>
      </c>
      <c r="AU106" s="149" t="s">
        <v>78</v>
      </c>
      <c r="AV106" s="12" t="s">
        <v>76</v>
      </c>
      <c r="AW106" s="12" t="s">
        <v>136</v>
      </c>
      <c r="AX106" s="12" t="s">
        <v>68</v>
      </c>
      <c r="AY106" s="149" t="s">
        <v>123</v>
      </c>
    </row>
    <row r="107" spans="2:65" s="12" customFormat="1">
      <c r="B107" s="147"/>
      <c r="D107" s="148" t="s">
        <v>134</v>
      </c>
      <c r="E107" s="149" t="s">
        <v>19</v>
      </c>
      <c r="F107" s="150" t="s">
        <v>144</v>
      </c>
      <c r="H107" s="149" t="s">
        <v>19</v>
      </c>
      <c r="I107" s="151"/>
      <c r="L107" s="147"/>
      <c r="M107" s="152"/>
      <c r="T107" s="153"/>
      <c r="AT107" s="149" t="s">
        <v>134</v>
      </c>
      <c r="AU107" s="149" t="s">
        <v>78</v>
      </c>
      <c r="AV107" s="12" t="s">
        <v>76</v>
      </c>
      <c r="AW107" s="12" t="s">
        <v>136</v>
      </c>
      <c r="AX107" s="12" t="s">
        <v>68</v>
      </c>
      <c r="AY107" s="149" t="s">
        <v>123</v>
      </c>
    </row>
    <row r="108" spans="2:65" s="13" customFormat="1">
      <c r="B108" s="154"/>
      <c r="D108" s="148" t="s">
        <v>134</v>
      </c>
      <c r="E108" s="155" t="s">
        <v>19</v>
      </c>
      <c r="F108" s="156" t="s">
        <v>145</v>
      </c>
      <c r="H108" s="157">
        <v>21.8</v>
      </c>
      <c r="I108" s="158"/>
      <c r="L108" s="154"/>
      <c r="M108" s="159"/>
      <c r="T108" s="160"/>
      <c r="AT108" s="155" t="s">
        <v>134</v>
      </c>
      <c r="AU108" s="155" t="s">
        <v>78</v>
      </c>
      <c r="AV108" s="13" t="s">
        <v>78</v>
      </c>
      <c r="AW108" s="13" t="s">
        <v>136</v>
      </c>
      <c r="AX108" s="13" t="s">
        <v>76</v>
      </c>
      <c r="AY108" s="155" t="s">
        <v>123</v>
      </c>
    </row>
    <row r="109" spans="2:65" s="1" customFormat="1" ht="24.15" customHeight="1">
      <c r="B109" s="33"/>
      <c r="C109" s="129" t="s">
        <v>124</v>
      </c>
      <c r="D109" s="129" t="s">
        <v>126</v>
      </c>
      <c r="E109" s="130" t="s">
        <v>146</v>
      </c>
      <c r="F109" s="131" t="s">
        <v>147</v>
      </c>
      <c r="G109" s="132" t="s">
        <v>148</v>
      </c>
      <c r="H109" s="133">
        <v>1</v>
      </c>
      <c r="I109" s="134"/>
      <c r="J109" s="135">
        <f>ROUND(I109*H109,2)</f>
        <v>0</v>
      </c>
      <c r="K109" s="136"/>
      <c r="L109" s="33"/>
      <c r="M109" s="137" t="s">
        <v>19</v>
      </c>
      <c r="N109" s="138" t="s">
        <v>39</v>
      </c>
      <c r="P109" s="139">
        <f>O109*H109</f>
        <v>0</v>
      </c>
      <c r="Q109" s="139">
        <v>0</v>
      </c>
      <c r="R109" s="139">
        <f>Q109*H109</f>
        <v>0</v>
      </c>
      <c r="S109" s="139">
        <v>0</v>
      </c>
      <c r="T109" s="140">
        <f>S109*H109</f>
        <v>0</v>
      </c>
      <c r="AR109" s="141" t="s">
        <v>130</v>
      </c>
      <c r="AT109" s="141" t="s">
        <v>126</v>
      </c>
      <c r="AU109" s="141" t="s">
        <v>78</v>
      </c>
      <c r="AY109" s="18" t="s">
        <v>123</v>
      </c>
      <c r="BE109" s="142">
        <f>IF(N109="základní",J109,0)</f>
        <v>0</v>
      </c>
      <c r="BF109" s="142">
        <f>IF(N109="snížená",J109,0)</f>
        <v>0</v>
      </c>
      <c r="BG109" s="142">
        <f>IF(N109="zákl. přenesená",J109,0)</f>
        <v>0</v>
      </c>
      <c r="BH109" s="142">
        <f>IF(N109="sníž. přenesená",J109,0)</f>
        <v>0</v>
      </c>
      <c r="BI109" s="142">
        <f>IF(N109="nulová",J109,0)</f>
        <v>0</v>
      </c>
      <c r="BJ109" s="18" t="s">
        <v>76</v>
      </c>
      <c r="BK109" s="142">
        <f>ROUND(I109*H109,2)</f>
        <v>0</v>
      </c>
      <c r="BL109" s="18" t="s">
        <v>130</v>
      </c>
      <c r="BM109" s="141" t="s">
        <v>149</v>
      </c>
    </row>
    <row r="110" spans="2:65" s="12" customFormat="1">
      <c r="B110" s="147"/>
      <c r="D110" s="148" t="s">
        <v>134</v>
      </c>
      <c r="E110" s="149" t="s">
        <v>19</v>
      </c>
      <c r="F110" s="150" t="s">
        <v>150</v>
      </c>
      <c r="H110" s="149" t="s">
        <v>19</v>
      </c>
      <c r="I110" s="151"/>
      <c r="L110" s="147"/>
      <c r="M110" s="152"/>
      <c r="T110" s="153"/>
      <c r="AT110" s="149" t="s">
        <v>134</v>
      </c>
      <c r="AU110" s="149" t="s">
        <v>78</v>
      </c>
      <c r="AV110" s="12" t="s">
        <v>76</v>
      </c>
      <c r="AW110" s="12" t="s">
        <v>136</v>
      </c>
      <c r="AX110" s="12" t="s">
        <v>68</v>
      </c>
      <c r="AY110" s="149" t="s">
        <v>123</v>
      </c>
    </row>
    <row r="111" spans="2:65" s="12" customFormat="1">
      <c r="B111" s="147"/>
      <c r="D111" s="148" t="s">
        <v>134</v>
      </c>
      <c r="E111" s="149" t="s">
        <v>19</v>
      </c>
      <c r="F111" s="150" t="s">
        <v>135</v>
      </c>
      <c r="H111" s="149" t="s">
        <v>19</v>
      </c>
      <c r="I111" s="151"/>
      <c r="L111" s="147"/>
      <c r="M111" s="152"/>
      <c r="T111" s="153"/>
      <c r="AT111" s="149" t="s">
        <v>134</v>
      </c>
      <c r="AU111" s="149" t="s">
        <v>78</v>
      </c>
      <c r="AV111" s="12" t="s">
        <v>76</v>
      </c>
      <c r="AW111" s="12" t="s">
        <v>136</v>
      </c>
      <c r="AX111" s="12" t="s">
        <v>68</v>
      </c>
      <c r="AY111" s="149" t="s">
        <v>123</v>
      </c>
    </row>
    <row r="112" spans="2:65" s="12" customFormat="1">
      <c r="B112" s="147"/>
      <c r="D112" s="148" t="s">
        <v>134</v>
      </c>
      <c r="E112" s="149" t="s">
        <v>19</v>
      </c>
      <c r="F112" s="150" t="s">
        <v>137</v>
      </c>
      <c r="H112" s="149" t="s">
        <v>19</v>
      </c>
      <c r="I112" s="151"/>
      <c r="L112" s="147"/>
      <c r="M112" s="152"/>
      <c r="T112" s="153"/>
      <c r="AT112" s="149" t="s">
        <v>134</v>
      </c>
      <c r="AU112" s="149" t="s">
        <v>78</v>
      </c>
      <c r="AV112" s="12" t="s">
        <v>76</v>
      </c>
      <c r="AW112" s="12" t="s">
        <v>136</v>
      </c>
      <c r="AX112" s="12" t="s">
        <v>68</v>
      </c>
      <c r="AY112" s="149" t="s">
        <v>123</v>
      </c>
    </row>
    <row r="113" spans="2:65" s="13" customFormat="1">
      <c r="B113" s="154"/>
      <c r="D113" s="148" t="s">
        <v>134</v>
      </c>
      <c r="E113" s="155" t="s">
        <v>19</v>
      </c>
      <c r="F113" s="156" t="s">
        <v>151</v>
      </c>
      <c r="H113" s="157">
        <v>1</v>
      </c>
      <c r="I113" s="158"/>
      <c r="L113" s="154"/>
      <c r="M113" s="159"/>
      <c r="T113" s="160"/>
      <c r="AT113" s="155" t="s">
        <v>134</v>
      </c>
      <c r="AU113" s="155" t="s">
        <v>78</v>
      </c>
      <c r="AV113" s="13" t="s">
        <v>78</v>
      </c>
      <c r="AW113" s="13" t="s">
        <v>136</v>
      </c>
      <c r="AX113" s="13" t="s">
        <v>76</v>
      </c>
      <c r="AY113" s="155" t="s">
        <v>123</v>
      </c>
    </row>
    <row r="114" spans="2:65" s="1" customFormat="1" ht="24.15" customHeight="1">
      <c r="B114" s="33"/>
      <c r="C114" s="129" t="s">
        <v>130</v>
      </c>
      <c r="D114" s="129" t="s">
        <v>126</v>
      </c>
      <c r="E114" s="130" t="s">
        <v>152</v>
      </c>
      <c r="F114" s="131" t="s">
        <v>153</v>
      </c>
      <c r="G114" s="132" t="s">
        <v>141</v>
      </c>
      <c r="H114" s="133">
        <v>24.8</v>
      </c>
      <c r="I114" s="134"/>
      <c r="J114" s="135">
        <f>ROUND(I114*H114,2)</f>
        <v>0</v>
      </c>
      <c r="K114" s="136"/>
      <c r="L114" s="33"/>
      <c r="M114" s="137" t="s">
        <v>19</v>
      </c>
      <c r="N114" s="138" t="s">
        <v>39</v>
      </c>
      <c r="P114" s="139">
        <f>O114*H114</f>
        <v>0</v>
      </c>
      <c r="Q114" s="139">
        <v>8.9999999999999993E-3</v>
      </c>
      <c r="R114" s="139">
        <f>Q114*H114</f>
        <v>0.22319999999999998</v>
      </c>
      <c r="S114" s="139">
        <v>0</v>
      </c>
      <c r="T114" s="140">
        <f>S114*H114</f>
        <v>0</v>
      </c>
      <c r="AR114" s="141" t="s">
        <v>130</v>
      </c>
      <c r="AT114" s="141" t="s">
        <v>126</v>
      </c>
      <c r="AU114" s="141" t="s">
        <v>78</v>
      </c>
      <c r="AY114" s="18" t="s">
        <v>123</v>
      </c>
      <c r="BE114" s="142">
        <f>IF(N114="základní",J114,0)</f>
        <v>0</v>
      </c>
      <c r="BF114" s="142">
        <f>IF(N114="snížená",J114,0)</f>
        <v>0</v>
      </c>
      <c r="BG114" s="142">
        <f>IF(N114="zákl. přenesená",J114,0)</f>
        <v>0</v>
      </c>
      <c r="BH114" s="142">
        <f>IF(N114="sníž. přenesená",J114,0)</f>
        <v>0</v>
      </c>
      <c r="BI114" s="142">
        <f>IF(N114="nulová",J114,0)</f>
        <v>0</v>
      </c>
      <c r="BJ114" s="18" t="s">
        <v>76</v>
      </c>
      <c r="BK114" s="142">
        <f>ROUND(I114*H114,2)</f>
        <v>0</v>
      </c>
      <c r="BL114" s="18" t="s">
        <v>130</v>
      </c>
      <c r="BM114" s="141" t="s">
        <v>154</v>
      </c>
    </row>
    <row r="115" spans="2:65" s="12" customFormat="1">
      <c r="B115" s="147"/>
      <c r="D115" s="148" t="s">
        <v>134</v>
      </c>
      <c r="E115" s="149" t="s">
        <v>19</v>
      </c>
      <c r="F115" s="150" t="s">
        <v>150</v>
      </c>
      <c r="H115" s="149" t="s">
        <v>19</v>
      </c>
      <c r="I115" s="151"/>
      <c r="L115" s="147"/>
      <c r="M115" s="152"/>
      <c r="T115" s="153"/>
      <c r="AT115" s="149" t="s">
        <v>134</v>
      </c>
      <c r="AU115" s="149" t="s">
        <v>78</v>
      </c>
      <c r="AV115" s="12" t="s">
        <v>76</v>
      </c>
      <c r="AW115" s="12" t="s">
        <v>136</v>
      </c>
      <c r="AX115" s="12" t="s">
        <v>68</v>
      </c>
      <c r="AY115" s="149" t="s">
        <v>123</v>
      </c>
    </row>
    <row r="116" spans="2:65" s="12" customFormat="1">
      <c r="B116" s="147"/>
      <c r="D116" s="148" t="s">
        <v>134</v>
      </c>
      <c r="E116" s="149" t="s">
        <v>19</v>
      </c>
      <c r="F116" s="150" t="s">
        <v>135</v>
      </c>
      <c r="H116" s="149" t="s">
        <v>19</v>
      </c>
      <c r="I116" s="151"/>
      <c r="L116" s="147"/>
      <c r="M116" s="152"/>
      <c r="T116" s="153"/>
      <c r="AT116" s="149" t="s">
        <v>134</v>
      </c>
      <c r="AU116" s="149" t="s">
        <v>78</v>
      </c>
      <c r="AV116" s="12" t="s">
        <v>76</v>
      </c>
      <c r="AW116" s="12" t="s">
        <v>136</v>
      </c>
      <c r="AX116" s="12" t="s">
        <v>68</v>
      </c>
      <c r="AY116" s="149" t="s">
        <v>123</v>
      </c>
    </row>
    <row r="117" spans="2:65" s="12" customFormat="1">
      <c r="B117" s="147"/>
      <c r="D117" s="148" t="s">
        <v>134</v>
      </c>
      <c r="E117" s="149" t="s">
        <v>19</v>
      </c>
      <c r="F117" s="150" t="s">
        <v>137</v>
      </c>
      <c r="H117" s="149" t="s">
        <v>19</v>
      </c>
      <c r="I117" s="151"/>
      <c r="L117" s="147"/>
      <c r="M117" s="152"/>
      <c r="T117" s="153"/>
      <c r="AT117" s="149" t="s">
        <v>134</v>
      </c>
      <c r="AU117" s="149" t="s">
        <v>78</v>
      </c>
      <c r="AV117" s="12" t="s">
        <v>76</v>
      </c>
      <c r="AW117" s="12" t="s">
        <v>136</v>
      </c>
      <c r="AX117" s="12" t="s">
        <v>68</v>
      </c>
      <c r="AY117" s="149" t="s">
        <v>123</v>
      </c>
    </row>
    <row r="118" spans="2:65" s="13" customFormat="1">
      <c r="B118" s="154"/>
      <c r="D118" s="148" t="s">
        <v>134</v>
      </c>
      <c r="E118" s="155" t="s">
        <v>19</v>
      </c>
      <c r="F118" s="156" t="s">
        <v>155</v>
      </c>
      <c r="H118" s="157">
        <v>24.8</v>
      </c>
      <c r="I118" s="158"/>
      <c r="L118" s="154"/>
      <c r="M118" s="159"/>
      <c r="T118" s="160"/>
      <c r="AT118" s="155" t="s">
        <v>134</v>
      </c>
      <c r="AU118" s="155" t="s">
        <v>78</v>
      </c>
      <c r="AV118" s="13" t="s">
        <v>78</v>
      </c>
      <c r="AW118" s="13" t="s">
        <v>136</v>
      </c>
      <c r="AX118" s="13" t="s">
        <v>76</v>
      </c>
      <c r="AY118" s="155" t="s">
        <v>123</v>
      </c>
    </row>
    <row r="119" spans="2:65" s="1" customFormat="1" ht="16.5" customHeight="1">
      <c r="B119" s="33"/>
      <c r="C119" s="161" t="s">
        <v>156</v>
      </c>
      <c r="D119" s="161" t="s">
        <v>157</v>
      </c>
      <c r="E119" s="162" t="s">
        <v>158</v>
      </c>
      <c r="F119" s="163" t="s">
        <v>159</v>
      </c>
      <c r="G119" s="164" t="s">
        <v>141</v>
      </c>
      <c r="H119" s="165">
        <v>24.8</v>
      </c>
      <c r="I119" s="166"/>
      <c r="J119" s="167">
        <f>ROUND(I119*H119,2)</f>
        <v>0</v>
      </c>
      <c r="K119" s="168"/>
      <c r="L119" s="169"/>
      <c r="M119" s="170" t="s">
        <v>19</v>
      </c>
      <c r="N119" s="171" t="s">
        <v>39</v>
      </c>
      <c r="P119" s="139">
        <f>O119*H119</f>
        <v>0</v>
      </c>
      <c r="Q119" s="139">
        <v>3.0000000000000001E-3</v>
      </c>
      <c r="R119" s="139">
        <f>Q119*H119</f>
        <v>7.4400000000000008E-2</v>
      </c>
      <c r="S119" s="139">
        <v>0</v>
      </c>
      <c r="T119" s="140">
        <f>S119*H119</f>
        <v>0</v>
      </c>
      <c r="AR119" s="141" t="s">
        <v>160</v>
      </c>
      <c r="AT119" s="141" t="s">
        <v>157</v>
      </c>
      <c r="AU119" s="141" t="s">
        <v>78</v>
      </c>
      <c r="AY119" s="18" t="s">
        <v>123</v>
      </c>
      <c r="BE119" s="142">
        <f>IF(N119="základní",J119,0)</f>
        <v>0</v>
      </c>
      <c r="BF119" s="142">
        <f>IF(N119="snížená",J119,0)</f>
        <v>0</v>
      </c>
      <c r="BG119" s="142">
        <f>IF(N119="zákl. přenesená",J119,0)</f>
        <v>0</v>
      </c>
      <c r="BH119" s="142">
        <f>IF(N119="sníž. přenesená",J119,0)</f>
        <v>0</v>
      </c>
      <c r="BI119" s="142">
        <f>IF(N119="nulová",J119,0)</f>
        <v>0</v>
      </c>
      <c r="BJ119" s="18" t="s">
        <v>76</v>
      </c>
      <c r="BK119" s="142">
        <f>ROUND(I119*H119,2)</f>
        <v>0</v>
      </c>
      <c r="BL119" s="18" t="s">
        <v>130</v>
      </c>
      <c r="BM119" s="141" t="s">
        <v>161</v>
      </c>
    </row>
    <row r="120" spans="2:65" s="12" customFormat="1">
      <c r="B120" s="147"/>
      <c r="D120" s="148" t="s">
        <v>134</v>
      </c>
      <c r="E120" s="149" t="s">
        <v>19</v>
      </c>
      <c r="F120" s="150" t="s">
        <v>150</v>
      </c>
      <c r="H120" s="149" t="s">
        <v>19</v>
      </c>
      <c r="I120" s="151"/>
      <c r="L120" s="147"/>
      <c r="M120" s="152"/>
      <c r="T120" s="153"/>
      <c r="AT120" s="149" t="s">
        <v>134</v>
      </c>
      <c r="AU120" s="149" t="s">
        <v>78</v>
      </c>
      <c r="AV120" s="12" t="s">
        <v>76</v>
      </c>
      <c r="AW120" s="12" t="s">
        <v>136</v>
      </c>
      <c r="AX120" s="12" t="s">
        <v>68</v>
      </c>
      <c r="AY120" s="149" t="s">
        <v>123</v>
      </c>
    </row>
    <row r="121" spans="2:65" s="12" customFormat="1">
      <c r="B121" s="147"/>
      <c r="D121" s="148" t="s">
        <v>134</v>
      </c>
      <c r="E121" s="149" t="s">
        <v>19</v>
      </c>
      <c r="F121" s="150" t="s">
        <v>135</v>
      </c>
      <c r="H121" s="149" t="s">
        <v>19</v>
      </c>
      <c r="I121" s="151"/>
      <c r="L121" s="147"/>
      <c r="M121" s="152"/>
      <c r="T121" s="153"/>
      <c r="AT121" s="149" t="s">
        <v>134</v>
      </c>
      <c r="AU121" s="149" t="s">
        <v>78</v>
      </c>
      <c r="AV121" s="12" t="s">
        <v>76</v>
      </c>
      <c r="AW121" s="12" t="s">
        <v>136</v>
      </c>
      <c r="AX121" s="12" t="s">
        <v>68</v>
      </c>
      <c r="AY121" s="149" t="s">
        <v>123</v>
      </c>
    </row>
    <row r="122" spans="2:65" s="12" customFormat="1">
      <c r="B122" s="147"/>
      <c r="D122" s="148" t="s">
        <v>134</v>
      </c>
      <c r="E122" s="149" t="s">
        <v>19</v>
      </c>
      <c r="F122" s="150" t="s">
        <v>137</v>
      </c>
      <c r="H122" s="149" t="s">
        <v>19</v>
      </c>
      <c r="I122" s="151"/>
      <c r="L122" s="147"/>
      <c r="M122" s="152"/>
      <c r="T122" s="153"/>
      <c r="AT122" s="149" t="s">
        <v>134</v>
      </c>
      <c r="AU122" s="149" t="s">
        <v>78</v>
      </c>
      <c r="AV122" s="12" t="s">
        <v>76</v>
      </c>
      <c r="AW122" s="12" t="s">
        <v>136</v>
      </c>
      <c r="AX122" s="12" t="s">
        <v>68</v>
      </c>
      <c r="AY122" s="149" t="s">
        <v>123</v>
      </c>
    </row>
    <row r="123" spans="2:65" s="13" customFormat="1">
      <c r="B123" s="154"/>
      <c r="D123" s="148" t="s">
        <v>134</v>
      </c>
      <c r="E123" s="155" t="s">
        <v>19</v>
      </c>
      <c r="F123" s="156" t="s">
        <v>155</v>
      </c>
      <c r="H123" s="157">
        <v>24.8</v>
      </c>
      <c r="I123" s="158"/>
      <c r="L123" s="154"/>
      <c r="M123" s="159"/>
      <c r="T123" s="160"/>
      <c r="AT123" s="155" t="s">
        <v>134</v>
      </c>
      <c r="AU123" s="155" t="s">
        <v>78</v>
      </c>
      <c r="AV123" s="13" t="s">
        <v>78</v>
      </c>
      <c r="AW123" s="13" t="s">
        <v>136</v>
      </c>
      <c r="AX123" s="13" t="s">
        <v>76</v>
      </c>
      <c r="AY123" s="155" t="s">
        <v>123</v>
      </c>
    </row>
    <row r="124" spans="2:65" s="11" customFormat="1" ht="22.95" customHeight="1">
      <c r="B124" s="117"/>
      <c r="D124" s="118" t="s">
        <v>67</v>
      </c>
      <c r="E124" s="127" t="s">
        <v>162</v>
      </c>
      <c r="F124" s="127" t="s">
        <v>163</v>
      </c>
      <c r="I124" s="120"/>
      <c r="J124" s="128">
        <f>BK124</f>
        <v>0</v>
      </c>
      <c r="L124" s="117"/>
      <c r="M124" s="122"/>
      <c r="P124" s="123">
        <f>SUM(P125:P196)</f>
        <v>0</v>
      </c>
      <c r="R124" s="123">
        <f>SUM(R125:R196)</f>
        <v>15.21715805</v>
      </c>
      <c r="T124" s="124">
        <f>SUM(T125:T196)</f>
        <v>12.066789999999999</v>
      </c>
      <c r="AR124" s="118" t="s">
        <v>76</v>
      </c>
      <c r="AT124" s="125" t="s">
        <v>67</v>
      </c>
      <c r="AU124" s="125" t="s">
        <v>76</v>
      </c>
      <c r="AY124" s="118" t="s">
        <v>123</v>
      </c>
      <c r="BK124" s="126">
        <f>SUM(BK125:BK196)</f>
        <v>0</v>
      </c>
    </row>
    <row r="125" spans="2:65" s="1" customFormat="1" ht="33" customHeight="1">
      <c r="B125" s="33"/>
      <c r="C125" s="129" t="s">
        <v>162</v>
      </c>
      <c r="D125" s="129" t="s">
        <v>126</v>
      </c>
      <c r="E125" s="130" t="s">
        <v>164</v>
      </c>
      <c r="F125" s="131" t="s">
        <v>165</v>
      </c>
      <c r="G125" s="132" t="s">
        <v>129</v>
      </c>
      <c r="H125" s="133">
        <v>228.78</v>
      </c>
      <c r="I125" s="134"/>
      <c r="J125" s="135">
        <f>ROUND(I125*H125,2)</f>
        <v>0</v>
      </c>
      <c r="K125" s="136"/>
      <c r="L125" s="33"/>
      <c r="M125" s="137" t="s">
        <v>19</v>
      </c>
      <c r="N125" s="138" t="s">
        <v>39</v>
      </c>
      <c r="P125" s="139">
        <f>O125*H125</f>
        <v>0</v>
      </c>
      <c r="Q125" s="139">
        <v>8.0000000000000002E-3</v>
      </c>
      <c r="R125" s="139">
        <f>Q125*H125</f>
        <v>1.8302400000000001</v>
      </c>
      <c r="S125" s="139">
        <v>0</v>
      </c>
      <c r="T125" s="140">
        <f>S125*H125</f>
        <v>0</v>
      </c>
      <c r="AR125" s="141" t="s">
        <v>130</v>
      </c>
      <c r="AT125" s="141" t="s">
        <v>126</v>
      </c>
      <c r="AU125" s="141" t="s">
        <v>78</v>
      </c>
      <c r="AY125" s="18" t="s">
        <v>123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8" t="s">
        <v>76</v>
      </c>
      <c r="BK125" s="142">
        <f>ROUND(I125*H125,2)</f>
        <v>0</v>
      </c>
      <c r="BL125" s="18" t="s">
        <v>130</v>
      </c>
      <c r="BM125" s="141" t="s">
        <v>166</v>
      </c>
    </row>
    <row r="126" spans="2:65" s="1" customFormat="1">
      <c r="B126" s="33"/>
      <c r="D126" s="143" t="s">
        <v>132</v>
      </c>
      <c r="F126" s="144" t="s">
        <v>167</v>
      </c>
      <c r="I126" s="145"/>
      <c r="L126" s="33"/>
      <c r="M126" s="146"/>
      <c r="T126" s="54"/>
      <c r="AT126" s="18" t="s">
        <v>132</v>
      </c>
      <c r="AU126" s="18" t="s">
        <v>78</v>
      </c>
    </row>
    <row r="127" spans="2:65" s="12" customFormat="1">
      <c r="B127" s="147"/>
      <c r="D127" s="148" t="s">
        <v>134</v>
      </c>
      <c r="E127" s="149" t="s">
        <v>19</v>
      </c>
      <c r="F127" s="150" t="s">
        <v>135</v>
      </c>
      <c r="H127" s="149" t="s">
        <v>19</v>
      </c>
      <c r="I127" s="151"/>
      <c r="L127" s="147"/>
      <c r="M127" s="152"/>
      <c r="T127" s="153"/>
      <c r="AT127" s="149" t="s">
        <v>134</v>
      </c>
      <c r="AU127" s="149" t="s">
        <v>78</v>
      </c>
      <c r="AV127" s="12" t="s">
        <v>76</v>
      </c>
      <c r="AW127" s="12" t="s">
        <v>136</v>
      </c>
      <c r="AX127" s="12" t="s">
        <v>68</v>
      </c>
      <c r="AY127" s="149" t="s">
        <v>123</v>
      </c>
    </row>
    <row r="128" spans="2:65" s="12" customFormat="1">
      <c r="B128" s="147"/>
      <c r="D128" s="148" t="s">
        <v>134</v>
      </c>
      <c r="E128" s="149" t="s">
        <v>19</v>
      </c>
      <c r="F128" s="150" t="s">
        <v>137</v>
      </c>
      <c r="H128" s="149" t="s">
        <v>19</v>
      </c>
      <c r="I128" s="151"/>
      <c r="L128" s="147"/>
      <c r="M128" s="152"/>
      <c r="T128" s="153"/>
      <c r="AT128" s="149" t="s">
        <v>134</v>
      </c>
      <c r="AU128" s="149" t="s">
        <v>78</v>
      </c>
      <c r="AV128" s="12" t="s">
        <v>76</v>
      </c>
      <c r="AW128" s="12" t="s">
        <v>136</v>
      </c>
      <c r="AX128" s="12" t="s">
        <v>68</v>
      </c>
      <c r="AY128" s="149" t="s">
        <v>123</v>
      </c>
    </row>
    <row r="129" spans="2:65" s="13" customFormat="1" ht="30.6">
      <c r="B129" s="154"/>
      <c r="D129" s="148" t="s">
        <v>134</v>
      </c>
      <c r="E129" s="155" t="s">
        <v>19</v>
      </c>
      <c r="F129" s="156" t="s">
        <v>168</v>
      </c>
      <c r="H129" s="157">
        <v>228.77999999999997</v>
      </c>
      <c r="I129" s="158"/>
      <c r="L129" s="154"/>
      <c r="M129" s="159"/>
      <c r="T129" s="160"/>
      <c r="AT129" s="155" t="s">
        <v>134</v>
      </c>
      <c r="AU129" s="155" t="s">
        <v>78</v>
      </c>
      <c r="AV129" s="13" t="s">
        <v>78</v>
      </c>
      <c r="AW129" s="13" t="s">
        <v>136</v>
      </c>
      <c r="AX129" s="13" t="s">
        <v>76</v>
      </c>
      <c r="AY129" s="155" t="s">
        <v>123</v>
      </c>
    </row>
    <row r="130" spans="2:65" s="1" customFormat="1" ht="33" customHeight="1">
      <c r="B130" s="33"/>
      <c r="C130" s="129" t="s">
        <v>169</v>
      </c>
      <c r="D130" s="129" t="s">
        <v>126</v>
      </c>
      <c r="E130" s="130" t="s">
        <v>170</v>
      </c>
      <c r="F130" s="131" t="s">
        <v>171</v>
      </c>
      <c r="G130" s="132" t="s">
        <v>172</v>
      </c>
      <c r="H130" s="133">
        <v>31</v>
      </c>
      <c r="I130" s="134"/>
      <c r="J130" s="135">
        <f>ROUND(I130*H130,2)</f>
        <v>0</v>
      </c>
      <c r="K130" s="136"/>
      <c r="L130" s="33"/>
      <c r="M130" s="137" t="s">
        <v>19</v>
      </c>
      <c r="N130" s="138" t="s">
        <v>39</v>
      </c>
      <c r="P130" s="139">
        <f>O130*H130</f>
        <v>0</v>
      </c>
      <c r="Q130" s="139">
        <v>3.73E-2</v>
      </c>
      <c r="R130" s="139">
        <f>Q130*H130</f>
        <v>1.1562999999999999</v>
      </c>
      <c r="S130" s="139">
        <v>0</v>
      </c>
      <c r="T130" s="140">
        <f>S130*H130</f>
        <v>0</v>
      </c>
      <c r="AR130" s="141" t="s">
        <v>130</v>
      </c>
      <c r="AT130" s="141" t="s">
        <v>126</v>
      </c>
      <c r="AU130" s="141" t="s">
        <v>78</v>
      </c>
      <c r="AY130" s="18" t="s">
        <v>123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8" t="s">
        <v>76</v>
      </c>
      <c r="BK130" s="142">
        <f>ROUND(I130*H130,2)</f>
        <v>0</v>
      </c>
      <c r="BL130" s="18" t="s">
        <v>130</v>
      </c>
      <c r="BM130" s="141" t="s">
        <v>173</v>
      </c>
    </row>
    <row r="131" spans="2:65" s="1" customFormat="1">
      <c r="B131" s="33"/>
      <c r="D131" s="143" t="s">
        <v>132</v>
      </c>
      <c r="F131" s="144" t="s">
        <v>174</v>
      </c>
      <c r="I131" s="145"/>
      <c r="L131" s="33"/>
      <c r="M131" s="146"/>
      <c r="T131" s="54"/>
      <c r="AT131" s="18" t="s">
        <v>132</v>
      </c>
      <c r="AU131" s="18" t="s">
        <v>78</v>
      </c>
    </row>
    <row r="132" spans="2:65" s="12" customFormat="1">
      <c r="B132" s="147"/>
      <c r="D132" s="148" t="s">
        <v>134</v>
      </c>
      <c r="E132" s="149" t="s">
        <v>19</v>
      </c>
      <c r="F132" s="150" t="s">
        <v>135</v>
      </c>
      <c r="H132" s="149" t="s">
        <v>19</v>
      </c>
      <c r="I132" s="151"/>
      <c r="L132" s="147"/>
      <c r="M132" s="152"/>
      <c r="T132" s="153"/>
      <c r="AT132" s="149" t="s">
        <v>134</v>
      </c>
      <c r="AU132" s="149" t="s">
        <v>78</v>
      </c>
      <c r="AV132" s="12" t="s">
        <v>76</v>
      </c>
      <c r="AW132" s="12" t="s">
        <v>136</v>
      </c>
      <c r="AX132" s="12" t="s">
        <v>68</v>
      </c>
      <c r="AY132" s="149" t="s">
        <v>123</v>
      </c>
    </row>
    <row r="133" spans="2:65" s="12" customFormat="1">
      <c r="B133" s="147"/>
      <c r="D133" s="148" t="s">
        <v>134</v>
      </c>
      <c r="E133" s="149" t="s">
        <v>19</v>
      </c>
      <c r="F133" s="150" t="s">
        <v>137</v>
      </c>
      <c r="H133" s="149" t="s">
        <v>19</v>
      </c>
      <c r="I133" s="151"/>
      <c r="L133" s="147"/>
      <c r="M133" s="152"/>
      <c r="T133" s="153"/>
      <c r="AT133" s="149" t="s">
        <v>134</v>
      </c>
      <c r="AU133" s="149" t="s">
        <v>78</v>
      </c>
      <c r="AV133" s="12" t="s">
        <v>76</v>
      </c>
      <c r="AW133" s="12" t="s">
        <v>136</v>
      </c>
      <c r="AX133" s="12" t="s">
        <v>68</v>
      </c>
      <c r="AY133" s="149" t="s">
        <v>123</v>
      </c>
    </row>
    <row r="134" spans="2:65" s="12" customFormat="1">
      <c r="B134" s="147"/>
      <c r="D134" s="148" t="s">
        <v>134</v>
      </c>
      <c r="E134" s="149" t="s">
        <v>19</v>
      </c>
      <c r="F134" s="150" t="s">
        <v>175</v>
      </c>
      <c r="H134" s="149" t="s">
        <v>19</v>
      </c>
      <c r="I134" s="151"/>
      <c r="L134" s="147"/>
      <c r="M134" s="152"/>
      <c r="T134" s="153"/>
      <c r="AT134" s="149" t="s">
        <v>134</v>
      </c>
      <c r="AU134" s="149" t="s">
        <v>78</v>
      </c>
      <c r="AV134" s="12" t="s">
        <v>76</v>
      </c>
      <c r="AW134" s="12" t="s">
        <v>136</v>
      </c>
      <c r="AX134" s="12" t="s">
        <v>68</v>
      </c>
      <c r="AY134" s="149" t="s">
        <v>123</v>
      </c>
    </row>
    <row r="135" spans="2:65" s="13" customFormat="1" ht="20.399999999999999">
      <c r="B135" s="154"/>
      <c r="D135" s="148" t="s">
        <v>134</v>
      </c>
      <c r="E135" s="155" t="s">
        <v>19</v>
      </c>
      <c r="F135" s="156" t="s">
        <v>176</v>
      </c>
      <c r="H135" s="157">
        <v>31</v>
      </c>
      <c r="I135" s="158"/>
      <c r="L135" s="154"/>
      <c r="M135" s="159"/>
      <c r="T135" s="160"/>
      <c r="AT135" s="155" t="s">
        <v>134</v>
      </c>
      <c r="AU135" s="155" t="s">
        <v>78</v>
      </c>
      <c r="AV135" s="13" t="s">
        <v>78</v>
      </c>
      <c r="AW135" s="13" t="s">
        <v>136</v>
      </c>
      <c r="AX135" s="13" t="s">
        <v>76</v>
      </c>
      <c r="AY135" s="155" t="s">
        <v>123</v>
      </c>
    </row>
    <row r="136" spans="2:65" s="1" customFormat="1" ht="33" customHeight="1">
      <c r="B136" s="33"/>
      <c r="C136" s="129" t="s">
        <v>160</v>
      </c>
      <c r="D136" s="129" t="s">
        <v>126</v>
      </c>
      <c r="E136" s="130" t="s">
        <v>177</v>
      </c>
      <c r="F136" s="131" t="s">
        <v>178</v>
      </c>
      <c r="G136" s="132" t="s">
        <v>172</v>
      </c>
      <c r="H136" s="133">
        <v>31</v>
      </c>
      <c r="I136" s="134"/>
      <c r="J136" s="135">
        <f>ROUND(I136*H136,2)</f>
        <v>0</v>
      </c>
      <c r="K136" s="136"/>
      <c r="L136" s="33"/>
      <c r="M136" s="137" t="s">
        <v>19</v>
      </c>
      <c r="N136" s="138" t="s">
        <v>39</v>
      </c>
      <c r="P136" s="139">
        <f>O136*H136</f>
        <v>0</v>
      </c>
      <c r="Q136" s="139">
        <v>4.0599999999999997E-2</v>
      </c>
      <c r="R136" s="139">
        <f>Q136*H136</f>
        <v>1.2585999999999999</v>
      </c>
      <c r="S136" s="139">
        <v>0</v>
      </c>
      <c r="T136" s="140">
        <f>S136*H136</f>
        <v>0</v>
      </c>
      <c r="AR136" s="141" t="s">
        <v>130</v>
      </c>
      <c r="AT136" s="141" t="s">
        <v>126</v>
      </c>
      <c r="AU136" s="141" t="s">
        <v>78</v>
      </c>
      <c r="AY136" s="18" t="s">
        <v>123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8" t="s">
        <v>76</v>
      </c>
      <c r="BK136" s="142">
        <f>ROUND(I136*H136,2)</f>
        <v>0</v>
      </c>
      <c r="BL136" s="18" t="s">
        <v>130</v>
      </c>
      <c r="BM136" s="141" t="s">
        <v>179</v>
      </c>
    </row>
    <row r="137" spans="2:65" s="1" customFormat="1">
      <c r="B137" s="33"/>
      <c r="D137" s="143" t="s">
        <v>132</v>
      </c>
      <c r="F137" s="144" t="s">
        <v>180</v>
      </c>
      <c r="I137" s="145"/>
      <c r="L137" s="33"/>
      <c r="M137" s="146"/>
      <c r="T137" s="54"/>
      <c r="AT137" s="18" t="s">
        <v>132</v>
      </c>
      <c r="AU137" s="18" t="s">
        <v>78</v>
      </c>
    </row>
    <row r="138" spans="2:65" s="12" customFormat="1">
      <c r="B138" s="147"/>
      <c r="D138" s="148" t="s">
        <v>134</v>
      </c>
      <c r="E138" s="149" t="s">
        <v>19</v>
      </c>
      <c r="F138" s="150" t="s">
        <v>135</v>
      </c>
      <c r="H138" s="149" t="s">
        <v>19</v>
      </c>
      <c r="I138" s="151"/>
      <c r="L138" s="147"/>
      <c r="M138" s="152"/>
      <c r="T138" s="153"/>
      <c r="AT138" s="149" t="s">
        <v>134</v>
      </c>
      <c r="AU138" s="149" t="s">
        <v>78</v>
      </c>
      <c r="AV138" s="12" t="s">
        <v>76</v>
      </c>
      <c r="AW138" s="12" t="s">
        <v>136</v>
      </c>
      <c r="AX138" s="12" t="s">
        <v>68</v>
      </c>
      <c r="AY138" s="149" t="s">
        <v>123</v>
      </c>
    </row>
    <row r="139" spans="2:65" s="12" customFormat="1">
      <c r="B139" s="147"/>
      <c r="D139" s="148" t="s">
        <v>134</v>
      </c>
      <c r="E139" s="149" t="s">
        <v>19</v>
      </c>
      <c r="F139" s="150" t="s">
        <v>137</v>
      </c>
      <c r="H139" s="149" t="s">
        <v>19</v>
      </c>
      <c r="I139" s="151"/>
      <c r="L139" s="147"/>
      <c r="M139" s="152"/>
      <c r="T139" s="153"/>
      <c r="AT139" s="149" t="s">
        <v>134</v>
      </c>
      <c r="AU139" s="149" t="s">
        <v>78</v>
      </c>
      <c r="AV139" s="12" t="s">
        <v>76</v>
      </c>
      <c r="AW139" s="12" t="s">
        <v>136</v>
      </c>
      <c r="AX139" s="12" t="s">
        <v>68</v>
      </c>
      <c r="AY139" s="149" t="s">
        <v>123</v>
      </c>
    </row>
    <row r="140" spans="2:65" s="12" customFormat="1">
      <c r="B140" s="147"/>
      <c r="D140" s="148" t="s">
        <v>134</v>
      </c>
      <c r="E140" s="149" t="s">
        <v>19</v>
      </c>
      <c r="F140" s="150" t="s">
        <v>175</v>
      </c>
      <c r="H140" s="149" t="s">
        <v>19</v>
      </c>
      <c r="I140" s="151"/>
      <c r="L140" s="147"/>
      <c r="M140" s="152"/>
      <c r="T140" s="153"/>
      <c r="AT140" s="149" t="s">
        <v>134</v>
      </c>
      <c r="AU140" s="149" t="s">
        <v>78</v>
      </c>
      <c r="AV140" s="12" t="s">
        <v>76</v>
      </c>
      <c r="AW140" s="12" t="s">
        <v>136</v>
      </c>
      <c r="AX140" s="12" t="s">
        <v>68</v>
      </c>
      <c r="AY140" s="149" t="s">
        <v>123</v>
      </c>
    </row>
    <row r="141" spans="2:65" s="13" customFormat="1" ht="20.399999999999999">
      <c r="B141" s="154"/>
      <c r="D141" s="148" t="s">
        <v>134</v>
      </c>
      <c r="E141" s="155" t="s">
        <v>19</v>
      </c>
      <c r="F141" s="156" t="s">
        <v>176</v>
      </c>
      <c r="H141" s="157">
        <v>31</v>
      </c>
      <c r="I141" s="158"/>
      <c r="L141" s="154"/>
      <c r="M141" s="159"/>
      <c r="T141" s="160"/>
      <c r="AT141" s="155" t="s">
        <v>134</v>
      </c>
      <c r="AU141" s="155" t="s">
        <v>78</v>
      </c>
      <c r="AV141" s="13" t="s">
        <v>78</v>
      </c>
      <c r="AW141" s="13" t="s">
        <v>136</v>
      </c>
      <c r="AX141" s="13" t="s">
        <v>76</v>
      </c>
      <c r="AY141" s="155" t="s">
        <v>123</v>
      </c>
    </row>
    <row r="142" spans="2:65" s="1" customFormat="1" ht="37.950000000000003" customHeight="1">
      <c r="B142" s="33"/>
      <c r="C142" s="129" t="s">
        <v>181</v>
      </c>
      <c r="D142" s="129" t="s">
        <v>126</v>
      </c>
      <c r="E142" s="130" t="s">
        <v>182</v>
      </c>
      <c r="F142" s="131" t="s">
        <v>183</v>
      </c>
      <c r="G142" s="132" t="s">
        <v>129</v>
      </c>
      <c r="H142" s="133">
        <v>232.78</v>
      </c>
      <c r="I142" s="134"/>
      <c r="J142" s="135">
        <f>ROUND(I142*H142,2)</f>
        <v>0</v>
      </c>
      <c r="K142" s="136"/>
      <c r="L142" s="33"/>
      <c r="M142" s="137" t="s">
        <v>19</v>
      </c>
      <c r="N142" s="138" t="s">
        <v>39</v>
      </c>
      <c r="P142" s="139">
        <f>O142*H142</f>
        <v>0</v>
      </c>
      <c r="Q142" s="139">
        <v>2.6440000000000002E-2</v>
      </c>
      <c r="R142" s="139">
        <f>Q142*H142</f>
        <v>6.1547032000000002</v>
      </c>
      <c r="S142" s="139">
        <v>2.5999999999999999E-2</v>
      </c>
      <c r="T142" s="140">
        <f>S142*H142</f>
        <v>6.0522799999999997</v>
      </c>
      <c r="AR142" s="141" t="s">
        <v>130</v>
      </c>
      <c r="AT142" s="141" t="s">
        <v>126</v>
      </c>
      <c r="AU142" s="141" t="s">
        <v>78</v>
      </c>
      <c r="AY142" s="18" t="s">
        <v>123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8" t="s">
        <v>76</v>
      </c>
      <c r="BK142" s="142">
        <f>ROUND(I142*H142,2)</f>
        <v>0</v>
      </c>
      <c r="BL142" s="18" t="s">
        <v>130</v>
      </c>
      <c r="BM142" s="141" t="s">
        <v>184</v>
      </c>
    </row>
    <row r="143" spans="2:65" s="1" customFormat="1">
      <c r="B143" s="33"/>
      <c r="D143" s="143" t="s">
        <v>132</v>
      </c>
      <c r="F143" s="144" t="s">
        <v>185</v>
      </c>
      <c r="I143" s="145"/>
      <c r="L143" s="33"/>
      <c r="M143" s="146"/>
      <c r="T143" s="54"/>
      <c r="AT143" s="18" t="s">
        <v>132</v>
      </c>
      <c r="AU143" s="18" t="s">
        <v>78</v>
      </c>
    </row>
    <row r="144" spans="2:65" s="12" customFormat="1">
      <c r="B144" s="147"/>
      <c r="D144" s="148" t="s">
        <v>134</v>
      </c>
      <c r="E144" s="149" t="s">
        <v>19</v>
      </c>
      <c r="F144" s="150" t="s">
        <v>186</v>
      </c>
      <c r="H144" s="149" t="s">
        <v>19</v>
      </c>
      <c r="I144" s="151"/>
      <c r="L144" s="147"/>
      <c r="M144" s="152"/>
      <c r="T144" s="153"/>
      <c r="AT144" s="149" t="s">
        <v>134</v>
      </c>
      <c r="AU144" s="149" t="s">
        <v>78</v>
      </c>
      <c r="AV144" s="12" t="s">
        <v>76</v>
      </c>
      <c r="AW144" s="12" t="s">
        <v>136</v>
      </c>
      <c r="AX144" s="12" t="s">
        <v>68</v>
      </c>
      <c r="AY144" s="149" t="s">
        <v>123</v>
      </c>
    </row>
    <row r="145" spans="2:65" s="12" customFormat="1">
      <c r="B145" s="147"/>
      <c r="D145" s="148" t="s">
        <v>134</v>
      </c>
      <c r="E145" s="149" t="s">
        <v>19</v>
      </c>
      <c r="F145" s="150" t="s">
        <v>187</v>
      </c>
      <c r="H145" s="149" t="s">
        <v>19</v>
      </c>
      <c r="I145" s="151"/>
      <c r="L145" s="147"/>
      <c r="M145" s="152"/>
      <c r="T145" s="153"/>
      <c r="AT145" s="149" t="s">
        <v>134</v>
      </c>
      <c r="AU145" s="149" t="s">
        <v>78</v>
      </c>
      <c r="AV145" s="12" t="s">
        <v>76</v>
      </c>
      <c r="AW145" s="12" t="s">
        <v>136</v>
      </c>
      <c r="AX145" s="12" t="s">
        <v>68</v>
      </c>
      <c r="AY145" s="149" t="s">
        <v>123</v>
      </c>
    </row>
    <row r="146" spans="2:65" s="12" customFormat="1">
      <c r="B146" s="147"/>
      <c r="D146" s="148" t="s">
        <v>134</v>
      </c>
      <c r="E146" s="149" t="s">
        <v>19</v>
      </c>
      <c r="F146" s="150" t="s">
        <v>188</v>
      </c>
      <c r="H146" s="149" t="s">
        <v>19</v>
      </c>
      <c r="I146" s="151"/>
      <c r="L146" s="147"/>
      <c r="M146" s="152"/>
      <c r="T146" s="153"/>
      <c r="AT146" s="149" t="s">
        <v>134</v>
      </c>
      <c r="AU146" s="149" t="s">
        <v>78</v>
      </c>
      <c r="AV146" s="12" t="s">
        <v>76</v>
      </c>
      <c r="AW146" s="12" t="s">
        <v>136</v>
      </c>
      <c r="AX146" s="12" t="s">
        <v>68</v>
      </c>
      <c r="AY146" s="149" t="s">
        <v>123</v>
      </c>
    </row>
    <row r="147" spans="2:65" s="12" customFormat="1">
      <c r="B147" s="147"/>
      <c r="D147" s="148" t="s">
        <v>134</v>
      </c>
      <c r="E147" s="149" t="s">
        <v>19</v>
      </c>
      <c r="F147" s="150" t="s">
        <v>189</v>
      </c>
      <c r="H147" s="149" t="s">
        <v>19</v>
      </c>
      <c r="I147" s="151"/>
      <c r="L147" s="147"/>
      <c r="M147" s="152"/>
      <c r="T147" s="153"/>
      <c r="AT147" s="149" t="s">
        <v>134</v>
      </c>
      <c r="AU147" s="149" t="s">
        <v>78</v>
      </c>
      <c r="AV147" s="12" t="s">
        <v>76</v>
      </c>
      <c r="AW147" s="12" t="s">
        <v>136</v>
      </c>
      <c r="AX147" s="12" t="s">
        <v>68</v>
      </c>
      <c r="AY147" s="149" t="s">
        <v>123</v>
      </c>
    </row>
    <row r="148" spans="2:65" s="13" customFormat="1">
      <c r="B148" s="154"/>
      <c r="D148" s="148" t="s">
        <v>134</v>
      </c>
      <c r="E148" s="155" t="s">
        <v>19</v>
      </c>
      <c r="F148" s="156" t="s">
        <v>190</v>
      </c>
      <c r="H148" s="157">
        <v>23.03</v>
      </c>
      <c r="I148" s="158"/>
      <c r="L148" s="154"/>
      <c r="M148" s="159"/>
      <c r="T148" s="160"/>
      <c r="AT148" s="155" t="s">
        <v>134</v>
      </c>
      <c r="AU148" s="155" t="s">
        <v>78</v>
      </c>
      <c r="AV148" s="13" t="s">
        <v>78</v>
      </c>
      <c r="AW148" s="13" t="s">
        <v>136</v>
      </c>
      <c r="AX148" s="13" t="s">
        <v>68</v>
      </c>
      <c r="AY148" s="155" t="s">
        <v>123</v>
      </c>
    </row>
    <row r="149" spans="2:65" s="13" customFormat="1">
      <c r="B149" s="154"/>
      <c r="D149" s="148" t="s">
        <v>134</v>
      </c>
      <c r="E149" s="155" t="s">
        <v>19</v>
      </c>
      <c r="F149" s="156" t="s">
        <v>191</v>
      </c>
      <c r="H149" s="157">
        <v>11.79</v>
      </c>
      <c r="I149" s="158"/>
      <c r="L149" s="154"/>
      <c r="M149" s="159"/>
      <c r="T149" s="160"/>
      <c r="AT149" s="155" t="s">
        <v>134</v>
      </c>
      <c r="AU149" s="155" t="s">
        <v>78</v>
      </c>
      <c r="AV149" s="13" t="s">
        <v>78</v>
      </c>
      <c r="AW149" s="13" t="s">
        <v>136</v>
      </c>
      <c r="AX149" s="13" t="s">
        <v>68</v>
      </c>
      <c r="AY149" s="155" t="s">
        <v>123</v>
      </c>
    </row>
    <row r="150" spans="2:65" s="13" customFormat="1">
      <c r="B150" s="154"/>
      <c r="D150" s="148" t="s">
        <v>134</v>
      </c>
      <c r="E150" s="155" t="s">
        <v>19</v>
      </c>
      <c r="F150" s="156" t="s">
        <v>192</v>
      </c>
      <c r="H150" s="157">
        <v>63.07</v>
      </c>
      <c r="I150" s="158"/>
      <c r="L150" s="154"/>
      <c r="M150" s="159"/>
      <c r="T150" s="160"/>
      <c r="AT150" s="155" t="s">
        <v>134</v>
      </c>
      <c r="AU150" s="155" t="s">
        <v>78</v>
      </c>
      <c r="AV150" s="13" t="s">
        <v>78</v>
      </c>
      <c r="AW150" s="13" t="s">
        <v>136</v>
      </c>
      <c r="AX150" s="13" t="s">
        <v>68</v>
      </c>
      <c r="AY150" s="155" t="s">
        <v>123</v>
      </c>
    </row>
    <row r="151" spans="2:65" s="13" customFormat="1">
      <c r="B151" s="154"/>
      <c r="D151" s="148" t="s">
        <v>134</v>
      </c>
      <c r="E151" s="155" t="s">
        <v>19</v>
      </c>
      <c r="F151" s="156" t="s">
        <v>193</v>
      </c>
      <c r="H151" s="157">
        <v>72.92</v>
      </c>
      <c r="I151" s="158"/>
      <c r="L151" s="154"/>
      <c r="M151" s="159"/>
      <c r="T151" s="160"/>
      <c r="AT151" s="155" t="s">
        <v>134</v>
      </c>
      <c r="AU151" s="155" t="s">
        <v>78</v>
      </c>
      <c r="AV151" s="13" t="s">
        <v>78</v>
      </c>
      <c r="AW151" s="13" t="s">
        <v>136</v>
      </c>
      <c r="AX151" s="13" t="s">
        <v>68</v>
      </c>
      <c r="AY151" s="155" t="s">
        <v>123</v>
      </c>
    </row>
    <row r="152" spans="2:65" s="13" customFormat="1">
      <c r="B152" s="154"/>
      <c r="D152" s="148" t="s">
        <v>134</v>
      </c>
      <c r="E152" s="155" t="s">
        <v>19</v>
      </c>
      <c r="F152" s="156" t="s">
        <v>194</v>
      </c>
      <c r="H152" s="157">
        <v>16.72</v>
      </c>
      <c r="I152" s="158"/>
      <c r="L152" s="154"/>
      <c r="M152" s="159"/>
      <c r="T152" s="160"/>
      <c r="AT152" s="155" t="s">
        <v>134</v>
      </c>
      <c r="AU152" s="155" t="s">
        <v>78</v>
      </c>
      <c r="AV152" s="13" t="s">
        <v>78</v>
      </c>
      <c r="AW152" s="13" t="s">
        <v>136</v>
      </c>
      <c r="AX152" s="13" t="s">
        <v>68</v>
      </c>
      <c r="AY152" s="155" t="s">
        <v>123</v>
      </c>
    </row>
    <row r="153" spans="2:65" s="13" customFormat="1">
      <c r="B153" s="154"/>
      <c r="D153" s="148" t="s">
        <v>134</v>
      </c>
      <c r="E153" s="155" t="s">
        <v>19</v>
      </c>
      <c r="F153" s="156" t="s">
        <v>195</v>
      </c>
      <c r="H153" s="157">
        <v>2.9</v>
      </c>
      <c r="I153" s="158"/>
      <c r="L153" s="154"/>
      <c r="M153" s="159"/>
      <c r="T153" s="160"/>
      <c r="AT153" s="155" t="s">
        <v>134</v>
      </c>
      <c r="AU153" s="155" t="s">
        <v>78</v>
      </c>
      <c r="AV153" s="13" t="s">
        <v>78</v>
      </c>
      <c r="AW153" s="13" t="s">
        <v>136</v>
      </c>
      <c r="AX153" s="13" t="s">
        <v>68</v>
      </c>
      <c r="AY153" s="155" t="s">
        <v>123</v>
      </c>
    </row>
    <row r="154" spans="2:65" s="13" customFormat="1">
      <c r="B154" s="154"/>
      <c r="D154" s="148" t="s">
        <v>134</v>
      </c>
      <c r="E154" s="155" t="s">
        <v>19</v>
      </c>
      <c r="F154" s="156" t="s">
        <v>196</v>
      </c>
      <c r="H154" s="157">
        <v>42.35</v>
      </c>
      <c r="I154" s="158"/>
      <c r="L154" s="154"/>
      <c r="M154" s="159"/>
      <c r="T154" s="160"/>
      <c r="AT154" s="155" t="s">
        <v>134</v>
      </c>
      <c r="AU154" s="155" t="s">
        <v>78</v>
      </c>
      <c r="AV154" s="13" t="s">
        <v>78</v>
      </c>
      <c r="AW154" s="13" t="s">
        <v>136</v>
      </c>
      <c r="AX154" s="13" t="s">
        <v>68</v>
      </c>
      <c r="AY154" s="155" t="s">
        <v>123</v>
      </c>
    </row>
    <row r="155" spans="2:65" s="14" customFormat="1">
      <c r="B155" s="172"/>
      <c r="D155" s="148" t="s">
        <v>134</v>
      </c>
      <c r="E155" s="173" t="s">
        <v>19</v>
      </c>
      <c r="F155" s="174" t="s">
        <v>197</v>
      </c>
      <c r="H155" s="175">
        <v>232.78</v>
      </c>
      <c r="I155" s="176"/>
      <c r="L155" s="172"/>
      <c r="M155" s="177"/>
      <c r="T155" s="178"/>
      <c r="AT155" s="173" t="s">
        <v>134</v>
      </c>
      <c r="AU155" s="173" t="s">
        <v>78</v>
      </c>
      <c r="AV155" s="14" t="s">
        <v>130</v>
      </c>
      <c r="AW155" s="14" t="s">
        <v>136</v>
      </c>
      <c r="AX155" s="14" t="s">
        <v>76</v>
      </c>
      <c r="AY155" s="173" t="s">
        <v>123</v>
      </c>
    </row>
    <row r="156" spans="2:65" s="1" customFormat="1" ht="37.950000000000003" customHeight="1">
      <c r="B156" s="33"/>
      <c r="C156" s="129" t="s">
        <v>198</v>
      </c>
      <c r="D156" s="129" t="s">
        <v>126</v>
      </c>
      <c r="E156" s="130" t="s">
        <v>199</v>
      </c>
      <c r="F156" s="131" t="s">
        <v>200</v>
      </c>
      <c r="G156" s="132" t="s">
        <v>129</v>
      </c>
      <c r="H156" s="133">
        <v>221.875</v>
      </c>
      <c r="I156" s="134"/>
      <c r="J156" s="135">
        <f>ROUND(I156*H156,2)</f>
        <v>0</v>
      </c>
      <c r="K156" s="136"/>
      <c r="L156" s="33"/>
      <c r="M156" s="137" t="s">
        <v>19</v>
      </c>
      <c r="N156" s="138" t="s">
        <v>39</v>
      </c>
      <c r="P156" s="139">
        <f>O156*H156</f>
        <v>0</v>
      </c>
      <c r="Q156" s="139">
        <v>2.0930000000000001E-2</v>
      </c>
      <c r="R156" s="139">
        <f>Q156*H156</f>
        <v>4.6438437500000003</v>
      </c>
      <c r="S156" s="139">
        <v>0.02</v>
      </c>
      <c r="T156" s="140">
        <f>S156*H156</f>
        <v>4.4375</v>
      </c>
      <c r="AR156" s="141" t="s">
        <v>130</v>
      </c>
      <c r="AT156" s="141" t="s">
        <v>126</v>
      </c>
      <c r="AU156" s="141" t="s">
        <v>78</v>
      </c>
      <c r="AY156" s="18" t="s">
        <v>123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8" t="s">
        <v>76</v>
      </c>
      <c r="BK156" s="142">
        <f>ROUND(I156*H156,2)</f>
        <v>0</v>
      </c>
      <c r="BL156" s="18" t="s">
        <v>130</v>
      </c>
      <c r="BM156" s="141" t="s">
        <v>201</v>
      </c>
    </row>
    <row r="157" spans="2:65" s="1" customFormat="1">
      <c r="B157" s="33"/>
      <c r="D157" s="143" t="s">
        <v>132</v>
      </c>
      <c r="F157" s="144" t="s">
        <v>202</v>
      </c>
      <c r="I157" s="145"/>
      <c r="L157" s="33"/>
      <c r="M157" s="146"/>
      <c r="T157" s="54"/>
      <c r="AT157" s="18" t="s">
        <v>132</v>
      </c>
      <c r="AU157" s="18" t="s">
        <v>78</v>
      </c>
    </row>
    <row r="158" spans="2:65" s="12" customFormat="1">
      <c r="B158" s="147"/>
      <c r="D158" s="148" t="s">
        <v>134</v>
      </c>
      <c r="E158" s="149" t="s">
        <v>19</v>
      </c>
      <c r="F158" s="150" t="s">
        <v>186</v>
      </c>
      <c r="H158" s="149" t="s">
        <v>19</v>
      </c>
      <c r="I158" s="151"/>
      <c r="L158" s="147"/>
      <c r="M158" s="152"/>
      <c r="T158" s="153"/>
      <c r="AT158" s="149" t="s">
        <v>134</v>
      </c>
      <c r="AU158" s="149" t="s">
        <v>78</v>
      </c>
      <c r="AV158" s="12" t="s">
        <v>76</v>
      </c>
      <c r="AW158" s="12" t="s">
        <v>136</v>
      </c>
      <c r="AX158" s="12" t="s">
        <v>68</v>
      </c>
      <c r="AY158" s="149" t="s">
        <v>123</v>
      </c>
    </row>
    <row r="159" spans="2:65" s="12" customFormat="1">
      <c r="B159" s="147"/>
      <c r="D159" s="148" t="s">
        <v>134</v>
      </c>
      <c r="E159" s="149" t="s">
        <v>19</v>
      </c>
      <c r="F159" s="150" t="s">
        <v>187</v>
      </c>
      <c r="H159" s="149" t="s">
        <v>19</v>
      </c>
      <c r="I159" s="151"/>
      <c r="L159" s="147"/>
      <c r="M159" s="152"/>
      <c r="T159" s="153"/>
      <c r="AT159" s="149" t="s">
        <v>134</v>
      </c>
      <c r="AU159" s="149" t="s">
        <v>78</v>
      </c>
      <c r="AV159" s="12" t="s">
        <v>76</v>
      </c>
      <c r="AW159" s="12" t="s">
        <v>136</v>
      </c>
      <c r="AX159" s="12" t="s">
        <v>68</v>
      </c>
      <c r="AY159" s="149" t="s">
        <v>123</v>
      </c>
    </row>
    <row r="160" spans="2:65" s="12" customFormat="1">
      <c r="B160" s="147"/>
      <c r="D160" s="148" t="s">
        <v>134</v>
      </c>
      <c r="E160" s="149" t="s">
        <v>19</v>
      </c>
      <c r="F160" s="150" t="s">
        <v>188</v>
      </c>
      <c r="H160" s="149" t="s">
        <v>19</v>
      </c>
      <c r="I160" s="151"/>
      <c r="L160" s="147"/>
      <c r="M160" s="152"/>
      <c r="T160" s="153"/>
      <c r="AT160" s="149" t="s">
        <v>134</v>
      </c>
      <c r="AU160" s="149" t="s">
        <v>78</v>
      </c>
      <c r="AV160" s="12" t="s">
        <v>76</v>
      </c>
      <c r="AW160" s="12" t="s">
        <v>136</v>
      </c>
      <c r="AX160" s="12" t="s">
        <v>68</v>
      </c>
      <c r="AY160" s="149" t="s">
        <v>123</v>
      </c>
    </row>
    <row r="161" spans="2:65" s="12" customFormat="1">
      <c r="B161" s="147"/>
      <c r="D161" s="148" t="s">
        <v>134</v>
      </c>
      <c r="E161" s="149" t="s">
        <v>19</v>
      </c>
      <c r="F161" s="150" t="s">
        <v>203</v>
      </c>
      <c r="H161" s="149" t="s">
        <v>19</v>
      </c>
      <c r="I161" s="151"/>
      <c r="L161" s="147"/>
      <c r="M161" s="152"/>
      <c r="T161" s="153"/>
      <c r="AT161" s="149" t="s">
        <v>134</v>
      </c>
      <c r="AU161" s="149" t="s">
        <v>78</v>
      </c>
      <c r="AV161" s="12" t="s">
        <v>76</v>
      </c>
      <c r="AW161" s="12" t="s">
        <v>136</v>
      </c>
      <c r="AX161" s="12" t="s">
        <v>68</v>
      </c>
      <c r="AY161" s="149" t="s">
        <v>123</v>
      </c>
    </row>
    <row r="162" spans="2:65" s="13" customFormat="1">
      <c r="B162" s="154"/>
      <c r="D162" s="148" t="s">
        <v>134</v>
      </c>
      <c r="E162" s="155" t="s">
        <v>19</v>
      </c>
      <c r="F162" s="156" t="s">
        <v>204</v>
      </c>
      <c r="H162" s="157">
        <v>18.75</v>
      </c>
      <c r="I162" s="158"/>
      <c r="L162" s="154"/>
      <c r="M162" s="159"/>
      <c r="T162" s="160"/>
      <c r="AT162" s="155" t="s">
        <v>134</v>
      </c>
      <c r="AU162" s="155" t="s">
        <v>78</v>
      </c>
      <c r="AV162" s="13" t="s">
        <v>78</v>
      </c>
      <c r="AW162" s="13" t="s">
        <v>136</v>
      </c>
      <c r="AX162" s="13" t="s">
        <v>68</v>
      </c>
      <c r="AY162" s="155" t="s">
        <v>123</v>
      </c>
    </row>
    <row r="163" spans="2:65" s="12" customFormat="1">
      <c r="B163" s="147"/>
      <c r="D163" s="148" t="s">
        <v>134</v>
      </c>
      <c r="E163" s="149" t="s">
        <v>19</v>
      </c>
      <c r="F163" s="150" t="s">
        <v>205</v>
      </c>
      <c r="H163" s="149" t="s">
        <v>19</v>
      </c>
      <c r="I163" s="151"/>
      <c r="L163" s="147"/>
      <c r="M163" s="152"/>
      <c r="T163" s="153"/>
      <c r="AT163" s="149" t="s">
        <v>134</v>
      </c>
      <c r="AU163" s="149" t="s">
        <v>78</v>
      </c>
      <c r="AV163" s="12" t="s">
        <v>76</v>
      </c>
      <c r="AW163" s="12" t="s">
        <v>136</v>
      </c>
      <c r="AX163" s="12" t="s">
        <v>68</v>
      </c>
      <c r="AY163" s="149" t="s">
        <v>123</v>
      </c>
    </row>
    <row r="164" spans="2:65" s="13" customFormat="1">
      <c r="B164" s="154"/>
      <c r="D164" s="148" t="s">
        <v>134</v>
      </c>
      <c r="E164" s="155" t="s">
        <v>19</v>
      </c>
      <c r="F164" s="156" t="s">
        <v>206</v>
      </c>
      <c r="H164" s="157">
        <v>159.375</v>
      </c>
      <c r="I164" s="158"/>
      <c r="L164" s="154"/>
      <c r="M164" s="159"/>
      <c r="T164" s="160"/>
      <c r="AT164" s="155" t="s">
        <v>134</v>
      </c>
      <c r="AU164" s="155" t="s">
        <v>78</v>
      </c>
      <c r="AV164" s="13" t="s">
        <v>78</v>
      </c>
      <c r="AW164" s="13" t="s">
        <v>136</v>
      </c>
      <c r="AX164" s="13" t="s">
        <v>68</v>
      </c>
      <c r="AY164" s="155" t="s">
        <v>123</v>
      </c>
    </row>
    <row r="165" spans="2:65" s="12" customFormat="1">
      <c r="B165" s="147"/>
      <c r="D165" s="148" t="s">
        <v>134</v>
      </c>
      <c r="E165" s="149" t="s">
        <v>19</v>
      </c>
      <c r="F165" s="150" t="s">
        <v>207</v>
      </c>
      <c r="H165" s="149" t="s">
        <v>19</v>
      </c>
      <c r="I165" s="151"/>
      <c r="L165" s="147"/>
      <c r="M165" s="152"/>
      <c r="T165" s="153"/>
      <c r="AT165" s="149" t="s">
        <v>134</v>
      </c>
      <c r="AU165" s="149" t="s">
        <v>78</v>
      </c>
      <c r="AV165" s="12" t="s">
        <v>76</v>
      </c>
      <c r="AW165" s="12" t="s">
        <v>136</v>
      </c>
      <c r="AX165" s="12" t="s">
        <v>68</v>
      </c>
      <c r="AY165" s="149" t="s">
        <v>123</v>
      </c>
    </row>
    <row r="166" spans="2:65" s="13" customFormat="1">
      <c r="B166" s="154"/>
      <c r="D166" s="148" t="s">
        <v>134</v>
      </c>
      <c r="E166" s="155" t="s">
        <v>19</v>
      </c>
      <c r="F166" s="156" t="s">
        <v>208</v>
      </c>
      <c r="H166" s="157">
        <v>25</v>
      </c>
      <c r="I166" s="158"/>
      <c r="L166" s="154"/>
      <c r="M166" s="159"/>
      <c r="T166" s="160"/>
      <c r="AT166" s="155" t="s">
        <v>134</v>
      </c>
      <c r="AU166" s="155" t="s">
        <v>78</v>
      </c>
      <c r="AV166" s="13" t="s">
        <v>78</v>
      </c>
      <c r="AW166" s="13" t="s">
        <v>136</v>
      </c>
      <c r="AX166" s="13" t="s">
        <v>68</v>
      </c>
      <c r="AY166" s="155" t="s">
        <v>123</v>
      </c>
    </row>
    <row r="167" spans="2:65" s="12" customFormat="1">
      <c r="B167" s="147"/>
      <c r="D167" s="148" t="s">
        <v>134</v>
      </c>
      <c r="E167" s="149" t="s">
        <v>19</v>
      </c>
      <c r="F167" s="150" t="s">
        <v>209</v>
      </c>
      <c r="H167" s="149" t="s">
        <v>19</v>
      </c>
      <c r="I167" s="151"/>
      <c r="L167" s="147"/>
      <c r="M167" s="152"/>
      <c r="T167" s="153"/>
      <c r="AT167" s="149" t="s">
        <v>134</v>
      </c>
      <c r="AU167" s="149" t="s">
        <v>78</v>
      </c>
      <c r="AV167" s="12" t="s">
        <v>76</v>
      </c>
      <c r="AW167" s="12" t="s">
        <v>136</v>
      </c>
      <c r="AX167" s="12" t="s">
        <v>68</v>
      </c>
      <c r="AY167" s="149" t="s">
        <v>123</v>
      </c>
    </row>
    <row r="168" spans="2:65" s="13" customFormat="1">
      <c r="B168" s="154"/>
      <c r="D168" s="148" t="s">
        <v>134</v>
      </c>
      <c r="E168" s="155" t="s">
        <v>19</v>
      </c>
      <c r="F168" s="156" t="s">
        <v>210</v>
      </c>
      <c r="H168" s="157">
        <v>18.75</v>
      </c>
      <c r="I168" s="158"/>
      <c r="L168" s="154"/>
      <c r="M168" s="159"/>
      <c r="T168" s="160"/>
      <c r="AT168" s="155" t="s">
        <v>134</v>
      </c>
      <c r="AU168" s="155" t="s">
        <v>78</v>
      </c>
      <c r="AV168" s="13" t="s">
        <v>78</v>
      </c>
      <c r="AW168" s="13" t="s">
        <v>136</v>
      </c>
      <c r="AX168" s="13" t="s">
        <v>68</v>
      </c>
      <c r="AY168" s="155" t="s">
        <v>123</v>
      </c>
    </row>
    <row r="169" spans="2:65" s="14" customFormat="1">
      <c r="B169" s="172"/>
      <c r="D169" s="148" t="s">
        <v>134</v>
      </c>
      <c r="E169" s="173" t="s">
        <v>19</v>
      </c>
      <c r="F169" s="174" t="s">
        <v>197</v>
      </c>
      <c r="H169" s="175">
        <v>221.875</v>
      </c>
      <c r="I169" s="176"/>
      <c r="L169" s="172"/>
      <c r="M169" s="177"/>
      <c r="T169" s="178"/>
      <c r="AT169" s="173" t="s">
        <v>134</v>
      </c>
      <c r="AU169" s="173" t="s">
        <v>78</v>
      </c>
      <c r="AV169" s="14" t="s">
        <v>130</v>
      </c>
      <c r="AW169" s="14" t="s">
        <v>136</v>
      </c>
      <c r="AX169" s="14" t="s">
        <v>76</v>
      </c>
      <c r="AY169" s="173" t="s">
        <v>123</v>
      </c>
    </row>
    <row r="170" spans="2:65" s="1" customFormat="1" ht="37.950000000000003" customHeight="1">
      <c r="B170" s="33"/>
      <c r="C170" s="129" t="s">
        <v>211</v>
      </c>
      <c r="D170" s="129" t="s">
        <v>126</v>
      </c>
      <c r="E170" s="130" t="s">
        <v>212</v>
      </c>
      <c r="F170" s="131" t="s">
        <v>213</v>
      </c>
      <c r="G170" s="132" t="s">
        <v>129</v>
      </c>
      <c r="H170" s="133">
        <v>788.505</v>
      </c>
      <c r="I170" s="134"/>
      <c r="J170" s="135">
        <f>ROUND(I170*H170,2)</f>
        <v>0</v>
      </c>
      <c r="K170" s="136"/>
      <c r="L170" s="33"/>
      <c r="M170" s="137" t="s">
        <v>19</v>
      </c>
      <c r="N170" s="138" t="s">
        <v>39</v>
      </c>
      <c r="P170" s="139">
        <f>O170*H170</f>
        <v>0</v>
      </c>
      <c r="Q170" s="139">
        <v>2.2000000000000001E-4</v>
      </c>
      <c r="R170" s="139">
        <f>Q170*H170</f>
        <v>0.17347110000000002</v>
      </c>
      <c r="S170" s="139">
        <v>2E-3</v>
      </c>
      <c r="T170" s="140">
        <f>S170*H170</f>
        <v>1.57701</v>
      </c>
      <c r="AR170" s="141" t="s">
        <v>130</v>
      </c>
      <c r="AT170" s="141" t="s">
        <v>126</v>
      </c>
      <c r="AU170" s="141" t="s">
        <v>78</v>
      </c>
      <c r="AY170" s="18" t="s">
        <v>123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8" t="s">
        <v>76</v>
      </c>
      <c r="BK170" s="142">
        <f>ROUND(I170*H170,2)</f>
        <v>0</v>
      </c>
      <c r="BL170" s="18" t="s">
        <v>130</v>
      </c>
      <c r="BM170" s="141" t="s">
        <v>214</v>
      </c>
    </row>
    <row r="171" spans="2:65" s="1" customFormat="1">
      <c r="B171" s="33"/>
      <c r="D171" s="143" t="s">
        <v>132</v>
      </c>
      <c r="F171" s="144" t="s">
        <v>215</v>
      </c>
      <c r="I171" s="145"/>
      <c r="L171" s="33"/>
      <c r="M171" s="146"/>
      <c r="T171" s="54"/>
      <c r="AT171" s="18" t="s">
        <v>132</v>
      </c>
      <c r="AU171" s="18" t="s">
        <v>78</v>
      </c>
    </row>
    <row r="172" spans="2:65" s="12" customFormat="1">
      <c r="B172" s="147"/>
      <c r="D172" s="148" t="s">
        <v>134</v>
      </c>
      <c r="E172" s="149" t="s">
        <v>19</v>
      </c>
      <c r="F172" s="150" t="s">
        <v>186</v>
      </c>
      <c r="H172" s="149" t="s">
        <v>19</v>
      </c>
      <c r="I172" s="151"/>
      <c r="L172" s="147"/>
      <c r="M172" s="152"/>
      <c r="T172" s="153"/>
      <c r="AT172" s="149" t="s">
        <v>134</v>
      </c>
      <c r="AU172" s="149" t="s">
        <v>78</v>
      </c>
      <c r="AV172" s="12" t="s">
        <v>76</v>
      </c>
      <c r="AW172" s="12" t="s">
        <v>136</v>
      </c>
      <c r="AX172" s="12" t="s">
        <v>68</v>
      </c>
      <c r="AY172" s="149" t="s">
        <v>123</v>
      </c>
    </row>
    <row r="173" spans="2:65" s="12" customFormat="1">
      <c r="B173" s="147"/>
      <c r="D173" s="148" t="s">
        <v>134</v>
      </c>
      <c r="E173" s="149" t="s">
        <v>19</v>
      </c>
      <c r="F173" s="150" t="s">
        <v>187</v>
      </c>
      <c r="H173" s="149" t="s">
        <v>19</v>
      </c>
      <c r="I173" s="151"/>
      <c r="L173" s="147"/>
      <c r="M173" s="152"/>
      <c r="T173" s="153"/>
      <c r="AT173" s="149" t="s">
        <v>134</v>
      </c>
      <c r="AU173" s="149" t="s">
        <v>78</v>
      </c>
      <c r="AV173" s="12" t="s">
        <v>76</v>
      </c>
      <c r="AW173" s="12" t="s">
        <v>136</v>
      </c>
      <c r="AX173" s="12" t="s">
        <v>68</v>
      </c>
      <c r="AY173" s="149" t="s">
        <v>123</v>
      </c>
    </row>
    <row r="174" spans="2:65" s="12" customFormat="1">
      <c r="B174" s="147"/>
      <c r="D174" s="148" t="s">
        <v>134</v>
      </c>
      <c r="E174" s="149" t="s">
        <v>19</v>
      </c>
      <c r="F174" s="150" t="s">
        <v>188</v>
      </c>
      <c r="H174" s="149" t="s">
        <v>19</v>
      </c>
      <c r="I174" s="151"/>
      <c r="L174" s="147"/>
      <c r="M174" s="152"/>
      <c r="T174" s="153"/>
      <c r="AT174" s="149" t="s">
        <v>134</v>
      </c>
      <c r="AU174" s="149" t="s">
        <v>78</v>
      </c>
      <c r="AV174" s="12" t="s">
        <v>76</v>
      </c>
      <c r="AW174" s="12" t="s">
        <v>136</v>
      </c>
      <c r="AX174" s="12" t="s">
        <v>68</v>
      </c>
      <c r="AY174" s="149" t="s">
        <v>123</v>
      </c>
    </row>
    <row r="175" spans="2:65" s="12" customFormat="1">
      <c r="B175" s="147"/>
      <c r="D175" s="148" t="s">
        <v>134</v>
      </c>
      <c r="E175" s="149" t="s">
        <v>19</v>
      </c>
      <c r="F175" s="150" t="s">
        <v>216</v>
      </c>
      <c r="H175" s="149" t="s">
        <v>19</v>
      </c>
      <c r="I175" s="151"/>
      <c r="L175" s="147"/>
      <c r="M175" s="152"/>
      <c r="T175" s="153"/>
      <c r="AT175" s="149" t="s">
        <v>134</v>
      </c>
      <c r="AU175" s="149" t="s">
        <v>78</v>
      </c>
      <c r="AV175" s="12" t="s">
        <v>76</v>
      </c>
      <c r="AW175" s="12" t="s">
        <v>136</v>
      </c>
      <c r="AX175" s="12" t="s">
        <v>68</v>
      </c>
      <c r="AY175" s="149" t="s">
        <v>123</v>
      </c>
    </row>
    <row r="176" spans="2:65" s="13" customFormat="1">
      <c r="B176" s="154"/>
      <c r="D176" s="148" t="s">
        <v>134</v>
      </c>
      <c r="E176" s="155" t="s">
        <v>19</v>
      </c>
      <c r="F176" s="156" t="s">
        <v>190</v>
      </c>
      <c r="H176" s="157">
        <v>23.03</v>
      </c>
      <c r="I176" s="158"/>
      <c r="L176" s="154"/>
      <c r="M176" s="159"/>
      <c r="T176" s="160"/>
      <c r="AT176" s="155" t="s">
        <v>134</v>
      </c>
      <c r="AU176" s="155" t="s">
        <v>78</v>
      </c>
      <c r="AV176" s="13" t="s">
        <v>78</v>
      </c>
      <c r="AW176" s="13" t="s">
        <v>136</v>
      </c>
      <c r="AX176" s="13" t="s">
        <v>68</v>
      </c>
      <c r="AY176" s="155" t="s">
        <v>123</v>
      </c>
    </row>
    <row r="177" spans="2:51" s="13" customFormat="1">
      <c r="B177" s="154"/>
      <c r="D177" s="148" t="s">
        <v>134</v>
      </c>
      <c r="E177" s="155" t="s">
        <v>19</v>
      </c>
      <c r="F177" s="156" t="s">
        <v>217</v>
      </c>
      <c r="H177" s="157">
        <v>43.86</v>
      </c>
      <c r="I177" s="158"/>
      <c r="L177" s="154"/>
      <c r="M177" s="159"/>
      <c r="T177" s="160"/>
      <c r="AT177" s="155" t="s">
        <v>134</v>
      </c>
      <c r="AU177" s="155" t="s">
        <v>78</v>
      </c>
      <c r="AV177" s="13" t="s">
        <v>78</v>
      </c>
      <c r="AW177" s="13" t="s">
        <v>136</v>
      </c>
      <c r="AX177" s="13" t="s">
        <v>68</v>
      </c>
      <c r="AY177" s="155" t="s">
        <v>123</v>
      </c>
    </row>
    <row r="178" spans="2:51" s="13" customFormat="1">
      <c r="B178" s="154"/>
      <c r="D178" s="148" t="s">
        <v>134</v>
      </c>
      <c r="E178" s="155" t="s">
        <v>19</v>
      </c>
      <c r="F178" s="156" t="s">
        <v>218</v>
      </c>
      <c r="H178" s="157">
        <v>12.83</v>
      </c>
      <c r="I178" s="158"/>
      <c r="L178" s="154"/>
      <c r="M178" s="159"/>
      <c r="T178" s="160"/>
      <c r="AT178" s="155" t="s">
        <v>134</v>
      </c>
      <c r="AU178" s="155" t="s">
        <v>78</v>
      </c>
      <c r="AV178" s="13" t="s">
        <v>78</v>
      </c>
      <c r="AW178" s="13" t="s">
        <v>136</v>
      </c>
      <c r="AX178" s="13" t="s">
        <v>68</v>
      </c>
      <c r="AY178" s="155" t="s">
        <v>123</v>
      </c>
    </row>
    <row r="179" spans="2:51" s="13" customFormat="1">
      <c r="B179" s="154"/>
      <c r="D179" s="148" t="s">
        <v>134</v>
      </c>
      <c r="E179" s="155" t="s">
        <v>19</v>
      </c>
      <c r="F179" s="156" t="s">
        <v>219</v>
      </c>
      <c r="H179" s="157">
        <v>10.6</v>
      </c>
      <c r="I179" s="158"/>
      <c r="L179" s="154"/>
      <c r="M179" s="159"/>
      <c r="T179" s="160"/>
      <c r="AT179" s="155" t="s">
        <v>134</v>
      </c>
      <c r="AU179" s="155" t="s">
        <v>78</v>
      </c>
      <c r="AV179" s="13" t="s">
        <v>78</v>
      </c>
      <c r="AW179" s="13" t="s">
        <v>136</v>
      </c>
      <c r="AX179" s="13" t="s">
        <v>68</v>
      </c>
      <c r="AY179" s="155" t="s">
        <v>123</v>
      </c>
    </row>
    <row r="180" spans="2:51" s="13" customFormat="1">
      <c r="B180" s="154"/>
      <c r="D180" s="148" t="s">
        <v>134</v>
      </c>
      <c r="E180" s="155" t="s">
        <v>19</v>
      </c>
      <c r="F180" s="156" t="s">
        <v>191</v>
      </c>
      <c r="H180" s="157">
        <v>11.79</v>
      </c>
      <c r="I180" s="158"/>
      <c r="L180" s="154"/>
      <c r="M180" s="159"/>
      <c r="T180" s="160"/>
      <c r="AT180" s="155" t="s">
        <v>134</v>
      </c>
      <c r="AU180" s="155" t="s">
        <v>78</v>
      </c>
      <c r="AV180" s="13" t="s">
        <v>78</v>
      </c>
      <c r="AW180" s="13" t="s">
        <v>136</v>
      </c>
      <c r="AX180" s="13" t="s">
        <v>68</v>
      </c>
      <c r="AY180" s="155" t="s">
        <v>123</v>
      </c>
    </row>
    <row r="181" spans="2:51" s="13" customFormat="1">
      <c r="B181" s="154"/>
      <c r="D181" s="148" t="s">
        <v>134</v>
      </c>
      <c r="E181" s="155" t="s">
        <v>19</v>
      </c>
      <c r="F181" s="156" t="s">
        <v>192</v>
      </c>
      <c r="H181" s="157">
        <v>63.07</v>
      </c>
      <c r="I181" s="158"/>
      <c r="L181" s="154"/>
      <c r="M181" s="159"/>
      <c r="T181" s="160"/>
      <c r="AT181" s="155" t="s">
        <v>134</v>
      </c>
      <c r="AU181" s="155" t="s">
        <v>78</v>
      </c>
      <c r="AV181" s="13" t="s">
        <v>78</v>
      </c>
      <c r="AW181" s="13" t="s">
        <v>136</v>
      </c>
      <c r="AX181" s="13" t="s">
        <v>68</v>
      </c>
      <c r="AY181" s="155" t="s">
        <v>123</v>
      </c>
    </row>
    <row r="182" spans="2:51" s="13" customFormat="1">
      <c r="B182" s="154"/>
      <c r="D182" s="148" t="s">
        <v>134</v>
      </c>
      <c r="E182" s="155" t="s">
        <v>19</v>
      </c>
      <c r="F182" s="156" t="s">
        <v>193</v>
      </c>
      <c r="H182" s="157">
        <v>72.92</v>
      </c>
      <c r="I182" s="158"/>
      <c r="L182" s="154"/>
      <c r="M182" s="159"/>
      <c r="T182" s="160"/>
      <c r="AT182" s="155" t="s">
        <v>134</v>
      </c>
      <c r="AU182" s="155" t="s">
        <v>78</v>
      </c>
      <c r="AV182" s="13" t="s">
        <v>78</v>
      </c>
      <c r="AW182" s="13" t="s">
        <v>136</v>
      </c>
      <c r="AX182" s="13" t="s">
        <v>68</v>
      </c>
      <c r="AY182" s="155" t="s">
        <v>123</v>
      </c>
    </row>
    <row r="183" spans="2:51" s="13" customFormat="1">
      <c r="B183" s="154"/>
      <c r="D183" s="148" t="s">
        <v>134</v>
      </c>
      <c r="E183" s="155" t="s">
        <v>19</v>
      </c>
      <c r="F183" s="156" t="s">
        <v>194</v>
      </c>
      <c r="H183" s="157">
        <v>16.72</v>
      </c>
      <c r="I183" s="158"/>
      <c r="L183" s="154"/>
      <c r="M183" s="159"/>
      <c r="T183" s="160"/>
      <c r="AT183" s="155" t="s">
        <v>134</v>
      </c>
      <c r="AU183" s="155" t="s">
        <v>78</v>
      </c>
      <c r="AV183" s="13" t="s">
        <v>78</v>
      </c>
      <c r="AW183" s="13" t="s">
        <v>136</v>
      </c>
      <c r="AX183" s="13" t="s">
        <v>68</v>
      </c>
      <c r="AY183" s="155" t="s">
        <v>123</v>
      </c>
    </row>
    <row r="184" spans="2:51" s="13" customFormat="1">
      <c r="B184" s="154"/>
      <c r="D184" s="148" t="s">
        <v>134</v>
      </c>
      <c r="E184" s="155" t="s">
        <v>19</v>
      </c>
      <c r="F184" s="156" t="s">
        <v>195</v>
      </c>
      <c r="H184" s="157">
        <v>2.9</v>
      </c>
      <c r="I184" s="158"/>
      <c r="L184" s="154"/>
      <c r="M184" s="159"/>
      <c r="T184" s="160"/>
      <c r="AT184" s="155" t="s">
        <v>134</v>
      </c>
      <c r="AU184" s="155" t="s">
        <v>78</v>
      </c>
      <c r="AV184" s="13" t="s">
        <v>78</v>
      </c>
      <c r="AW184" s="13" t="s">
        <v>136</v>
      </c>
      <c r="AX184" s="13" t="s">
        <v>68</v>
      </c>
      <c r="AY184" s="155" t="s">
        <v>123</v>
      </c>
    </row>
    <row r="185" spans="2:51" s="13" customFormat="1">
      <c r="B185" s="154"/>
      <c r="D185" s="148" t="s">
        <v>134</v>
      </c>
      <c r="E185" s="155" t="s">
        <v>19</v>
      </c>
      <c r="F185" s="156" t="s">
        <v>196</v>
      </c>
      <c r="H185" s="157">
        <v>42.35</v>
      </c>
      <c r="I185" s="158"/>
      <c r="L185" s="154"/>
      <c r="M185" s="159"/>
      <c r="T185" s="160"/>
      <c r="AT185" s="155" t="s">
        <v>134</v>
      </c>
      <c r="AU185" s="155" t="s">
        <v>78</v>
      </c>
      <c r="AV185" s="13" t="s">
        <v>78</v>
      </c>
      <c r="AW185" s="13" t="s">
        <v>136</v>
      </c>
      <c r="AX185" s="13" t="s">
        <v>68</v>
      </c>
      <c r="AY185" s="155" t="s">
        <v>123</v>
      </c>
    </row>
    <row r="186" spans="2:51" s="12" customFormat="1">
      <c r="B186" s="147"/>
      <c r="D186" s="148" t="s">
        <v>134</v>
      </c>
      <c r="E186" s="149" t="s">
        <v>19</v>
      </c>
      <c r="F186" s="150" t="s">
        <v>203</v>
      </c>
      <c r="H186" s="149" t="s">
        <v>19</v>
      </c>
      <c r="I186" s="151"/>
      <c r="L186" s="147"/>
      <c r="M186" s="152"/>
      <c r="T186" s="153"/>
      <c r="AT186" s="149" t="s">
        <v>134</v>
      </c>
      <c r="AU186" s="149" t="s">
        <v>78</v>
      </c>
      <c r="AV186" s="12" t="s">
        <v>76</v>
      </c>
      <c r="AW186" s="12" t="s">
        <v>136</v>
      </c>
      <c r="AX186" s="12" t="s">
        <v>68</v>
      </c>
      <c r="AY186" s="149" t="s">
        <v>123</v>
      </c>
    </row>
    <row r="187" spans="2:51" s="13" customFormat="1">
      <c r="B187" s="154"/>
      <c r="D187" s="148" t="s">
        <v>134</v>
      </c>
      <c r="E187" s="155" t="s">
        <v>19</v>
      </c>
      <c r="F187" s="156" t="s">
        <v>204</v>
      </c>
      <c r="H187" s="157">
        <v>18.75</v>
      </c>
      <c r="I187" s="158"/>
      <c r="L187" s="154"/>
      <c r="M187" s="159"/>
      <c r="T187" s="160"/>
      <c r="AT187" s="155" t="s">
        <v>134</v>
      </c>
      <c r="AU187" s="155" t="s">
        <v>78</v>
      </c>
      <c r="AV187" s="13" t="s">
        <v>78</v>
      </c>
      <c r="AW187" s="13" t="s">
        <v>136</v>
      </c>
      <c r="AX187" s="13" t="s">
        <v>68</v>
      </c>
      <c r="AY187" s="155" t="s">
        <v>123</v>
      </c>
    </row>
    <row r="188" spans="2:51" s="12" customFormat="1">
      <c r="B188" s="147"/>
      <c r="D188" s="148" t="s">
        <v>134</v>
      </c>
      <c r="E188" s="149" t="s">
        <v>19</v>
      </c>
      <c r="F188" s="150" t="s">
        <v>205</v>
      </c>
      <c r="H188" s="149" t="s">
        <v>19</v>
      </c>
      <c r="I188" s="151"/>
      <c r="L188" s="147"/>
      <c r="M188" s="152"/>
      <c r="T188" s="153"/>
      <c r="AT188" s="149" t="s">
        <v>134</v>
      </c>
      <c r="AU188" s="149" t="s">
        <v>78</v>
      </c>
      <c r="AV188" s="12" t="s">
        <v>76</v>
      </c>
      <c r="AW188" s="12" t="s">
        <v>136</v>
      </c>
      <c r="AX188" s="12" t="s">
        <v>68</v>
      </c>
      <c r="AY188" s="149" t="s">
        <v>123</v>
      </c>
    </row>
    <row r="189" spans="2:51" s="13" customFormat="1">
      <c r="B189" s="154"/>
      <c r="D189" s="148" t="s">
        <v>134</v>
      </c>
      <c r="E189" s="155" t="s">
        <v>19</v>
      </c>
      <c r="F189" s="156" t="s">
        <v>206</v>
      </c>
      <c r="H189" s="157">
        <v>159.375</v>
      </c>
      <c r="I189" s="158"/>
      <c r="L189" s="154"/>
      <c r="M189" s="159"/>
      <c r="T189" s="160"/>
      <c r="AT189" s="155" t="s">
        <v>134</v>
      </c>
      <c r="AU189" s="155" t="s">
        <v>78</v>
      </c>
      <c r="AV189" s="13" t="s">
        <v>78</v>
      </c>
      <c r="AW189" s="13" t="s">
        <v>136</v>
      </c>
      <c r="AX189" s="13" t="s">
        <v>68</v>
      </c>
      <c r="AY189" s="155" t="s">
        <v>123</v>
      </c>
    </row>
    <row r="190" spans="2:51" s="12" customFormat="1">
      <c r="B190" s="147"/>
      <c r="D190" s="148" t="s">
        <v>134</v>
      </c>
      <c r="E190" s="149" t="s">
        <v>19</v>
      </c>
      <c r="F190" s="150" t="s">
        <v>207</v>
      </c>
      <c r="H190" s="149" t="s">
        <v>19</v>
      </c>
      <c r="I190" s="151"/>
      <c r="L190" s="147"/>
      <c r="M190" s="152"/>
      <c r="T190" s="153"/>
      <c r="AT190" s="149" t="s">
        <v>134</v>
      </c>
      <c r="AU190" s="149" t="s">
        <v>78</v>
      </c>
      <c r="AV190" s="12" t="s">
        <v>76</v>
      </c>
      <c r="AW190" s="12" t="s">
        <v>136</v>
      </c>
      <c r="AX190" s="12" t="s">
        <v>68</v>
      </c>
      <c r="AY190" s="149" t="s">
        <v>123</v>
      </c>
    </row>
    <row r="191" spans="2:51" s="13" customFormat="1">
      <c r="B191" s="154"/>
      <c r="D191" s="148" t="s">
        <v>134</v>
      </c>
      <c r="E191" s="155" t="s">
        <v>19</v>
      </c>
      <c r="F191" s="156" t="s">
        <v>208</v>
      </c>
      <c r="H191" s="157">
        <v>25</v>
      </c>
      <c r="I191" s="158"/>
      <c r="L191" s="154"/>
      <c r="M191" s="159"/>
      <c r="T191" s="160"/>
      <c r="AT191" s="155" t="s">
        <v>134</v>
      </c>
      <c r="AU191" s="155" t="s">
        <v>78</v>
      </c>
      <c r="AV191" s="13" t="s">
        <v>78</v>
      </c>
      <c r="AW191" s="13" t="s">
        <v>136</v>
      </c>
      <c r="AX191" s="13" t="s">
        <v>68</v>
      </c>
      <c r="AY191" s="155" t="s">
        <v>123</v>
      </c>
    </row>
    <row r="192" spans="2:51" s="12" customFormat="1">
      <c r="B192" s="147"/>
      <c r="D192" s="148" t="s">
        <v>134</v>
      </c>
      <c r="E192" s="149" t="s">
        <v>19</v>
      </c>
      <c r="F192" s="150" t="s">
        <v>209</v>
      </c>
      <c r="H192" s="149" t="s">
        <v>19</v>
      </c>
      <c r="I192" s="151"/>
      <c r="L192" s="147"/>
      <c r="M192" s="152"/>
      <c r="T192" s="153"/>
      <c r="AT192" s="149" t="s">
        <v>134</v>
      </c>
      <c r="AU192" s="149" t="s">
        <v>78</v>
      </c>
      <c r="AV192" s="12" t="s">
        <v>76</v>
      </c>
      <c r="AW192" s="12" t="s">
        <v>136</v>
      </c>
      <c r="AX192" s="12" t="s">
        <v>68</v>
      </c>
      <c r="AY192" s="149" t="s">
        <v>123</v>
      </c>
    </row>
    <row r="193" spans="2:65" s="13" customFormat="1">
      <c r="B193" s="154"/>
      <c r="D193" s="148" t="s">
        <v>134</v>
      </c>
      <c r="E193" s="155" t="s">
        <v>19</v>
      </c>
      <c r="F193" s="156" t="s">
        <v>210</v>
      </c>
      <c r="H193" s="157">
        <v>18.75</v>
      </c>
      <c r="I193" s="158"/>
      <c r="L193" s="154"/>
      <c r="M193" s="159"/>
      <c r="T193" s="160"/>
      <c r="AT193" s="155" t="s">
        <v>134</v>
      </c>
      <c r="AU193" s="155" t="s">
        <v>78</v>
      </c>
      <c r="AV193" s="13" t="s">
        <v>78</v>
      </c>
      <c r="AW193" s="13" t="s">
        <v>136</v>
      </c>
      <c r="AX193" s="13" t="s">
        <v>68</v>
      </c>
      <c r="AY193" s="155" t="s">
        <v>123</v>
      </c>
    </row>
    <row r="194" spans="2:65" s="13" customFormat="1">
      <c r="B194" s="154"/>
      <c r="D194" s="148" t="s">
        <v>134</v>
      </c>
      <c r="E194" s="155" t="s">
        <v>19</v>
      </c>
      <c r="F194" s="156" t="s">
        <v>220</v>
      </c>
      <c r="H194" s="157">
        <v>220</v>
      </c>
      <c r="I194" s="158"/>
      <c r="L194" s="154"/>
      <c r="M194" s="159"/>
      <c r="T194" s="160"/>
      <c r="AT194" s="155" t="s">
        <v>134</v>
      </c>
      <c r="AU194" s="155" t="s">
        <v>78</v>
      </c>
      <c r="AV194" s="13" t="s">
        <v>78</v>
      </c>
      <c r="AW194" s="13" t="s">
        <v>136</v>
      </c>
      <c r="AX194" s="13" t="s">
        <v>68</v>
      </c>
      <c r="AY194" s="155" t="s">
        <v>123</v>
      </c>
    </row>
    <row r="195" spans="2:65" s="13" customFormat="1" ht="20.399999999999999">
      <c r="B195" s="154"/>
      <c r="D195" s="148" t="s">
        <v>134</v>
      </c>
      <c r="E195" s="155" t="s">
        <v>19</v>
      </c>
      <c r="F195" s="156" t="s">
        <v>221</v>
      </c>
      <c r="H195" s="157">
        <v>46.559999999999995</v>
      </c>
      <c r="I195" s="158"/>
      <c r="L195" s="154"/>
      <c r="M195" s="159"/>
      <c r="T195" s="160"/>
      <c r="AT195" s="155" t="s">
        <v>134</v>
      </c>
      <c r="AU195" s="155" t="s">
        <v>78</v>
      </c>
      <c r="AV195" s="13" t="s">
        <v>78</v>
      </c>
      <c r="AW195" s="13" t="s">
        <v>136</v>
      </c>
      <c r="AX195" s="13" t="s">
        <v>68</v>
      </c>
      <c r="AY195" s="155" t="s">
        <v>123</v>
      </c>
    </row>
    <row r="196" spans="2:65" s="14" customFormat="1">
      <c r="B196" s="172"/>
      <c r="D196" s="148" t="s">
        <v>134</v>
      </c>
      <c r="E196" s="173" t="s">
        <v>19</v>
      </c>
      <c r="F196" s="174" t="s">
        <v>197</v>
      </c>
      <c r="H196" s="175">
        <v>788.50499999999988</v>
      </c>
      <c r="I196" s="176"/>
      <c r="L196" s="172"/>
      <c r="M196" s="177"/>
      <c r="T196" s="178"/>
      <c r="AT196" s="173" t="s">
        <v>134</v>
      </c>
      <c r="AU196" s="173" t="s">
        <v>78</v>
      </c>
      <c r="AV196" s="14" t="s">
        <v>130</v>
      </c>
      <c r="AW196" s="14" t="s">
        <v>136</v>
      </c>
      <c r="AX196" s="14" t="s">
        <v>76</v>
      </c>
      <c r="AY196" s="173" t="s">
        <v>123</v>
      </c>
    </row>
    <row r="197" spans="2:65" s="11" customFormat="1" ht="22.95" customHeight="1">
      <c r="B197" s="117"/>
      <c r="D197" s="118" t="s">
        <v>67</v>
      </c>
      <c r="E197" s="127" t="s">
        <v>181</v>
      </c>
      <c r="F197" s="127" t="s">
        <v>222</v>
      </c>
      <c r="I197" s="120"/>
      <c r="J197" s="128">
        <f>BK197</f>
        <v>0</v>
      </c>
      <c r="L197" s="117"/>
      <c r="M197" s="122"/>
      <c r="P197" s="123">
        <f>SUM(P198:P421)</f>
        <v>0</v>
      </c>
      <c r="R197" s="123">
        <f>SUM(R198:R421)</f>
        <v>14.021453400000002</v>
      </c>
      <c r="T197" s="124">
        <f>SUM(T198:T421)</f>
        <v>68.407399999999996</v>
      </c>
      <c r="AR197" s="118" t="s">
        <v>76</v>
      </c>
      <c r="AT197" s="125" t="s">
        <v>67</v>
      </c>
      <c r="AU197" s="125" t="s">
        <v>76</v>
      </c>
      <c r="AY197" s="118" t="s">
        <v>123</v>
      </c>
      <c r="BK197" s="126">
        <f>SUM(BK198:BK421)</f>
        <v>0</v>
      </c>
    </row>
    <row r="198" spans="2:65" s="1" customFormat="1" ht="44.25" customHeight="1">
      <c r="B198" s="33"/>
      <c r="C198" s="129" t="s">
        <v>8</v>
      </c>
      <c r="D198" s="129" t="s">
        <v>126</v>
      </c>
      <c r="E198" s="130" t="s">
        <v>223</v>
      </c>
      <c r="F198" s="131" t="s">
        <v>224</v>
      </c>
      <c r="G198" s="132" t="s">
        <v>129</v>
      </c>
      <c r="H198" s="133">
        <v>698.4</v>
      </c>
      <c r="I198" s="134"/>
      <c r="J198" s="135">
        <f>ROUND(I198*H198,2)</f>
        <v>0</v>
      </c>
      <c r="K198" s="136"/>
      <c r="L198" s="33"/>
      <c r="M198" s="137" t="s">
        <v>19</v>
      </c>
      <c r="N198" s="138" t="s">
        <v>39</v>
      </c>
      <c r="P198" s="139">
        <f>O198*H198</f>
        <v>0</v>
      </c>
      <c r="Q198" s="139">
        <v>0</v>
      </c>
      <c r="R198" s="139">
        <f>Q198*H198</f>
        <v>0</v>
      </c>
      <c r="S198" s="139">
        <v>0</v>
      </c>
      <c r="T198" s="140">
        <f>S198*H198</f>
        <v>0</v>
      </c>
      <c r="AR198" s="141" t="s">
        <v>130</v>
      </c>
      <c r="AT198" s="141" t="s">
        <v>126</v>
      </c>
      <c r="AU198" s="141" t="s">
        <v>78</v>
      </c>
      <c r="AY198" s="18" t="s">
        <v>123</v>
      </c>
      <c r="BE198" s="142">
        <f>IF(N198="základní",J198,0)</f>
        <v>0</v>
      </c>
      <c r="BF198" s="142">
        <f>IF(N198="snížená",J198,0)</f>
        <v>0</v>
      </c>
      <c r="BG198" s="142">
        <f>IF(N198="zákl. přenesená",J198,0)</f>
        <v>0</v>
      </c>
      <c r="BH198" s="142">
        <f>IF(N198="sníž. přenesená",J198,0)</f>
        <v>0</v>
      </c>
      <c r="BI198" s="142">
        <f>IF(N198="nulová",J198,0)</f>
        <v>0</v>
      </c>
      <c r="BJ198" s="18" t="s">
        <v>76</v>
      </c>
      <c r="BK198" s="142">
        <f>ROUND(I198*H198,2)</f>
        <v>0</v>
      </c>
      <c r="BL198" s="18" t="s">
        <v>130</v>
      </c>
      <c r="BM198" s="141" t="s">
        <v>225</v>
      </c>
    </row>
    <row r="199" spans="2:65" s="1" customFormat="1">
      <c r="B199" s="33"/>
      <c r="D199" s="143" t="s">
        <v>132</v>
      </c>
      <c r="F199" s="144" t="s">
        <v>226</v>
      </c>
      <c r="I199" s="145"/>
      <c r="L199" s="33"/>
      <c r="M199" s="146"/>
      <c r="T199" s="54"/>
      <c r="AT199" s="18" t="s">
        <v>132</v>
      </c>
      <c r="AU199" s="18" t="s">
        <v>78</v>
      </c>
    </row>
    <row r="200" spans="2:65" s="12" customFormat="1">
      <c r="B200" s="147"/>
      <c r="D200" s="148" t="s">
        <v>134</v>
      </c>
      <c r="E200" s="149" t="s">
        <v>19</v>
      </c>
      <c r="F200" s="150" t="s">
        <v>186</v>
      </c>
      <c r="H200" s="149" t="s">
        <v>19</v>
      </c>
      <c r="I200" s="151"/>
      <c r="L200" s="147"/>
      <c r="M200" s="152"/>
      <c r="T200" s="153"/>
      <c r="AT200" s="149" t="s">
        <v>134</v>
      </c>
      <c r="AU200" s="149" t="s">
        <v>78</v>
      </c>
      <c r="AV200" s="12" t="s">
        <v>76</v>
      </c>
      <c r="AW200" s="12" t="s">
        <v>136</v>
      </c>
      <c r="AX200" s="12" t="s">
        <v>68</v>
      </c>
      <c r="AY200" s="149" t="s">
        <v>123</v>
      </c>
    </row>
    <row r="201" spans="2:65" s="12" customFormat="1">
      <c r="B201" s="147"/>
      <c r="D201" s="148" t="s">
        <v>134</v>
      </c>
      <c r="E201" s="149" t="s">
        <v>19</v>
      </c>
      <c r="F201" s="150" t="s">
        <v>227</v>
      </c>
      <c r="H201" s="149" t="s">
        <v>19</v>
      </c>
      <c r="I201" s="151"/>
      <c r="L201" s="147"/>
      <c r="M201" s="152"/>
      <c r="T201" s="153"/>
      <c r="AT201" s="149" t="s">
        <v>134</v>
      </c>
      <c r="AU201" s="149" t="s">
        <v>78</v>
      </c>
      <c r="AV201" s="12" t="s">
        <v>76</v>
      </c>
      <c r="AW201" s="12" t="s">
        <v>136</v>
      </c>
      <c r="AX201" s="12" t="s">
        <v>68</v>
      </c>
      <c r="AY201" s="149" t="s">
        <v>123</v>
      </c>
    </row>
    <row r="202" spans="2:65" s="13" customFormat="1">
      <c r="B202" s="154"/>
      <c r="D202" s="148" t="s">
        <v>134</v>
      </c>
      <c r="E202" s="155" t="s">
        <v>19</v>
      </c>
      <c r="F202" s="156" t="s">
        <v>228</v>
      </c>
      <c r="H202" s="157">
        <v>698.4</v>
      </c>
      <c r="I202" s="158"/>
      <c r="L202" s="154"/>
      <c r="M202" s="159"/>
      <c r="T202" s="160"/>
      <c r="AT202" s="155" t="s">
        <v>134</v>
      </c>
      <c r="AU202" s="155" t="s">
        <v>78</v>
      </c>
      <c r="AV202" s="13" t="s">
        <v>78</v>
      </c>
      <c r="AW202" s="13" t="s">
        <v>136</v>
      </c>
      <c r="AX202" s="13" t="s">
        <v>76</v>
      </c>
      <c r="AY202" s="155" t="s">
        <v>123</v>
      </c>
    </row>
    <row r="203" spans="2:65" s="1" customFormat="1" ht="55.5" customHeight="1">
      <c r="B203" s="33"/>
      <c r="C203" s="129" t="s">
        <v>229</v>
      </c>
      <c r="D203" s="129" t="s">
        <v>126</v>
      </c>
      <c r="E203" s="130" t="s">
        <v>230</v>
      </c>
      <c r="F203" s="131" t="s">
        <v>231</v>
      </c>
      <c r="G203" s="132" t="s">
        <v>129</v>
      </c>
      <c r="H203" s="133">
        <v>125712</v>
      </c>
      <c r="I203" s="134"/>
      <c r="J203" s="135">
        <f>ROUND(I203*H203,2)</f>
        <v>0</v>
      </c>
      <c r="K203" s="136"/>
      <c r="L203" s="33"/>
      <c r="M203" s="137" t="s">
        <v>19</v>
      </c>
      <c r="N203" s="138" t="s">
        <v>39</v>
      </c>
      <c r="P203" s="139">
        <f>O203*H203</f>
        <v>0</v>
      </c>
      <c r="Q203" s="139">
        <v>0</v>
      </c>
      <c r="R203" s="139">
        <f>Q203*H203</f>
        <v>0</v>
      </c>
      <c r="S203" s="139">
        <v>0</v>
      </c>
      <c r="T203" s="140">
        <f>S203*H203</f>
        <v>0</v>
      </c>
      <c r="AR203" s="141" t="s">
        <v>130</v>
      </c>
      <c r="AT203" s="141" t="s">
        <v>126</v>
      </c>
      <c r="AU203" s="141" t="s">
        <v>78</v>
      </c>
      <c r="AY203" s="18" t="s">
        <v>123</v>
      </c>
      <c r="BE203" s="142">
        <f>IF(N203="základní",J203,0)</f>
        <v>0</v>
      </c>
      <c r="BF203" s="142">
        <f>IF(N203="snížená",J203,0)</f>
        <v>0</v>
      </c>
      <c r="BG203" s="142">
        <f>IF(N203="zákl. přenesená",J203,0)</f>
        <v>0</v>
      </c>
      <c r="BH203" s="142">
        <f>IF(N203="sníž. přenesená",J203,0)</f>
        <v>0</v>
      </c>
      <c r="BI203" s="142">
        <f>IF(N203="nulová",J203,0)</f>
        <v>0</v>
      </c>
      <c r="BJ203" s="18" t="s">
        <v>76</v>
      </c>
      <c r="BK203" s="142">
        <f>ROUND(I203*H203,2)</f>
        <v>0</v>
      </c>
      <c r="BL203" s="18" t="s">
        <v>130</v>
      </c>
      <c r="BM203" s="141" t="s">
        <v>232</v>
      </c>
    </row>
    <row r="204" spans="2:65" s="1" customFormat="1">
      <c r="B204" s="33"/>
      <c r="D204" s="143" t="s">
        <v>132</v>
      </c>
      <c r="F204" s="144" t="s">
        <v>233</v>
      </c>
      <c r="I204" s="145"/>
      <c r="L204" s="33"/>
      <c r="M204" s="146"/>
      <c r="T204" s="54"/>
      <c r="AT204" s="18" t="s">
        <v>132</v>
      </c>
      <c r="AU204" s="18" t="s">
        <v>78</v>
      </c>
    </row>
    <row r="205" spans="2:65" s="12" customFormat="1">
      <c r="B205" s="147"/>
      <c r="D205" s="148" t="s">
        <v>134</v>
      </c>
      <c r="E205" s="149" t="s">
        <v>19</v>
      </c>
      <c r="F205" s="150" t="s">
        <v>186</v>
      </c>
      <c r="H205" s="149" t="s">
        <v>19</v>
      </c>
      <c r="I205" s="151"/>
      <c r="L205" s="147"/>
      <c r="M205" s="152"/>
      <c r="T205" s="153"/>
      <c r="AT205" s="149" t="s">
        <v>134</v>
      </c>
      <c r="AU205" s="149" t="s">
        <v>78</v>
      </c>
      <c r="AV205" s="12" t="s">
        <v>76</v>
      </c>
      <c r="AW205" s="12" t="s">
        <v>136</v>
      </c>
      <c r="AX205" s="12" t="s">
        <v>68</v>
      </c>
      <c r="AY205" s="149" t="s">
        <v>123</v>
      </c>
    </row>
    <row r="206" spans="2:65" s="12" customFormat="1">
      <c r="B206" s="147"/>
      <c r="D206" s="148" t="s">
        <v>134</v>
      </c>
      <c r="E206" s="149" t="s">
        <v>19</v>
      </c>
      <c r="F206" s="150" t="s">
        <v>227</v>
      </c>
      <c r="H206" s="149" t="s">
        <v>19</v>
      </c>
      <c r="I206" s="151"/>
      <c r="L206" s="147"/>
      <c r="M206" s="152"/>
      <c r="T206" s="153"/>
      <c r="AT206" s="149" t="s">
        <v>134</v>
      </c>
      <c r="AU206" s="149" t="s">
        <v>78</v>
      </c>
      <c r="AV206" s="12" t="s">
        <v>76</v>
      </c>
      <c r="AW206" s="12" t="s">
        <v>136</v>
      </c>
      <c r="AX206" s="12" t="s">
        <v>68</v>
      </c>
      <c r="AY206" s="149" t="s">
        <v>123</v>
      </c>
    </row>
    <row r="207" spans="2:65" s="12" customFormat="1">
      <c r="B207" s="147"/>
      <c r="D207" s="148" t="s">
        <v>134</v>
      </c>
      <c r="E207" s="149" t="s">
        <v>19</v>
      </c>
      <c r="F207" s="150" t="s">
        <v>234</v>
      </c>
      <c r="H207" s="149" t="s">
        <v>19</v>
      </c>
      <c r="I207" s="151"/>
      <c r="L207" s="147"/>
      <c r="M207" s="152"/>
      <c r="T207" s="153"/>
      <c r="AT207" s="149" t="s">
        <v>134</v>
      </c>
      <c r="AU207" s="149" t="s">
        <v>78</v>
      </c>
      <c r="AV207" s="12" t="s">
        <v>76</v>
      </c>
      <c r="AW207" s="12" t="s">
        <v>136</v>
      </c>
      <c r="AX207" s="12" t="s">
        <v>68</v>
      </c>
      <c r="AY207" s="149" t="s">
        <v>123</v>
      </c>
    </row>
    <row r="208" spans="2:65" s="12" customFormat="1">
      <c r="B208" s="147"/>
      <c r="D208" s="148" t="s">
        <v>134</v>
      </c>
      <c r="E208" s="149" t="s">
        <v>19</v>
      </c>
      <c r="F208" s="150" t="s">
        <v>235</v>
      </c>
      <c r="H208" s="149" t="s">
        <v>19</v>
      </c>
      <c r="I208" s="151"/>
      <c r="L208" s="147"/>
      <c r="M208" s="152"/>
      <c r="T208" s="153"/>
      <c r="AT208" s="149" t="s">
        <v>134</v>
      </c>
      <c r="AU208" s="149" t="s">
        <v>78</v>
      </c>
      <c r="AV208" s="12" t="s">
        <v>76</v>
      </c>
      <c r="AW208" s="12" t="s">
        <v>136</v>
      </c>
      <c r="AX208" s="12" t="s">
        <v>68</v>
      </c>
      <c r="AY208" s="149" t="s">
        <v>123</v>
      </c>
    </row>
    <row r="209" spans="2:65" s="13" customFormat="1">
      <c r="B209" s="154"/>
      <c r="D209" s="148" t="s">
        <v>134</v>
      </c>
      <c r="E209" s="155" t="s">
        <v>19</v>
      </c>
      <c r="F209" s="156" t="s">
        <v>236</v>
      </c>
      <c r="H209" s="157">
        <v>125712</v>
      </c>
      <c r="I209" s="158"/>
      <c r="L209" s="154"/>
      <c r="M209" s="159"/>
      <c r="T209" s="160"/>
      <c r="AT209" s="155" t="s">
        <v>134</v>
      </c>
      <c r="AU209" s="155" t="s">
        <v>78</v>
      </c>
      <c r="AV209" s="13" t="s">
        <v>78</v>
      </c>
      <c r="AW209" s="13" t="s">
        <v>136</v>
      </c>
      <c r="AX209" s="13" t="s">
        <v>76</v>
      </c>
      <c r="AY209" s="155" t="s">
        <v>123</v>
      </c>
    </row>
    <row r="210" spans="2:65" s="1" customFormat="1" ht="44.25" customHeight="1">
      <c r="B210" s="33"/>
      <c r="C210" s="129" t="s">
        <v>237</v>
      </c>
      <c r="D210" s="129" t="s">
        <v>126</v>
      </c>
      <c r="E210" s="130" t="s">
        <v>238</v>
      </c>
      <c r="F210" s="131" t="s">
        <v>239</v>
      </c>
      <c r="G210" s="132" t="s">
        <v>129</v>
      </c>
      <c r="H210" s="133">
        <v>698.4</v>
      </c>
      <c r="I210" s="134"/>
      <c r="J210" s="135">
        <f>ROUND(I210*H210,2)</f>
        <v>0</v>
      </c>
      <c r="K210" s="136"/>
      <c r="L210" s="33"/>
      <c r="M210" s="137" t="s">
        <v>19</v>
      </c>
      <c r="N210" s="138" t="s">
        <v>39</v>
      </c>
      <c r="P210" s="139">
        <f>O210*H210</f>
        <v>0</v>
      </c>
      <c r="Q210" s="139">
        <v>0</v>
      </c>
      <c r="R210" s="139">
        <f>Q210*H210</f>
        <v>0</v>
      </c>
      <c r="S210" s="139">
        <v>0</v>
      </c>
      <c r="T210" s="140">
        <f>S210*H210</f>
        <v>0</v>
      </c>
      <c r="AR210" s="141" t="s">
        <v>130</v>
      </c>
      <c r="AT210" s="141" t="s">
        <v>126</v>
      </c>
      <c r="AU210" s="141" t="s">
        <v>78</v>
      </c>
      <c r="AY210" s="18" t="s">
        <v>123</v>
      </c>
      <c r="BE210" s="142">
        <f>IF(N210="základní",J210,0)</f>
        <v>0</v>
      </c>
      <c r="BF210" s="142">
        <f>IF(N210="snížená",J210,0)</f>
        <v>0</v>
      </c>
      <c r="BG210" s="142">
        <f>IF(N210="zákl. přenesená",J210,0)</f>
        <v>0</v>
      </c>
      <c r="BH210" s="142">
        <f>IF(N210="sníž. přenesená",J210,0)</f>
        <v>0</v>
      </c>
      <c r="BI210" s="142">
        <f>IF(N210="nulová",J210,0)</f>
        <v>0</v>
      </c>
      <c r="BJ210" s="18" t="s">
        <v>76</v>
      </c>
      <c r="BK210" s="142">
        <f>ROUND(I210*H210,2)</f>
        <v>0</v>
      </c>
      <c r="BL210" s="18" t="s">
        <v>130</v>
      </c>
      <c r="BM210" s="141" t="s">
        <v>240</v>
      </c>
    </row>
    <row r="211" spans="2:65" s="1" customFormat="1">
      <c r="B211" s="33"/>
      <c r="D211" s="143" t="s">
        <v>132</v>
      </c>
      <c r="F211" s="144" t="s">
        <v>241</v>
      </c>
      <c r="I211" s="145"/>
      <c r="L211" s="33"/>
      <c r="M211" s="146"/>
      <c r="T211" s="54"/>
      <c r="AT211" s="18" t="s">
        <v>132</v>
      </c>
      <c r="AU211" s="18" t="s">
        <v>78</v>
      </c>
    </row>
    <row r="212" spans="2:65" s="12" customFormat="1">
      <c r="B212" s="147"/>
      <c r="D212" s="148" t="s">
        <v>134</v>
      </c>
      <c r="E212" s="149" t="s">
        <v>19</v>
      </c>
      <c r="F212" s="150" t="s">
        <v>186</v>
      </c>
      <c r="H212" s="149" t="s">
        <v>19</v>
      </c>
      <c r="I212" s="151"/>
      <c r="L212" s="147"/>
      <c r="M212" s="152"/>
      <c r="T212" s="153"/>
      <c r="AT212" s="149" t="s">
        <v>134</v>
      </c>
      <c r="AU212" s="149" t="s">
        <v>78</v>
      </c>
      <c r="AV212" s="12" t="s">
        <v>76</v>
      </c>
      <c r="AW212" s="12" t="s">
        <v>136</v>
      </c>
      <c r="AX212" s="12" t="s">
        <v>68</v>
      </c>
      <c r="AY212" s="149" t="s">
        <v>123</v>
      </c>
    </row>
    <row r="213" spans="2:65" s="12" customFormat="1">
      <c r="B213" s="147"/>
      <c r="D213" s="148" t="s">
        <v>134</v>
      </c>
      <c r="E213" s="149" t="s">
        <v>19</v>
      </c>
      <c r="F213" s="150" t="s">
        <v>227</v>
      </c>
      <c r="H213" s="149" t="s">
        <v>19</v>
      </c>
      <c r="I213" s="151"/>
      <c r="L213" s="147"/>
      <c r="M213" s="152"/>
      <c r="T213" s="153"/>
      <c r="AT213" s="149" t="s">
        <v>134</v>
      </c>
      <c r="AU213" s="149" t="s">
        <v>78</v>
      </c>
      <c r="AV213" s="12" t="s">
        <v>76</v>
      </c>
      <c r="AW213" s="12" t="s">
        <v>136</v>
      </c>
      <c r="AX213" s="12" t="s">
        <v>68</v>
      </c>
      <c r="AY213" s="149" t="s">
        <v>123</v>
      </c>
    </row>
    <row r="214" spans="2:65" s="13" customFormat="1">
      <c r="B214" s="154"/>
      <c r="D214" s="148" t="s">
        <v>134</v>
      </c>
      <c r="E214" s="155" t="s">
        <v>19</v>
      </c>
      <c r="F214" s="156" t="s">
        <v>228</v>
      </c>
      <c r="H214" s="157">
        <v>698.4</v>
      </c>
      <c r="I214" s="158"/>
      <c r="L214" s="154"/>
      <c r="M214" s="159"/>
      <c r="T214" s="160"/>
      <c r="AT214" s="155" t="s">
        <v>134</v>
      </c>
      <c r="AU214" s="155" t="s">
        <v>78</v>
      </c>
      <c r="AV214" s="13" t="s">
        <v>78</v>
      </c>
      <c r="AW214" s="13" t="s">
        <v>136</v>
      </c>
      <c r="AX214" s="13" t="s">
        <v>76</v>
      </c>
      <c r="AY214" s="155" t="s">
        <v>123</v>
      </c>
    </row>
    <row r="215" spans="2:65" s="1" customFormat="1" ht="33" customHeight="1">
      <c r="B215" s="33"/>
      <c r="C215" s="129" t="s">
        <v>242</v>
      </c>
      <c r="D215" s="129" t="s">
        <v>126</v>
      </c>
      <c r="E215" s="130" t="s">
        <v>243</v>
      </c>
      <c r="F215" s="131" t="s">
        <v>244</v>
      </c>
      <c r="G215" s="132" t="s">
        <v>129</v>
      </c>
      <c r="H215" s="133">
        <v>23.28</v>
      </c>
      <c r="I215" s="134"/>
      <c r="J215" s="135">
        <f>ROUND(I215*H215,2)</f>
        <v>0</v>
      </c>
      <c r="K215" s="136"/>
      <c r="L215" s="33"/>
      <c r="M215" s="137" t="s">
        <v>19</v>
      </c>
      <c r="N215" s="138" t="s">
        <v>39</v>
      </c>
      <c r="P215" s="139">
        <f>O215*H215</f>
        <v>0</v>
      </c>
      <c r="Q215" s="139">
        <v>0</v>
      </c>
      <c r="R215" s="139">
        <f>Q215*H215</f>
        <v>0</v>
      </c>
      <c r="S215" s="139">
        <v>0</v>
      </c>
      <c r="T215" s="140">
        <f>S215*H215</f>
        <v>0</v>
      </c>
      <c r="AR215" s="141" t="s">
        <v>130</v>
      </c>
      <c r="AT215" s="141" t="s">
        <v>126</v>
      </c>
      <c r="AU215" s="141" t="s">
        <v>78</v>
      </c>
      <c r="AY215" s="18" t="s">
        <v>123</v>
      </c>
      <c r="BE215" s="142">
        <f>IF(N215="základní",J215,0)</f>
        <v>0</v>
      </c>
      <c r="BF215" s="142">
        <f>IF(N215="snížená",J215,0)</f>
        <v>0</v>
      </c>
      <c r="BG215" s="142">
        <f>IF(N215="zákl. přenesená",J215,0)</f>
        <v>0</v>
      </c>
      <c r="BH215" s="142">
        <f>IF(N215="sníž. přenesená",J215,0)</f>
        <v>0</v>
      </c>
      <c r="BI215" s="142">
        <f>IF(N215="nulová",J215,0)</f>
        <v>0</v>
      </c>
      <c r="BJ215" s="18" t="s">
        <v>76</v>
      </c>
      <c r="BK215" s="142">
        <f>ROUND(I215*H215,2)</f>
        <v>0</v>
      </c>
      <c r="BL215" s="18" t="s">
        <v>130</v>
      </c>
      <c r="BM215" s="141" t="s">
        <v>245</v>
      </c>
    </row>
    <row r="216" spans="2:65" s="1" customFormat="1">
      <c r="B216" s="33"/>
      <c r="D216" s="143" t="s">
        <v>132</v>
      </c>
      <c r="F216" s="144" t="s">
        <v>246</v>
      </c>
      <c r="I216" s="145"/>
      <c r="L216" s="33"/>
      <c r="M216" s="146"/>
      <c r="T216" s="54"/>
      <c r="AT216" s="18" t="s">
        <v>132</v>
      </c>
      <c r="AU216" s="18" t="s">
        <v>78</v>
      </c>
    </row>
    <row r="217" spans="2:65" s="12" customFormat="1">
      <c r="B217" s="147"/>
      <c r="D217" s="148" t="s">
        <v>134</v>
      </c>
      <c r="E217" s="149" t="s">
        <v>19</v>
      </c>
      <c r="F217" s="150" t="s">
        <v>186</v>
      </c>
      <c r="H217" s="149" t="s">
        <v>19</v>
      </c>
      <c r="I217" s="151"/>
      <c r="L217" s="147"/>
      <c r="M217" s="152"/>
      <c r="T217" s="153"/>
      <c r="AT217" s="149" t="s">
        <v>134</v>
      </c>
      <c r="AU217" s="149" t="s">
        <v>78</v>
      </c>
      <c r="AV217" s="12" t="s">
        <v>76</v>
      </c>
      <c r="AW217" s="12" t="s">
        <v>136</v>
      </c>
      <c r="AX217" s="12" t="s">
        <v>68</v>
      </c>
      <c r="AY217" s="149" t="s">
        <v>123</v>
      </c>
    </row>
    <row r="218" spans="2:65" s="12" customFormat="1">
      <c r="B218" s="147"/>
      <c r="D218" s="148" t="s">
        <v>134</v>
      </c>
      <c r="E218" s="149" t="s">
        <v>19</v>
      </c>
      <c r="F218" s="150" t="s">
        <v>247</v>
      </c>
      <c r="H218" s="149" t="s">
        <v>19</v>
      </c>
      <c r="I218" s="151"/>
      <c r="L218" s="147"/>
      <c r="M218" s="152"/>
      <c r="T218" s="153"/>
      <c r="AT218" s="149" t="s">
        <v>134</v>
      </c>
      <c r="AU218" s="149" t="s">
        <v>78</v>
      </c>
      <c r="AV218" s="12" t="s">
        <v>76</v>
      </c>
      <c r="AW218" s="12" t="s">
        <v>136</v>
      </c>
      <c r="AX218" s="12" t="s">
        <v>68</v>
      </c>
      <c r="AY218" s="149" t="s">
        <v>123</v>
      </c>
    </row>
    <row r="219" spans="2:65" s="12" customFormat="1">
      <c r="B219" s="147"/>
      <c r="D219" s="148" t="s">
        <v>134</v>
      </c>
      <c r="E219" s="149" t="s">
        <v>19</v>
      </c>
      <c r="F219" s="150" t="s">
        <v>248</v>
      </c>
      <c r="H219" s="149" t="s">
        <v>19</v>
      </c>
      <c r="I219" s="151"/>
      <c r="L219" s="147"/>
      <c r="M219" s="152"/>
      <c r="T219" s="153"/>
      <c r="AT219" s="149" t="s">
        <v>134</v>
      </c>
      <c r="AU219" s="149" t="s">
        <v>78</v>
      </c>
      <c r="AV219" s="12" t="s">
        <v>76</v>
      </c>
      <c r="AW219" s="12" t="s">
        <v>136</v>
      </c>
      <c r="AX219" s="12" t="s">
        <v>68</v>
      </c>
      <c r="AY219" s="149" t="s">
        <v>123</v>
      </c>
    </row>
    <row r="220" spans="2:65" s="12" customFormat="1" ht="20.399999999999999">
      <c r="B220" s="147"/>
      <c r="D220" s="148" t="s">
        <v>134</v>
      </c>
      <c r="E220" s="149" t="s">
        <v>19</v>
      </c>
      <c r="F220" s="150" t="s">
        <v>249</v>
      </c>
      <c r="H220" s="149" t="s">
        <v>19</v>
      </c>
      <c r="I220" s="151"/>
      <c r="L220" s="147"/>
      <c r="M220" s="152"/>
      <c r="T220" s="153"/>
      <c r="AT220" s="149" t="s">
        <v>134</v>
      </c>
      <c r="AU220" s="149" t="s">
        <v>78</v>
      </c>
      <c r="AV220" s="12" t="s">
        <v>76</v>
      </c>
      <c r="AW220" s="12" t="s">
        <v>136</v>
      </c>
      <c r="AX220" s="12" t="s">
        <v>68</v>
      </c>
      <c r="AY220" s="149" t="s">
        <v>123</v>
      </c>
    </row>
    <row r="221" spans="2:65" s="13" customFormat="1">
      <c r="B221" s="154"/>
      <c r="D221" s="148" t="s">
        <v>134</v>
      </c>
      <c r="E221" s="155" t="s">
        <v>19</v>
      </c>
      <c r="F221" s="156" t="s">
        <v>250</v>
      </c>
      <c r="H221" s="157">
        <v>23.279999999999998</v>
      </c>
      <c r="I221" s="158"/>
      <c r="L221" s="154"/>
      <c r="M221" s="159"/>
      <c r="T221" s="160"/>
      <c r="AT221" s="155" t="s">
        <v>134</v>
      </c>
      <c r="AU221" s="155" t="s">
        <v>78</v>
      </c>
      <c r="AV221" s="13" t="s">
        <v>78</v>
      </c>
      <c r="AW221" s="13" t="s">
        <v>136</v>
      </c>
      <c r="AX221" s="13" t="s">
        <v>76</v>
      </c>
      <c r="AY221" s="155" t="s">
        <v>123</v>
      </c>
    </row>
    <row r="222" spans="2:65" s="1" customFormat="1" ht="37.950000000000003" customHeight="1">
      <c r="B222" s="33"/>
      <c r="C222" s="129" t="s">
        <v>251</v>
      </c>
      <c r="D222" s="129" t="s">
        <v>126</v>
      </c>
      <c r="E222" s="130" t="s">
        <v>252</v>
      </c>
      <c r="F222" s="131" t="s">
        <v>253</v>
      </c>
      <c r="G222" s="132" t="s">
        <v>129</v>
      </c>
      <c r="H222" s="133">
        <v>4190.3999999999996</v>
      </c>
      <c r="I222" s="134"/>
      <c r="J222" s="135">
        <f>ROUND(I222*H222,2)</f>
        <v>0</v>
      </c>
      <c r="K222" s="136"/>
      <c r="L222" s="33"/>
      <c r="M222" s="137" t="s">
        <v>19</v>
      </c>
      <c r="N222" s="138" t="s">
        <v>39</v>
      </c>
      <c r="P222" s="139">
        <f>O222*H222</f>
        <v>0</v>
      </c>
      <c r="Q222" s="139">
        <v>0</v>
      </c>
      <c r="R222" s="139">
        <f>Q222*H222</f>
        <v>0</v>
      </c>
      <c r="S222" s="139">
        <v>0</v>
      </c>
      <c r="T222" s="140">
        <f>S222*H222</f>
        <v>0</v>
      </c>
      <c r="AR222" s="141" t="s">
        <v>130</v>
      </c>
      <c r="AT222" s="141" t="s">
        <v>126</v>
      </c>
      <c r="AU222" s="141" t="s">
        <v>78</v>
      </c>
      <c r="AY222" s="18" t="s">
        <v>123</v>
      </c>
      <c r="BE222" s="142">
        <f>IF(N222="základní",J222,0)</f>
        <v>0</v>
      </c>
      <c r="BF222" s="142">
        <f>IF(N222="snížená",J222,0)</f>
        <v>0</v>
      </c>
      <c r="BG222" s="142">
        <f>IF(N222="zákl. přenesená",J222,0)</f>
        <v>0</v>
      </c>
      <c r="BH222" s="142">
        <f>IF(N222="sníž. přenesená",J222,0)</f>
        <v>0</v>
      </c>
      <c r="BI222" s="142">
        <f>IF(N222="nulová",J222,0)</f>
        <v>0</v>
      </c>
      <c r="BJ222" s="18" t="s">
        <v>76</v>
      </c>
      <c r="BK222" s="142">
        <f>ROUND(I222*H222,2)</f>
        <v>0</v>
      </c>
      <c r="BL222" s="18" t="s">
        <v>130</v>
      </c>
      <c r="BM222" s="141" t="s">
        <v>254</v>
      </c>
    </row>
    <row r="223" spans="2:65" s="1" customFormat="1">
      <c r="B223" s="33"/>
      <c r="D223" s="143" t="s">
        <v>132</v>
      </c>
      <c r="F223" s="144" t="s">
        <v>255</v>
      </c>
      <c r="I223" s="145"/>
      <c r="L223" s="33"/>
      <c r="M223" s="146"/>
      <c r="T223" s="54"/>
      <c r="AT223" s="18" t="s">
        <v>132</v>
      </c>
      <c r="AU223" s="18" t="s">
        <v>78</v>
      </c>
    </row>
    <row r="224" spans="2:65" s="12" customFormat="1">
      <c r="B224" s="147"/>
      <c r="D224" s="148" t="s">
        <v>134</v>
      </c>
      <c r="E224" s="149" t="s">
        <v>19</v>
      </c>
      <c r="F224" s="150" t="s">
        <v>186</v>
      </c>
      <c r="H224" s="149" t="s">
        <v>19</v>
      </c>
      <c r="I224" s="151"/>
      <c r="L224" s="147"/>
      <c r="M224" s="152"/>
      <c r="T224" s="153"/>
      <c r="AT224" s="149" t="s">
        <v>134</v>
      </c>
      <c r="AU224" s="149" t="s">
        <v>78</v>
      </c>
      <c r="AV224" s="12" t="s">
        <v>76</v>
      </c>
      <c r="AW224" s="12" t="s">
        <v>136</v>
      </c>
      <c r="AX224" s="12" t="s">
        <v>68</v>
      </c>
      <c r="AY224" s="149" t="s">
        <v>123</v>
      </c>
    </row>
    <row r="225" spans="2:65" s="12" customFormat="1">
      <c r="B225" s="147"/>
      <c r="D225" s="148" t="s">
        <v>134</v>
      </c>
      <c r="E225" s="149" t="s">
        <v>19</v>
      </c>
      <c r="F225" s="150" t="s">
        <v>227</v>
      </c>
      <c r="H225" s="149" t="s">
        <v>19</v>
      </c>
      <c r="I225" s="151"/>
      <c r="L225" s="147"/>
      <c r="M225" s="152"/>
      <c r="T225" s="153"/>
      <c r="AT225" s="149" t="s">
        <v>134</v>
      </c>
      <c r="AU225" s="149" t="s">
        <v>78</v>
      </c>
      <c r="AV225" s="12" t="s">
        <v>76</v>
      </c>
      <c r="AW225" s="12" t="s">
        <v>136</v>
      </c>
      <c r="AX225" s="12" t="s">
        <v>68</v>
      </c>
      <c r="AY225" s="149" t="s">
        <v>123</v>
      </c>
    </row>
    <row r="226" spans="2:65" s="12" customFormat="1">
      <c r="B226" s="147"/>
      <c r="D226" s="148" t="s">
        <v>134</v>
      </c>
      <c r="E226" s="149" t="s">
        <v>19</v>
      </c>
      <c r="F226" s="150" t="s">
        <v>248</v>
      </c>
      <c r="H226" s="149" t="s">
        <v>19</v>
      </c>
      <c r="I226" s="151"/>
      <c r="L226" s="147"/>
      <c r="M226" s="152"/>
      <c r="T226" s="153"/>
      <c r="AT226" s="149" t="s">
        <v>134</v>
      </c>
      <c r="AU226" s="149" t="s">
        <v>78</v>
      </c>
      <c r="AV226" s="12" t="s">
        <v>76</v>
      </c>
      <c r="AW226" s="12" t="s">
        <v>136</v>
      </c>
      <c r="AX226" s="12" t="s">
        <v>68</v>
      </c>
      <c r="AY226" s="149" t="s">
        <v>123</v>
      </c>
    </row>
    <row r="227" spans="2:65" s="12" customFormat="1" ht="20.399999999999999">
      <c r="B227" s="147"/>
      <c r="D227" s="148" t="s">
        <v>134</v>
      </c>
      <c r="E227" s="149" t="s">
        <v>19</v>
      </c>
      <c r="F227" s="150" t="s">
        <v>249</v>
      </c>
      <c r="H227" s="149" t="s">
        <v>19</v>
      </c>
      <c r="I227" s="151"/>
      <c r="L227" s="147"/>
      <c r="M227" s="152"/>
      <c r="T227" s="153"/>
      <c r="AT227" s="149" t="s">
        <v>134</v>
      </c>
      <c r="AU227" s="149" t="s">
        <v>78</v>
      </c>
      <c r="AV227" s="12" t="s">
        <v>76</v>
      </c>
      <c r="AW227" s="12" t="s">
        <v>136</v>
      </c>
      <c r="AX227" s="12" t="s">
        <v>68</v>
      </c>
      <c r="AY227" s="149" t="s">
        <v>123</v>
      </c>
    </row>
    <row r="228" spans="2:65" s="12" customFormat="1">
      <c r="B228" s="147"/>
      <c r="D228" s="148" t="s">
        <v>134</v>
      </c>
      <c r="E228" s="149" t="s">
        <v>19</v>
      </c>
      <c r="F228" s="150" t="s">
        <v>235</v>
      </c>
      <c r="H228" s="149" t="s">
        <v>19</v>
      </c>
      <c r="I228" s="151"/>
      <c r="L228" s="147"/>
      <c r="M228" s="152"/>
      <c r="T228" s="153"/>
      <c r="AT228" s="149" t="s">
        <v>134</v>
      </c>
      <c r="AU228" s="149" t="s">
        <v>78</v>
      </c>
      <c r="AV228" s="12" t="s">
        <v>76</v>
      </c>
      <c r="AW228" s="12" t="s">
        <v>136</v>
      </c>
      <c r="AX228" s="12" t="s">
        <v>68</v>
      </c>
      <c r="AY228" s="149" t="s">
        <v>123</v>
      </c>
    </row>
    <row r="229" spans="2:65" s="13" customFormat="1">
      <c r="B229" s="154"/>
      <c r="D229" s="148" t="s">
        <v>134</v>
      </c>
      <c r="E229" s="155" t="s">
        <v>19</v>
      </c>
      <c r="F229" s="156" t="s">
        <v>256</v>
      </c>
      <c r="H229" s="157">
        <v>4190.4000000000005</v>
      </c>
      <c r="I229" s="158"/>
      <c r="L229" s="154"/>
      <c r="M229" s="159"/>
      <c r="T229" s="160"/>
      <c r="AT229" s="155" t="s">
        <v>134</v>
      </c>
      <c r="AU229" s="155" t="s">
        <v>78</v>
      </c>
      <c r="AV229" s="13" t="s">
        <v>78</v>
      </c>
      <c r="AW229" s="13" t="s">
        <v>136</v>
      </c>
      <c r="AX229" s="13" t="s">
        <v>76</v>
      </c>
      <c r="AY229" s="155" t="s">
        <v>123</v>
      </c>
    </row>
    <row r="230" spans="2:65" s="1" customFormat="1" ht="33" customHeight="1">
      <c r="B230" s="33"/>
      <c r="C230" s="129" t="s">
        <v>257</v>
      </c>
      <c r="D230" s="129" t="s">
        <v>126</v>
      </c>
      <c r="E230" s="130" t="s">
        <v>258</v>
      </c>
      <c r="F230" s="131" t="s">
        <v>259</v>
      </c>
      <c r="G230" s="132" t="s">
        <v>129</v>
      </c>
      <c r="H230" s="133">
        <v>23.28</v>
      </c>
      <c r="I230" s="134"/>
      <c r="J230" s="135">
        <f>ROUND(I230*H230,2)</f>
        <v>0</v>
      </c>
      <c r="K230" s="136"/>
      <c r="L230" s="33"/>
      <c r="M230" s="137" t="s">
        <v>19</v>
      </c>
      <c r="N230" s="138" t="s">
        <v>39</v>
      </c>
      <c r="P230" s="139">
        <f>O230*H230</f>
        <v>0</v>
      </c>
      <c r="Q230" s="139">
        <v>0</v>
      </c>
      <c r="R230" s="139">
        <f>Q230*H230</f>
        <v>0</v>
      </c>
      <c r="S230" s="139">
        <v>0</v>
      </c>
      <c r="T230" s="140">
        <f>S230*H230</f>
        <v>0</v>
      </c>
      <c r="AR230" s="141" t="s">
        <v>130</v>
      </c>
      <c r="AT230" s="141" t="s">
        <v>126</v>
      </c>
      <c r="AU230" s="141" t="s">
        <v>78</v>
      </c>
      <c r="AY230" s="18" t="s">
        <v>123</v>
      </c>
      <c r="BE230" s="142">
        <f>IF(N230="základní",J230,0)</f>
        <v>0</v>
      </c>
      <c r="BF230" s="142">
        <f>IF(N230="snížená",J230,0)</f>
        <v>0</v>
      </c>
      <c r="BG230" s="142">
        <f>IF(N230="zákl. přenesená",J230,0)</f>
        <v>0</v>
      </c>
      <c r="BH230" s="142">
        <f>IF(N230="sníž. přenesená",J230,0)</f>
        <v>0</v>
      </c>
      <c r="BI230" s="142">
        <f>IF(N230="nulová",J230,0)</f>
        <v>0</v>
      </c>
      <c r="BJ230" s="18" t="s">
        <v>76</v>
      </c>
      <c r="BK230" s="142">
        <f>ROUND(I230*H230,2)</f>
        <v>0</v>
      </c>
      <c r="BL230" s="18" t="s">
        <v>130</v>
      </c>
      <c r="BM230" s="141" t="s">
        <v>260</v>
      </c>
    </row>
    <row r="231" spans="2:65" s="1" customFormat="1">
      <c r="B231" s="33"/>
      <c r="D231" s="143" t="s">
        <v>132</v>
      </c>
      <c r="F231" s="144" t="s">
        <v>261</v>
      </c>
      <c r="I231" s="145"/>
      <c r="L231" s="33"/>
      <c r="M231" s="146"/>
      <c r="T231" s="54"/>
      <c r="AT231" s="18" t="s">
        <v>132</v>
      </c>
      <c r="AU231" s="18" t="s">
        <v>78</v>
      </c>
    </row>
    <row r="232" spans="2:65" s="12" customFormat="1">
      <c r="B232" s="147"/>
      <c r="D232" s="148" t="s">
        <v>134</v>
      </c>
      <c r="E232" s="149" t="s">
        <v>19</v>
      </c>
      <c r="F232" s="150" t="s">
        <v>186</v>
      </c>
      <c r="H232" s="149" t="s">
        <v>19</v>
      </c>
      <c r="I232" s="151"/>
      <c r="L232" s="147"/>
      <c r="M232" s="152"/>
      <c r="T232" s="153"/>
      <c r="AT232" s="149" t="s">
        <v>134</v>
      </c>
      <c r="AU232" s="149" t="s">
        <v>78</v>
      </c>
      <c r="AV232" s="12" t="s">
        <v>76</v>
      </c>
      <c r="AW232" s="12" t="s">
        <v>136</v>
      </c>
      <c r="AX232" s="12" t="s">
        <v>68</v>
      </c>
      <c r="AY232" s="149" t="s">
        <v>123</v>
      </c>
    </row>
    <row r="233" spans="2:65" s="12" customFormat="1">
      <c r="B233" s="147"/>
      <c r="D233" s="148" t="s">
        <v>134</v>
      </c>
      <c r="E233" s="149" t="s">
        <v>19</v>
      </c>
      <c r="F233" s="150" t="s">
        <v>227</v>
      </c>
      <c r="H233" s="149" t="s">
        <v>19</v>
      </c>
      <c r="I233" s="151"/>
      <c r="L233" s="147"/>
      <c r="M233" s="152"/>
      <c r="T233" s="153"/>
      <c r="AT233" s="149" t="s">
        <v>134</v>
      </c>
      <c r="AU233" s="149" t="s">
        <v>78</v>
      </c>
      <c r="AV233" s="12" t="s">
        <v>76</v>
      </c>
      <c r="AW233" s="12" t="s">
        <v>136</v>
      </c>
      <c r="AX233" s="12" t="s">
        <v>68</v>
      </c>
      <c r="AY233" s="149" t="s">
        <v>123</v>
      </c>
    </row>
    <row r="234" spans="2:65" s="12" customFormat="1">
      <c r="B234" s="147"/>
      <c r="D234" s="148" t="s">
        <v>134</v>
      </c>
      <c r="E234" s="149" t="s">
        <v>19</v>
      </c>
      <c r="F234" s="150" t="s">
        <v>248</v>
      </c>
      <c r="H234" s="149" t="s">
        <v>19</v>
      </c>
      <c r="I234" s="151"/>
      <c r="L234" s="147"/>
      <c r="M234" s="152"/>
      <c r="T234" s="153"/>
      <c r="AT234" s="149" t="s">
        <v>134</v>
      </c>
      <c r="AU234" s="149" t="s">
        <v>78</v>
      </c>
      <c r="AV234" s="12" t="s">
        <v>76</v>
      </c>
      <c r="AW234" s="12" t="s">
        <v>136</v>
      </c>
      <c r="AX234" s="12" t="s">
        <v>68</v>
      </c>
      <c r="AY234" s="149" t="s">
        <v>123</v>
      </c>
    </row>
    <row r="235" spans="2:65" s="12" customFormat="1" ht="20.399999999999999">
      <c r="B235" s="147"/>
      <c r="D235" s="148" t="s">
        <v>134</v>
      </c>
      <c r="E235" s="149" t="s">
        <v>19</v>
      </c>
      <c r="F235" s="150" t="s">
        <v>249</v>
      </c>
      <c r="H235" s="149" t="s">
        <v>19</v>
      </c>
      <c r="I235" s="151"/>
      <c r="L235" s="147"/>
      <c r="M235" s="152"/>
      <c r="T235" s="153"/>
      <c r="AT235" s="149" t="s">
        <v>134</v>
      </c>
      <c r="AU235" s="149" t="s">
        <v>78</v>
      </c>
      <c r="AV235" s="12" t="s">
        <v>76</v>
      </c>
      <c r="AW235" s="12" t="s">
        <v>136</v>
      </c>
      <c r="AX235" s="12" t="s">
        <v>68</v>
      </c>
      <c r="AY235" s="149" t="s">
        <v>123</v>
      </c>
    </row>
    <row r="236" spans="2:65" s="13" customFormat="1">
      <c r="B236" s="154"/>
      <c r="D236" s="148" t="s">
        <v>134</v>
      </c>
      <c r="E236" s="155" t="s">
        <v>19</v>
      </c>
      <c r="F236" s="156" t="s">
        <v>250</v>
      </c>
      <c r="H236" s="157">
        <v>23.279999999999998</v>
      </c>
      <c r="I236" s="158"/>
      <c r="L236" s="154"/>
      <c r="M236" s="159"/>
      <c r="T236" s="160"/>
      <c r="AT236" s="155" t="s">
        <v>134</v>
      </c>
      <c r="AU236" s="155" t="s">
        <v>78</v>
      </c>
      <c r="AV236" s="13" t="s">
        <v>78</v>
      </c>
      <c r="AW236" s="13" t="s">
        <v>136</v>
      </c>
      <c r="AX236" s="13" t="s">
        <v>76</v>
      </c>
      <c r="AY236" s="155" t="s">
        <v>123</v>
      </c>
    </row>
    <row r="237" spans="2:65" s="1" customFormat="1" ht="24.15" customHeight="1">
      <c r="B237" s="33"/>
      <c r="C237" s="129" t="s">
        <v>262</v>
      </c>
      <c r="D237" s="129" t="s">
        <v>126</v>
      </c>
      <c r="E237" s="130" t="s">
        <v>263</v>
      </c>
      <c r="F237" s="131" t="s">
        <v>264</v>
      </c>
      <c r="G237" s="132" t="s">
        <v>141</v>
      </c>
      <c r="H237" s="133">
        <v>232.8</v>
      </c>
      <c r="I237" s="134"/>
      <c r="J237" s="135">
        <f>ROUND(I237*H237,2)</f>
        <v>0</v>
      </c>
      <c r="K237" s="136"/>
      <c r="L237" s="33"/>
      <c r="M237" s="137" t="s">
        <v>19</v>
      </c>
      <c r="N237" s="138" t="s">
        <v>39</v>
      </c>
      <c r="P237" s="139">
        <f>O237*H237</f>
        <v>0</v>
      </c>
      <c r="Q237" s="139">
        <v>0</v>
      </c>
      <c r="R237" s="139">
        <f>Q237*H237</f>
        <v>0</v>
      </c>
      <c r="S237" s="139">
        <v>0</v>
      </c>
      <c r="T237" s="140">
        <f>S237*H237</f>
        <v>0</v>
      </c>
      <c r="AR237" s="141" t="s">
        <v>130</v>
      </c>
      <c r="AT237" s="141" t="s">
        <v>126</v>
      </c>
      <c r="AU237" s="141" t="s">
        <v>78</v>
      </c>
      <c r="AY237" s="18" t="s">
        <v>123</v>
      </c>
      <c r="BE237" s="142">
        <f>IF(N237="základní",J237,0)</f>
        <v>0</v>
      </c>
      <c r="BF237" s="142">
        <f>IF(N237="snížená",J237,0)</f>
        <v>0</v>
      </c>
      <c r="BG237" s="142">
        <f>IF(N237="zákl. přenesená",J237,0)</f>
        <v>0</v>
      </c>
      <c r="BH237" s="142">
        <f>IF(N237="sníž. přenesená",J237,0)</f>
        <v>0</v>
      </c>
      <c r="BI237" s="142">
        <f>IF(N237="nulová",J237,0)</f>
        <v>0</v>
      </c>
      <c r="BJ237" s="18" t="s">
        <v>76</v>
      </c>
      <c r="BK237" s="142">
        <f>ROUND(I237*H237,2)</f>
        <v>0</v>
      </c>
      <c r="BL237" s="18" t="s">
        <v>130</v>
      </c>
      <c r="BM237" s="141" t="s">
        <v>265</v>
      </c>
    </row>
    <row r="238" spans="2:65" s="1" customFormat="1">
      <c r="B238" s="33"/>
      <c r="D238" s="143" t="s">
        <v>132</v>
      </c>
      <c r="F238" s="144" t="s">
        <v>266</v>
      </c>
      <c r="I238" s="145"/>
      <c r="L238" s="33"/>
      <c r="M238" s="146"/>
      <c r="T238" s="54"/>
      <c r="AT238" s="18" t="s">
        <v>132</v>
      </c>
      <c r="AU238" s="18" t="s">
        <v>78</v>
      </c>
    </row>
    <row r="239" spans="2:65" s="12" customFormat="1">
      <c r="B239" s="147"/>
      <c r="D239" s="148" t="s">
        <v>134</v>
      </c>
      <c r="E239" s="149" t="s">
        <v>19</v>
      </c>
      <c r="F239" s="150" t="s">
        <v>186</v>
      </c>
      <c r="H239" s="149" t="s">
        <v>19</v>
      </c>
      <c r="I239" s="151"/>
      <c r="L239" s="147"/>
      <c r="M239" s="152"/>
      <c r="T239" s="153"/>
      <c r="AT239" s="149" t="s">
        <v>134</v>
      </c>
      <c r="AU239" s="149" t="s">
        <v>78</v>
      </c>
      <c r="AV239" s="12" t="s">
        <v>76</v>
      </c>
      <c r="AW239" s="12" t="s">
        <v>136</v>
      </c>
      <c r="AX239" s="12" t="s">
        <v>68</v>
      </c>
      <c r="AY239" s="149" t="s">
        <v>123</v>
      </c>
    </row>
    <row r="240" spans="2:65" s="12" customFormat="1">
      <c r="B240" s="147"/>
      <c r="D240" s="148" t="s">
        <v>134</v>
      </c>
      <c r="E240" s="149" t="s">
        <v>19</v>
      </c>
      <c r="F240" s="150" t="s">
        <v>227</v>
      </c>
      <c r="H240" s="149" t="s">
        <v>19</v>
      </c>
      <c r="I240" s="151"/>
      <c r="L240" s="147"/>
      <c r="M240" s="152"/>
      <c r="T240" s="153"/>
      <c r="AT240" s="149" t="s">
        <v>134</v>
      </c>
      <c r="AU240" s="149" t="s">
        <v>78</v>
      </c>
      <c r="AV240" s="12" t="s">
        <v>76</v>
      </c>
      <c r="AW240" s="12" t="s">
        <v>136</v>
      </c>
      <c r="AX240" s="12" t="s">
        <v>68</v>
      </c>
      <c r="AY240" s="149" t="s">
        <v>123</v>
      </c>
    </row>
    <row r="241" spans="2:65" s="12" customFormat="1">
      <c r="B241" s="147"/>
      <c r="D241" s="148" t="s">
        <v>134</v>
      </c>
      <c r="E241" s="149" t="s">
        <v>19</v>
      </c>
      <c r="F241" s="150" t="s">
        <v>267</v>
      </c>
      <c r="H241" s="149" t="s">
        <v>19</v>
      </c>
      <c r="I241" s="151"/>
      <c r="L241" s="147"/>
      <c r="M241" s="152"/>
      <c r="T241" s="153"/>
      <c r="AT241" s="149" t="s">
        <v>134</v>
      </c>
      <c r="AU241" s="149" t="s">
        <v>78</v>
      </c>
      <c r="AV241" s="12" t="s">
        <v>76</v>
      </c>
      <c r="AW241" s="12" t="s">
        <v>136</v>
      </c>
      <c r="AX241" s="12" t="s">
        <v>68</v>
      </c>
      <c r="AY241" s="149" t="s">
        <v>123</v>
      </c>
    </row>
    <row r="242" spans="2:65" s="13" customFormat="1">
      <c r="B242" s="154"/>
      <c r="D242" s="148" t="s">
        <v>134</v>
      </c>
      <c r="E242" s="155" t="s">
        <v>19</v>
      </c>
      <c r="F242" s="156" t="s">
        <v>268</v>
      </c>
      <c r="H242" s="157">
        <v>232.79999999999998</v>
      </c>
      <c r="I242" s="158"/>
      <c r="L242" s="154"/>
      <c r="M242" s="159"/>
      <c r="T242" s="160"/>
      <c r="AT242" s="155" t="s">
        <v>134</v>
      </c>
      <c r="AU242" s="155" t="s">
        <v>78</v>
      </c>
      <c r="AV242" s="13" t="s">
        <v>78</v>
      </c>
      <c r="AW242" s="13" t="s">
        <v>136</v>
      </c>
      <c r="AX242" s="13" t="s">
        <v>76</v>
      </c>
      <c r="AY242" s="155" t="s">
        <v>123</v>
      </c>
    </row>
    <row r="243" spans="2:65" s="1" customFormat="1" ht="37.950000000000003" customHeight="1">
      <c r="B243" s="33"/>
      <c r="C243" s="129" t="s">
        <v>269</v>
      </c>
      <c r="D243" s="129" t="s">
        <v>126</v>
      </c>
      <c r="E243" s="130" t="s">
        <v>270</v>
      </c>
      <c r="F243" s="131" t="s">
        <v>271</v>
      </c>
      <c r="G243" s="132" t="s">
        <v>141</v>
      </c>
      <c r="H243" s="133">
        <v>41904</v>
      </c>
      <c r="I243" s="134"/>
      <c r="J243" s="135">
        <f>ROUND(I243*H243,2)</f>
        <v>0</v>
      </c>
      <c r="K243" s="136"/>
      <c r="L243" s="33"/>
      <c r="M243" s="137" t="s">
        <v>19</v>
      </c>
      <c r="N243" s="138" t="s">
        <v>39</v>
      </c>
      <c r="P243" s="139">
        <f>O243*H243</f>
        <v>0</v>
      </c>
      <c r="Q243" s="139">
        <v>0</v>
      </c>
      <c r="R243" s="139">
        <f>Q243*H243</f>
        <v>0</v>
      </c>
      <c r="S243" s="139">
        <v>0</v>
      </c>
      <c r="T243" s="140">
        <f>S243*H243</f>
        <v>0</v>
      </c>
      <c r="AR243" s="141" t="s">
        <v>130</v>
      </c>
      <c r="AT243" s="141" t="s">
        <v>126</v>
      </c>
      <c r="AU243" s="141" t="s">
        <v>78</v>
      </c>
      <c r="AY243" s="18" t="s">
        <v>123</v>
      </c>
      <c r="BE243" s="142">
        <f>IF(N243="základní",J243,0)</f>
        <v>0</v>
      </c>
      <c r="BF243" s="142">
        <f>IF(N243="snížená",J243,0)</f>
        <v>0</v>
      </c>
      <c r="BG243" s="142">
        <f>IF(N243="zákl. přenesená",J243,0)</f>
        <v>0</v>
      </c>
      <c r="BH243" s="142">
        <f>IF(N243="sníž. přenesená",J243,0)</f>
        <v>0</v>
      </c>
      <c r="BI243" s="142">
        <f>IF(N243="nulová",J243,0)</f>
        <v>0</v>
      </c>
      <c r="BJ243" s="18" t="s">
        <v>76</v>
      </c>
      <c r="BK243" s="142">
        <f>ROUND(I243*H243,2)</f>
        <v>0</v>
      </c>
      <c r="BL243" s="18" t="s">
        <v>130</v>
      </c>
      <c r="BM243" s="141" t="s">
        <v>272</v>
      </c>
    </row>
    <row r="244" spans="2:65" s="1" customFormat="1">
      <c r="B244" s="33"/>
      <c r="D244" s="143" t="s">
        <v>132</v>
      </c>
      <c r="F244" s="144" t="s">
        <v>273</v>
      </c>
      <c r="I244" s="145"/>
      <c r="L244" s="33"/>
      <c r="M244" s="146"/>
      <c r="T244" s="54"/>
      <c r="AT244" s="18" t="s">
        <v>132</v>
      </c>
      <c r="AU244" s="18" t="s">
        <v>78</v>
      </c>
    </row>
    <row r="245" spans="2:65" s="12" customFormat="1">
      <c r="B245" s="147"/>
      <c r="D245" s="148" t="s">
        <v>134</v>
      </c>
      <c r="E245" s="149" t="s">
        <v>19</v>
      </c>
      <c r="F245" s="150" t="s">
        <v>186</v>
      </c>
      <c r="H245" s="149" t="s">
        <v>19</v>
      </c>
      <c r="I245" s="151"/>
      <c r="L245" s="147"/>
      <c r="M245" s="152"/>
      <c r="T245" s="153"/>
      <c r="AT245" s="149" t="s">
        <v>134</v>
      </c>
      <c r="AU245" s="149" t="s">
        <v>78</v>
      </c>
      <c r="AV245" s="12" t="s">
        <v>76</v>
      </c>
      <c r="AW245" s="12" t="s">
        <v>136</v>
      </c>
      <c r="AX245" s="12" t="s">
        <v>68</v>
      </c>
      <c r="AY245" s="149" t="s">
        <v>123</v>
      </c>
    </row>
    <row r="246" spans="2:65" s="12" customFormat="1">
      <c r="B246" s="147"/>
      <c r="D246" s="148" t="s">
        <v>134</v>
      </c>
      <c r="E246" s="149" t="s">
        <v>19</v>
      </c>
      <c r="F246" s="150" t="s">
        <v>227</v>
      </c>
      <c r="H246" s="149" t="s">
        <v>19</v>
      </c>
      <c r="I246" s="151"/>
      <c r="L246" s="147"/>
      <c r="M246" s="152"/>
      <c r="T246" s="153"/>
      <c r="AT246" s="149" t="s">
        <v>134</v>
      </c>
      <c r="AU246" s="149" t="s">
        <v>78</v>
      </c>
      <c r="AV246" s="12" t="s">
        <v>76</v>
      </c>
      <c r="AW246" s="12" t="s">
        <v>136</v>
      </c>
      <c r="AX246" s="12" t="s">
        <v>68</v>
      </c>
      <c r="AY246" s="149" t="s">
        <v>123</v>
      </c>
    </row>
    <row r="247" spans="2:65" s="12" customFormat="1">
      <c r="B247" s="147"/>
      <c r="D247" s="148" t="s">
        <v>134</v>
      </c>
      <c r="E247" s="149" t="s">
        <v>19</v>
      </c>
      <c r="F247" s="150" t="s">
        <v>267</v>
      </c>
      <c r="H247" s="149" t="s">
        <v>19</v>
      </c>
      <c r="I247" s="151"/>
      <c r="L247" s="147"/>
      <c r="M247" s="152"/>
      <c r="T247" s="153"/>
      <c r="AT247" s="149" t="s">
        <v>134</v>
      </c>
      <c r="AU247" s="149" t="s">
        <v>78</v>
      </c>
      <c r="AV247" s="12" t="s">
        <v>76</v>
      </c>
      <c r="AW247" s="12" t="s">
        <v>136</v>
      </c>
      <c r="AX247" s="12" t="s">
        <v>68</v>
      </c>
      <c r="AY247" s="149" t="s">
        <v>123</v>
      </c>
    </row>
    <row r="248" spans="2:65" s="12" customFormat="1">
      <c r="B248" s="147"/>
      <c r="D248" s="148" t="s">
        <v>134</v>
      </c>
      <c r="E248" s="149" t="s">
        <v>19</v>
      </c>
      <c r="F248" s="150" t="s">
        <v>235</v>
      </c>
      <c r="H248" s="149" t="s">
        <v>19</v>
      </c>
      <c r="I248" s="151"/>
      <c r="L248" s="147"/>
      <c r="M248" s="152"/>
      <c r="T248" s="153"/>
      <c r="AT248" s="149" t="s">
        <v>134</v>
      </c>
      <c r="AU248" s="149" t="s">
        <v>78</v>
      </c>
      <c r="AV248" s="12" t="s">
        <v>76</v>
      </c>
      <c r="AW248" s="12" t="s">
        <v>136</v>
      </c>
      <c r="AX248" s="12" t="s">
        <v>68</v>
      </c>
      <c r="AY248" s="149" t="s">
        <v>123</v>
      </c>
    </row>
    <row r="249" spans="2:65" s="13" customFormat="1">
      <c r="B249" s="154"/>
      <c r="D249" s="148" t="s">
        <v>134</v>
      </c>
      <c r="E249" s="155" t="s">
        <v>19</v>
      </c>
      <c r="F249" s="156" t="s">
        <v>274</v>
      </c>
      <c r="H249" s="157">
        <v>41904</v>
      </c>
      <c r="I249" s="158"/>
      <c r="L249" s="154"/>
      <c r="M249" s="159"/>
      <c r="T249" s="160"/>
      <c r="AT249" s="155" t="s">
        <v>134</v>
      </c>
      <c r="AU249" s="155" t="s">
        <v>78</v>
      </c>
      <c r="AV249" s="13" t="s">
        <v>78</v>
      </c>
      <c r="AW249" s="13" t="s">
        <v>136</v>
      </c>
      <c r="AX249" s="13" t="s">
        <v>76</v>
      </c>
      <c r="AY249" s="155" t="s">
        <v>123</v>
      </c>
    </row>
    <row r="250" spans="2:65" s="1" customFormat="1" ht="24.15" customHeight="1">
      <c r="B250" s="33"/>
      <c r="C250" s="129" t="s">
        <v>275</v>
      </c>
      <c r="D250" s="129" t="s">
        <v>126</v>
      </c>
      <c r="E250" s="130" t="s">
        <v>276</v>
      </c>
      <c r="F250" s="131" t="s">
        <v>277</v>
      </c>
      <c r="G250" s="132" t="s">
        <v>141</v>
      </c>
      <c r="H250" s="133">
        <v>232.8</v>
      </c>
      <c r="I250" s="134"/>
      <c r="J250" s="135">
        <f>ROUND(I250*H250,2)</f>
        <v>0</v>
      </c>
      <c r="K250" s="136"/>
      <c r="L250" s="33"/>
      <c r="M250" s="137" t="s">
        <v>19</v>
      </c>
      <c r="N250" s="138" t="s">
        <v>39</v>
      </c>
      <c r="P250" s="139">
        <f>O250*H250</f>
        <v>0</v>
      </c>
      <c r="Q250" s="139">
        <v>0</v>
      </c>
      <c r="R250" s="139">
        <f>Q250*H250</f>
        <v>0</v>
      </c>
      <c r="S250" s="139">
        <v>0</v>
      </c>
      <c r="T250" s="140">
        <f>S250*H250</f>
        <v>0</v>
      </c>
      <c r="AR250" s="141" t="s">
        <v>130</v>
      </c>
      <c r="AT250" s="141" t="s">
        <v>126</v>
      </c>
      <c r="AU250" s="141" t="s">
        <v>78</v>
      </c>
      <c r="AY250" s="18" t="s">
        <v>123</v>
      </c>
      <c r="BE250" s="142">
        <f>IF(N250="základní",J250,0)</f>
        <v>0</v>
      </c>
      <c r="BF250" s="142">
        <f>IF(N250="snížená",J250,0)</f>
        <v>0</v>
      </c>
      <c r="BG250" s="142">
        <f>IF(N250="zákl. přenesená",J250,0)</f>
        <v>0</v>
      </c>
      <c r="BH250" s="142">
        <f>IF(N250="sníž. přenesená",J250,0)</f>
        <v>0</v>
      </c>
      <c r="BI250" s="142">
        <f>IF(N250="nulová",J250,0)</f>
        <v>0</v>
      </c>
      <c r="BJ250" s="18" t="s">
        <v>76</v>
      </c>
      <c r="BK250" s="142">
        <f>ROUND(I250*H250,2)</f>
        <v>0</v>
      </c>
      <c r="BL250" s="18" t="s">
        <v>130</v>
      </c>
      <c r="BM250" s="141" t="s">
        <v>278</v>
      </c>
    </row>
    <row r="251" spans="2:65" s="1" customFormat="1">
      <c r="B251" s="33"/>
      <c r="D251" s="143" t="s">
        <v>132</v>
      </c>
      <c r="F251" s="144" t="s">
        <v>279</v>
      </c>
      <c r="I251" s="145"/>
      <c r="L251" s="33"/>
      <c r="M251" s="146"/>
      <c r="T251" s="54"/>
      <c r="AT251" s="18" t="s">
        <v>132</v>
      </c>
      <c r="AU251" s="18" t="s">
        <v>78</v>
      </c>
    </row>
    <row r="252" spans="2:65" s="12" customFormat="1">
      <c r="B252" s="147"/>
      <c r="D252" s="148" t="s">
        <v>134</v>
      </c>
      <c r="E252" s="149" t="s">
        <v>19</v>
      </c>
      <c r="F252" s="150" t="s">
        <v>186</v>
      </c>
      <c r="H252" s="149" t="s">
        <v>19</v>
      </c>
      <c r="I252" s="151"/>
      <c r="L252" s="147"/>
      <c r="M252" s="152"/>
      <c r="T252" s="153"/>
      <c r="AT252" s="149" t="s">
        <v>134</v>
      </c>
      <c r="AU252" s="149" t="s">
        <v>78</v>
      </c>
      <c r="AV252" s="12" t="s">
        <v>76</v>
      </c>
      <c r="AW252" s="12" t="s">
        <v>136</v>
      </c>
      <c r="AX252" s="12" t="s">
        <v>68</v>
      </c>
      <c r="AY252" s="149" t="s">
        <v>123</v>
      </c>
    </row>
    <row r="253" spans="2:65" s="12" customFormat="1">
      <c r="B253" s="147"/>
      <c r="D253" s="148" t="s">
        <v>134</v>
      </c>
      <c r="E253" s="149" t="s">
        <v>19</v>
      </c>
      <c r="F253" s="150" t="s">
        <v>227</v>
      </c>
      <c r="H253" s="149" t="s">
        <v>19</v>
      </c>
      <c r="I253" s="151"/>
      <c r="L253" s="147"/>
      <c r="M253" s="152"/>
      <c r="T253" s="153"/>
      <c r="AT253" s="149" t="s">
        <v>134</v>
      </c>
      <c r="AU253" s="149" t="s">
        <v>78</v>
      </c>
      <c r="AV253" s="12" t="s">
        <v>76</v>
      </c>
      <c r="AW253" s="12" t="s">
        <v>136</v>
      </c>
      <c r="AX253" s="12" t="s">
        <v>68</v>
      </c>
      <c r="AY253" s="149" t="s">
        <v>123</v>
      </c>
    </row>
    <row r="254" spans="2:65" s="12" customFormat="1">
      <c r="B254" s="147"/>
      <c r="D254" s="148" t="s">
        <v>134</v>
      </c>
      <c r="E254" s="149" t="s">
        <v>19</v>
      </c>
      <c r="F254" s="150" t="s">
        <v>267</v>
      </c>
      <c r="H254" s="149" t="s">
        <v>19</v>
      </c>
      <c r="I254" s="151"/>
      <c r="L254" s="147"/>
      <c r="M254" s="152"/>
      <c r="T254" s="153"/>
      <c r="AT254" s="149" t="s">
        <v>134</v>
      </c>
      <c r="AU254" s="149" t="s">
        <v>78</v>
      </c>
      <c r="AV254" s="12" t="s">
        <v>76</v>
      </c>
      <c r="AW254" s="12" t="s">
        <v>136</v>
      </c>
      <c r="AX254" s="12" t="s">
        <v>68</v>
      </c>
      <c r="AY254" s="149" t="s">
        <v>123</v>
      </c>
    </row>
    <row r="255" spans="2:65" s="12" customFormat="1">
      <c r="B255" s="147"/>
      <c r="D255" s="148" t="s">
        <v>134</v>
      </c>
      <c r="E255" s="149" t="s">
        <v>19</v>
      </c>
      <c r="F255" s="150" t="s">
        <v>235</v>
      </c>
      <c r="H255" s="149" t="s">
        <v>19</v>
      </c>
      <c r="I255" s="151"/>
      <c r="L255" s="147"/>
      <c r="M255" s="152"/>
      <c r="T255" s="153"/>
      <c r="AT255" s="149" t="s">
        <v>134</v>
      </c>
      <c r="AU255" s="149" t="s">
        <v>78</v>
      </c>
      <c r="AV255" s="12" t="s">
        <v>76</v>
      </c>
      <c r="AW255" s="12" t="s">
        <v>136</v>
      </c>
      <c r="AX255" s="12" t="s">
        <v>68</v>
      </c>
      <c r="AY255" s="149" t="s">
        <v>123</v>
      </c>
    </row>
    <row r="256" spans="2:65" s="13" customFormat="1">
      <c r="B256" s="154"/>
      <c r="D256" s="148" t="s">
        <v>134</v>
      </c>
      <c r="E256" s="155" t="s">
        <v>19</v>
      </c>
      <c r="F256" s="156" t="s">
        <v>268</v>
      </c>
      <c r="H256" s="157">
        <v>232.79999999999998</v>
      </c>
      <c r="I256" s="158"/>
      <c r="L256" s="154"/>
      <c r="M256" s="159"/>
      <c r="T256" s="160"/>
      <c r="AT256" s="155" t="s">
        <v>134</v>
      </c>
      <c r="AU256" s="155" t="s">
        <v>78</v>
      </c>
      <c r="AV256" s="13" t="s">
        <v>78</v>
      </c>
      <c r="AW256" s="13" t="s">
        <v>136</v>
      </c>
      <c r="AX256" s="13" t="s">
        <v>76</v>
      </c>
      <c r="AY256" s="155" t="s">
        <v>123</v>
      </c>
    </row>
    <row r="257" spans="2:65" s="1" customFormat="1" ht="24.15" customHeight="1">
      <c r="B257" s="33"/>
      <c r="C257" s="129" t="s">
        <v>7</v>
      </c>
      <c r="D257" s="129" t="s">
        <v>126</v>
      </c>
      <c r="E257" s="130" t="s">
        <v>280</v>
      </c>
      <c r="F257" s="131" t="s">
        <v>281</v>
      </c>
      <c r="G257" s="132" t="s">
        <v>129</v>
      </c>
      <c r="H257" s="133">
        <v>698.4</v>
      </c>
      <c r="I257" s="134"/>
      <c r="J257" s="135">
        <f>ROUND(I257*H257,2)</f>
        <v>0</v>
      </c>
      <c r="K257" s="136"/>
      <c r="L257" s="33"/>
      <c r="M257" s="137" t="s">
        <v>19</v>
      </c>
      <c r="N257" s="138" t="s">
        <v>39</v>
      </c>
      <c r="P257" s="139">
        <f>O257*H257</f>
        <v>0</v>
      </c>
      <c r="Q257" s="139">
        <v>0</v>
      </c>
      <c r="R257" s="139">
        <f>Q257*H257</f>
        <v>0</v>
      </c>
      <c r="S257" s="139">
        <v>0</v>
      </c>
      <c r="T257" s="140">
        <f>S257*H257</f>
        <v>0</v>
      </c>
      <c r="AR257" s="141" t="s">
        <v>130</v>
      </c>
      <c r="AT257" s="141" t="s">
        <v>126</v>
      </c>
      <c r="AU257" s="141" t="s">
        <v>78</v>
      </c>
      <c r="AY257" s="18" t="s">
        <v>123</v>
      </c>
      <c r="BE257" s="142">
        <f>IF(N257="základní",J257,0)</f>
        <v>0</v>
      </c>
      <c r="BF257" s="142">
        <f>IF(N257="snížená",J257,0)</f>
        <v>0</v>
      </c>
      <c r="BG257" s="142">
        <f>IF(N257="zákl. přenesená",J257,0)</f>
        <v>0</v>
      </c>
      <c r="BH257" s="142">
        <f>IF(N257="sníž. přenesená",J257,0)</f>
        <v>0</v>
      </c>
      <c r="BI257" s="142">
        <f>IF(N257="nulová",J257,0)</f>
        <v>0</v>
      </c>
      <c r="BJ257" s="18" t="s">
        <v>76</v>
      </c>
      <c r="BK257" s="142">
        <f>ROUND(I257*H257,2)</f>
        <v>0</v>
      </c>
      <c r="BL257" s="18" t="s">
        <v>130</v>
      </c>
      <c r="BM257" s="141" t="s">
        <v>282</v>
      </c>
    </row>
    <row r="258" spans="2:65" s="1" customFormat="1">
      <c r="B258" s="33"/>
      <c r="D258" s="143" t="s">
        <v>132</v>
      </c>
      <c r="F258" s="144" t="s">
        <v>283</v>
      </c>
      <c r="I258" s="145"/>
      <c r="L258" s="33"/>
      <c r="M258" s="146"/>
      <c r="T258" s="54"/>
      <c r="AT258" s="18" t="s">
        <v>132</v>
      </c>
      <c r="AU258" s="18" t="s">
        <v>78</v>
      </c>
    </row>
    <row r="259" spans="2:65" s="12" customFormat="1">
      <c r="B259" s="147"/>
      <c r="D259" s="148" t="s">
        <v>134</v>
      </c>
      <c r="E259" s="149" t="s">
        <v>19</v>
      </c>
      <c r="F259" s="150" t="s">
        <v>186</v>
      </c>
      <c r="H259" s="149" t="s">
        <v>19</v>
      </c>
      <c r="I259" s="151"/>
      <c r="L259" s="147"/>
      <c r="M259" s="152"/>
      <c r="T259" s="153"/>
      <c r="AT259" s="149" t="s">
        <v>134</v>
      </c>
      <c r="AU259" s="149" t="s">
        <v>78</v>
      </c>
      <c r="AV259" s="12" t="s">
        <v>76</v>
      </c>
      <c r="AW259" s="12" t="s">
        <v>136</v>
      </c>
      <c r="AX259" s="12" t="s">
        <v>68</v>
      </c>
      <c r="AY259" s="149" t="s">
        <v>123</v>
      </c>
    </row>
    <row r="260" spans="2:65" s="12" customFormat="1">
      <c r="B260" s="147"/>
      <c r="D260" s="148" t="s">
        <v>134</v>
      </c>
      <c r="E260" s="149" t="s">
        <v>19</v>
      </c>
      <c r="F260" s="150" t="s">
        <v>227</v>
      </c>
      <c r="H260" s="149" t="s">
        <v>19</v>
      </c>
      <c r="I260" s="151"/>
      <c r="L260" s="147"/>
      <c r="M260" s="152"/>
      <c r="T260" s="153"/>
      <c r="AT260" s="149" t="s">
        <v>134</v>
      </c>
      <c r="AU260" s="149" t="s">
        <v>78</v>
      </c>
      <c r="AV260" s="12" t="s">
        <v>76</v>
      </c>
      <c r="AW260" s="12" t="s">
        <v>136</v>
      </c>
      <c r="AX260" s="12" t="s">
        <v>68</v>
      </c>
      <c r="AY260" s="149" t="s">
        <v>123</v>
      </c>
    </row>
    <row r="261" spans="2:65" s="13" customFormat="1">
      <c r="B261" s="154"/>
      <c r="D261" s="148" t="s">
        <v>134</v>
      </c>
      <c r="E261" s="155" t="s">
        <v>19</v>
      </c>
      <c r="F261" s="156" t="s">
        <v>228</v>
      </c>
      <c r="H261" s="157">
        <v>698.4</v>
      </c>
      <c r="I261" s="158"/>
      <c r="L261" s="154"/>
      <c r="M261" s="159"/>
      <c r="T261" s="160"/>
      <c r="AT261" s="155" t="s">
        <v>134</v>
      </c>
      <c r="AU261" s="155" t="s">
        <v>78</v>
      </c>
      <c r="AV261" s="13" t="s">
        <v>78</v>
      </c>
      <c r="AW261" s="13" t="s">
        <v>136</v>
      </c>
      <c r="AX261" s="13" t="s">
        <v>76</v>
      </c>
      <c r="AY261" s="155" t="s">
        <v>123</v>
      </c>
    </row>
    <row r="262" spans="2:65" s="1" customFormat="1" ht="33" customHeight="1">
      <c r="B262" s="33"/>
      <c r="C262" s="129" t="s">
        <v>284</v>
      </c>
      <c r="D262" s="129" t="s">
        <v>126</v>
      </c>
      <c r="E262" s="130" t="s">
        <v>285</v>
      </c>
      <c r="F262" s="131" t="s">
        <v>286</v>
      </c>
      <c r="G262" s="132" t="s">
        <v>129</v>
      </c>
      <c r="H262" s="133">
        <v>125712</v>
      </c>
      <c r="I262" s="134"/>
      <c r="J262" s="135">
        <f>ROUND(I262*H262,2)</f>
        <v>0</v>
      </c>
      <c r="K262" s="136"/>
      <c r="L262" s="33"/>
      <c r="M262" s="137" t="s">
        <v>19</v>
      </c>
      <c r="N262" s="138" t="s">
        <v>39</v>
      </c>
      <c r="P262" s="139">
        <f>O262*H262</f>
        <v>0</v>
      </c>
      <c r="Q262" s="139">
        <v>0</v>
      </c>
      <c r="R262" s="139">
        <f>Q262*H262</f>
        <v>0</v>
      </c>
      <c r="S262" s="139">
        <v>0</v>
      </c>
      <c r="T262" s="140">
        <f>S262*H262</f>
        <v>0</v>
      </c>
      <c r="AR262" s="141" t="s">
        <v>130</v>
      </c>
      <c r="AT262" s="141" t="s">
        <v>126</v>
      </c>
      <c r="AU262" s="141" t="s">
        <v>78</v>
      </c>
      <c r="AY262" s="18" t="s">
        <v>123</v>
      </c>
      <c r="BE262" s="142">
        <f>IF(N262="základní",J262,0)</f>
        <v>0</v>
      </c>
      <c r="BF262" s="142">
        <f>IF(N262="snížená",J262,0)</f>
        <v>0</v>
      </c>
      <c r="BG262" s="142">
        <f>IF(N262="zákl. přenesená",J262,0)</f>
        <v>0</v>
      </c>
      <c r="BH262" s="142">
        <f>IF(N262="sníž. přenesená",J262,0)</f>
        <v>0</v>
      </c>
      <c r="BI262" s="142">
        <f>IF(N262="nulová",J262,0)</f>
        <v>0</v>
      </c>
      <c r="BJ262" s="18" t="s">
        <v>76</v>
      </c>
      <c r="BK262" s="142">
        <f>ROUND(I262*H262,2)</f>
        <v>0</v>
      </c>
      <c r="BL262" s="18" t="s">
        <v>130</v>
      </c>
      <c r="BM262" s="141" t="s">
        <v>287</v>
      </c>
    </row>
    <row r="263" spans="2:65" s="1" customFormat="1">
      <c r="B263" s="33"/>
      <c r="D263" s="143" t="s">
        <v>132</v>
      </c>
      <c r="F263" s="144" t="s">
        <v>288</v>
      </c>
      <c r="I263" s="145"/>
      <c r="L263" s="33"/>
      <c r="M263" s="146"/>
      <c r="T263" s="54"/>
      <c r="AT263" s="18" t="s">
        <v>132</v>
      </c>
      <c r="AU263" s="18" t="s">
        <v>78</v>
      </c>
    </row>
    <row r="264" spans="2:65" s="12" customFormat="1">
      <c r="B264" s="147"/>
      <c r="D264" s="148" t="s">
        <v>134</v>
      </c>
      <c r="E264" s="149" t="s">
        <v>19</v>
      </c>
      <c r="F264" s="150" t="s">
        <v>186</v>
      </c>
      <c r="H264" s="149" t="s">
        <v>19</v>
      </c>
      <c r="I264" s="151"/>
      <c r="L264" s="147"/>
      <c r="M264" s="152"/>
      <c r="T264" s="153"/>
      <c r="AT264" s="149" t="s">
        <v>134</v>
      </c>
      <c r="AU264" s="149" t="s">
        <v>78</v>
      </c>
      <c r="AV264" s="12" t="s">
        <v>76</v>
      </c>
      <c r="AW264" s="12" t="s">
        <v>136</v>
      </c>
      <c r="AX264" s="12" t="s">
        <v>68</v>
      </c>
      <c r="AY264" s="149" t="s">
        <v>123</v>
      </c>
    </row>
    <row r="265" spans="2:65" s="12" customFormat="1">
      <c r="B265" s="147"/>
      <c r="D265" s="148" t="s">
        <v>134</v>
      </c>
      <c r="E265" s="149" t="s">
        <v>19</v>
      </c>
      <c r="F265" s="150" t="s">
        <v>227</v>
      </c>
      <c r="H265" s="149" t="s">
        <v>19</v>
      </c>
      <c r="I265" s="151"/>
      <c r="L265" s="147"/>
      <c r="M265" s="152"/>
      <c r="T265" s="153"/>
      <c r="AT265" s="149" t="s">
        <v>134</v>
      </c>
      <c r="AU265" s="149" t="s">
        <v>78</v>
      </c>
      <c r="AV265" s="12" t="s">
        <v>76</v>
      </c>
      <c r="AW265" s="12" t="s">
        <v>136</v>
      </c>
      <c r="AX265" s="12" t="s">
        <v>68</v>
      </c>
      <c r="AY265" s="149" t="s">
        <v>123</v>
      </c>
    </row>
    <row r="266" spans="2:65" s="12" customFormat="1">
      <c r="B266" s="147"/>
      <c r="D266" s="148" t="s">
        <v>134</v>
      </c>
      <c r="E266" s="149" t="s">
        <v>19</v>
      </c>
      <c r="F266" s="150" t="s">
        <v>234</v>
      </c>
      <c r="H266" s="149" t="s">
        <v>19</v>
      </c>
      <c r="I266" s="151"/>
      <c r="L266" s="147"/>
      <c r="M266" s="152"/>
      <c r="T266" s="153"/>
      <c r="AT266" s="149" t="s">
        <v>134</v>
      </c>
      <c r="AU266" s="149" t="s">
        <v>78</v>
      </c>
      <c r="AV266" s="12" t="s">
        <v>76</v>
      </c>
      <c r="AW266" s="12" t="s">
        <v>136</v>
      </c>
      <c r="AX266" s="12" t="s">
        <v>68</v>
      </c>
      <c r="AY266" s="149" t="s">
        <v>123</v>
      </c>
    </row>
    <row r="267" spans="2:65" s="12" customFormat="1">
      <c r="B267" s="147"/>
      <c r="D267" s="148" t="s">
        <v>134</v>
      </c>
      <c r="E267" s="149" t="s">
        <v>19</v>
      </c>
      <c r="F267" s="150" t="s">
        <v>235</v>
      </c>
      <c r="H267" s="149" t="s">
        <v>19</v>
      </c>
      <c r="I267" s="151"/>
      <c r="L267" s="147"/>
      <c r="M267" s="152"/>
      <c r="T267" s="153"/>
      <c r="AT267" s="149" t="s">
        <v>134</v>
      </c>
      <c r="AU267" s="149" t="s">
        <v>78</v>
      </c>
      <c r="AV267" s="12" t="s">
        <v>76</v>
      </c>
      <c r="AW267" s="12" t="s">
        <v>136</v>
      </c>
      <c r="AX267" s="12" t="s">
        <v>68</v>
      </c>
      <c r="AY267" s="149" t="s">
        <v>123</v>
      </c>
    </row>
    <row r="268" spans="2:65" s="13" customFormat="1">
      <c r="B268" s="154"/>
      <c r="D268" s="148" t="s">
        <v>134</v>
      </c>
      <c r="E268" s="155" t="s">
        <v>19</v>
      </c>
      <c r="F268" s="156" t="s">
        <v>236</v>
      </c>
      <c r="H268" s="157">
        <v>125712</v>
      </c>
      <c r="I268" s="158"/>
      <c r="L268" s="154"/>
      <c r="M268" s="159"/>
      <c r="T268" s="160"/>
      <c r="AT268" s="155" t="s">
        <v>134</v>
      </c>
      <c r="AU268" s="155" t="s">
        <v>78</v>
      </c>
      <c r="AV268" s="13" t="s">
        <v>78</v>
      </c>
      <c r="AW268" s="13" t="s">
        <v>136</v>
      </c>
      <c r="AX268" s="13" t="s">
        <v>76</v>
      </c>
      <c r="AY268" s="155" t="s">
        <v>123</v>
      </c>
    </row>
    <row r="269" spans="2:65" s="1" customFormat="1" ht="24.15" customHeight="1">
      <c r="B269" s="33"/>
      <c r="C269" s="129" t="s">
        <v>289</v>
      </c>
      <c r="D269" s="129" t="s">
        <v>126</v>
      </c>
      <c r="E269" s="130" t="s">
        <v>290</v>
      </c>
      <c r="F269" s="131" t="s">
        <v>291</v>
      </c>
      <c r="G269" s="132" t="s">
        <v>129</v>
      </c>
      <c r="H269" s="133">
        <v>698.4</v>
      </c>
      <c r="I269" s="134"/>
      <c r="J269" s="135">
        <f>ROUND(I269*H269,2)</f>
        <v>0</v>
      </c>
      <c r="K269" s="136"/>
      <c r="L269" s="33"/>
      <c r="M269" s="137" t="s">
        <v>19</v>
      </c>
      <c r="N269" s="138" t="s">
        <v>39</v>
      </c>
      <c r="P269" s="139">
        <f>O269*H269</f>
        <v>0</v>
      </c>
      <c r="Q269" s="139">
        <v>0</v>
      </c>
      <c r="R269" s="139">
        <f>Q269*H269</f>
        <v>0</v>
      </c>
      <c r="S269" s="139">
        <v>0</v>
      </c>
      <c r="T269" s="140">
        <f>S269*H269</f>
        <v>0</v>
      </c>
      <c r="AR269" s="141" t="s">
        <v>130</v>
      </c>
      <c r="AT269" s="141" t="s">
        <v>126</v>
      </c>
      <c r="AU269" s="141" t="s">
        <v>78</v>
      </c>
      <c r="AY269" s="18" t="s">
        <v>123</v>
      </c>
      <c r="BE269" s="142">
        <f>IF(N269="základní",J269,0)</f>
        <v>0</v>
      </c>
      <c r="BF269" s="142">
        <f>IF(N269="snížená",J269,0)</f>
        <v>0</v>
      </c>
      <c r="BG269" s="142">
        <f>IF(N269="zákl. přenesená",J269,0)</f>
        <v>0</v>
      </c>
      <c r="BH269" s="142">
        <f>IF(N269="sníž. přenesená",J269,0)</f>
        <v>0</v>
      </c>
      <c r="BI269" s="142">
        <f>IF(N269="nulová",J269,0)</f>
        <v>0</v>
      </c>
      <c r="BJ269" s="18" t="s">
        <v>76</v>
      </c>
      <c r="BK269" s="142">
        <f>ROUND(I269*H269,2)</f>
        <v>0</v>
      </c>
      <c r="BL269" s="18" t="s">
        <v>130</v>
      </c>
      <c r="BM269" s="141" t="s">
        <v>292</v>
      </c>
    </row>
    <row r="270" spans="2:65" s="1" customFormat="1">
      <c r="B270" s="33"/>
      <c r="D270" s="143" t="s">
        <v>132</v>
      </c>
      <c r="F270" s="144" t="s">
        <v>293</v>
      </c>
      <c r="I270" s="145"/>
      <c r="L270" s="33"/>
      <c r="M270" s="146"/>
      <c r="T270" s="54"/>
      <c r="AT270" s="18" t="s">
        <v>132</v>
      </c>
      <c r="AU270" s="18" t="s">
        <v>78</v>
      </c>
    </row>
    <row r="271" spans="2:65" s="12" customFormat="1">
      <c r="B271" s="147"/>
      <c r="D271" s="148" t="s">
        <v>134</v>
      </c>
      <c r="E271" s="149" t="s">
        <v>19</v>
      </c>
      <c r="F271" s="150" t="s">
        <v>186</v>
      </c>
      <c r="H271" s="149" t="s">
        <v>19</v>
      </c>
      <c r="I271" s="151"/>
      <c r="L271" s="147"/>
      <c r="M271" s="152"/>
      <c r="T271" s="153"/>
      <c r="AT271" s="149" t="s">
        <v>134</v>
      </c>
      <c r="AU271" s="149" t="s">
        <v>78</v>
      </c>
      <c r="AV271" s="12" t="s">
        <v>76</v>
      </c>
      <c r="AW271" s="12" t="s">
        <v>136</v>
      </c>
      <c r="AX271" s="12" t="s">
        <v>68</v>
      </c>
      <c r="AY271" s="149" t="s">
        <v>123</v>
      </c>
    </row>
    <row r="272" spans="2:65" s="12" customFormat="1">
      <c r="B272" s="147"/>
      <c r="D272" s="148" t="s">
        <v>134</v>
      </c>
      <c r="E272" s="149" t="s">
        <v>19</v>
      </c>
      <c r="F272" s="150" t="s">
        <v>227</v>
      </c>
      <c r="H272" s="149" t="s">
        <v>19</v>
      </c>
      <c r="I272" s="151"/>
      <c r="L272" s="147"/>
      <c r="M272" s="152"/>
      <c r="T272" s="153"/>
      <c r="AT272" s="149" t="s">
        <v>134</v>
      </c>
      <c r="AU272" s="149" t="s">
        <v>78</v>
      </c>
      <c r="AV272" s="12" t="s">
        <v>76</v>
      </c>
      <c r="AW272" s="12" t="s">
        <v>136</v>
      </c>
      <c r="AX272" s="12" t="s">
        <v>68</v>
      </c>
      <c r="AY272" s="149" t="s">
        <v>123</v>
      </c>
    </row>
    <row r="273" spans="2:65" s="13" customFormat="1">
      <c r="B273" s="154"/>
      <c r="D273" s="148" t="s">
        <v>134</v>
      </c>
      <c r="E273" s="155" t="s">
        <v>19</v>
      </c>
      <c r="F273" s="156" t="s">
        <v>228</v>
      </c>
      <c r="H273" s="157">
        <v>698.4</v>
      </c>
      <c r="I273" s="158"/>
      <c r="L273" s="154"/>
      <c r="M273" s="159"/>
      <c r="T273" s="160"/>
      <c r="AT273" s="155" t="s">
        <v>134</v>
      </c>
      <c r="AU273" s="155" t="s">
        <v>78</v>
      </c>
      <c r="AV273" s="13" t="s">
        <v>78</v>
      </c>
      <c r="AW273" s="13" t="s">
        <v>136</v>
      </c>
      <c r="AX273" s="13" t="s">
        <v>76</v>
      </c>
      <c r="AY273" s="155" t="s">
        <v>123</v>
      </c>
    </row>
    <row r="274" spans="2:65" s="1" customFormat="1" ht="37.950000000000003" customHeight="1">
      <c r="B274" s="33"/>
      <c r="C274" s="129" t="s">
        <v>294</v>
      </c>
      <c r="D274" s="129" t="s">
        <v>126</v>
      </c>
      <c r="E274" s="130" t="s">
        <v>295</v>
      </c>
      <c r="F274" s="131" t="s">
        <v>296</v>
      </c>
      <c r="G274" s="132" t="s">
        <v>129</v>
      </c>
      <c r="H274" s="133">
        <v>876</v>
      </c>
      <c r="I274" s="134"/>
      <c r="J274" s="135">
        <f>ROUND(I274*H274,2)</f>
        <v>0</v>
      </c>
      <c r="K274" s="136"/>
      <c r="L274" s="33"/>
      <c r="M274" s="137" t="s">
        <v>19</v>
      </c>
      <c r="N274" s="138" t="s">
        <v>39</v>
      </c>
      <c r="P274" s="139">
        <f>O274*H274</f>
        <v>0</v>
      </c>
      <c r="Q274" s="139">
        <v>2.1000000000000001E-4</v>
      </c>
      <c r="R274" s="139">
        <f>Q274*H274</f>
        <v>0.18396000000000001</v>
      </c>
      <c r="S274" s="139">
        <v>0</v>
      </c>
      <c r="T274" s="140">
        <f>S274*H274</f>
        <v>0</v>
      </c>
      <c r="AR274" s="141" t="s">
        <v>130</v>
      </c>
      <c r="AT274" s="141" t="s">
        <v>126</v>
      </c>
      <c r="AU274" s="141" t="s">
        <v>78</v>
      </c>
      <c r="AY274" s="18" t="s">
        <v>123</v>
      </c>
      <c r="BE274" s="142">
        <f>IF(N274="základní",J274,0)</f>
        <v>0</v>
      </c>
      <c r="BF274" s="142">
        <f>IF(N274="snížená",J274,0)</f>
        <v>0</v>
      </c>
      <c r="BG274" s="142">
        <f>IF(N274="zákl. přenesená",J274,0)</f>
        <v>0</v>
      </c>
      <c r="BH274" s="142">
        <f>IF(N274="sníž. přenesená",J274,0)</f>
        <v>0</v>
      </c>
      <c r="BI274" s="142">
        <f>IF(N274="nulová",J274,0)</f>
        <v>0</v>
      </c>
      <c r="BJ274" s="18" t="s">
        <v>76</v>
      </c>
      <c r="BK274" s="142">
        <f>ROUND(I274*H274,2)</f>
        <v>0</v>
      </c>
      <c r="BL274" s="18" t="s">
        <v>130</v>
      </c>
      <c r="BM274" s="141" t="s">
        <v>297</v>
      </c>
    </row>
    <row r="275" spans="2:65" s="1" customFormat="1">
      <c r="B275" s="33"/>
      <c r="D275" s="143" t="s">
        <v>132</v>
      </c>
      <c r="F275" s="144" t="s">
        <v>298</v>
      </c>
      <c r="I275" s="145"/>
      <c r="L275" s="33"/>
      <c r="M275" s="146"/>
      <c r="T275" s="54"/>
      <c r="AT275" s="18" t="s">
        <v>132</v>
      </c>
      <c r="AU275" s="18" t="s">
        <v>78</v>
      </c>
    </row>
    <row r="276" spans="2:65" s="12" customFormat="1">
      <c r="B276" s="147"/>
      <c r="D276" s="148" t="s">
        <v>134</v>
      </c>
      <c r="E276" s="149" t="s">
        <v>19</v>
      </c>
      <c r="F276" s="150" t="s">
        <v>186</v>
      </c>
      <c r="H276" s="149" t="s">
        <v>19</v>
      </c>
      <c r="I276" s="151"/>
      <c r="L276" s="147"/>
      <c r="M276" s="152"/>
      <c r="T276" s="153"/>
      <c r="AT276" s="149" t="s">
        <v>134</v>
      </c>
      <c r="AU276" s="149" t="s">
        <v>78</v>
      </c>
      <c r="AV276" s="12" t="s">
        <v>76</v>
      </c>
      <c r="AW276" s="12" t="s">
        <v>136</v>
      </c>
      <c r="AX276" s="12" t="s">
        <v>68</v>
      </c>
      <c r="AY276" s="149" t="s">
        <v>123</v>
      </c>
    </row>
    <row r="277" spans="2:65" s="12" customFormat="1">
      <c r="B277" s="147"/>
      <c r="D277" s="148" t="s">
        <v>134</v>
      </c>
      <c r="E277" s="149" t="s">
        <v>19</v>
      </c>
      <c r="F277" s="150" t="s">
        <v>227</v>
      </c>
      <c r="H277" s="149" t="s">
        <v>19</v>
      </c>
      <c r="I277" s="151"/>
      <c r="L277" s="147"/>
      <c r="M277" s="152"/>
      <c r="T277" s="153"/>
      <c r="AT277" s="149" t="s">
        <v>134</v>
      </c>
      <c r="AU277" s="149" t="s">
        <v>78</v>
      </c>
      <c r="AV277" s="12" t="s">
        <v>76</v>
      </c>
      <c r="AW277" s="12" t="s">
        <v>136</v>
      </c>
      <c r="AX277" s="12" t="s">
        <v>68</v>
      </c>
      <c r="AY277" s="149" t="s">
        <v>123</v>
      </c>
    </row>
    <row r="278" spans="2:65" s="12" customFormat="1">
      <c r="B278" s="147"/>
      <c r="D278" s="148" t="s">
        <v>134</v>
      </c>
      <c r="E278" s="149" t="s">
        <v>19</v>
      </c>
      <c r="F278" s="150" t="s">
        <v>299</v>
      </c>
      <c r="H278" s="149" t="s">
        <v>19</v>
      </c>
      <c r="I278" s="151"/>
      <c r="L278" s="147"/>
      <c r="M278" s="152"/>
      <c r="T278" s="153"/>
      <c r="AT278" s="149" t="s">
        <v>134</v>
      </c>
      <c r="AU278" s="149" t="s">
        <v>78</v>
      </c>
      <c r="AV278" s="12" t="s">
        <v>76</v>
      </c>
      <c r="AW278" s="12" t="s">
        <v>136</v>
      </c>
      <c r="AX278" s="12" t="s">
        <v>68</v>
      </c>
      <c r="AY278" s="149" t="s">
        <v>123</v>
      </c>
    </row>
    <row r="279" spans="2:65" s="12" customFormat="1">
      <c r="B279" s="147"/>
      <c r="D279" s="148" t="s">
        <v>134</v>
      </c>
      <c r="E279" s="149" t="s">
        <v>19</v>
      </c>
      <c r="F279" s="150" t="s">
        <v>300</v>
      </c>
      <c r="H279" s="149" t="s">
        <v>19</v>
      </c>
      <c r="I279" s="151"/>
      <c r="L279" s="147"/>
      <c r="M279" s="152"/>
      <c r="T279" s="153"/>
      <c r="AT279" s="149" t="s">
        <v>134</v>
      </c>
      <c r="AU279" s="149" t="s">
        <v>78</v>
      </c>
      <c r="AV279" s="12" t="s">
        <v>76</v>
      </c>
      <c r="AW279" s="12" t="s">
        <v>136</v>
      </c>
      <c r="AX279" s="12" t="s">
        <v>68</v>
      </c>
      <c r="AY279" s="149" t="s">
        <v>123</v>
      </c>
    </row>
    <row r="280" spans="2:65" s="12" customFormat="1" ht="20.399999999999999">
      <c r="B280" s="147"/>
      <c r="D280" s="148" t="s">
        <v>134</v>
      </c>
      <c r="E280" s="149" t="s">
        <v>19</v>
      </c>
      <c r="F280" s="150" t="s">
        <v>301</v>
      </c>
      <c r="H280" s="149" t="s">
        <v>19</v>
      </c>
      <c r="I280" s="151"/>
      <c r="L280" s="147"/>
      <c r="M280" s="152"/>
      <c r="T280" s="153"/>
      <c r="AT280" s="149" t="s">
        <v>134</v>
      </c>
      <c r="AU280" s="149" t="s">
        <v>78</v>
      </c>
      <c r="AV280" s="12" t="s">
        <v>76</v>
      </c>
      <c r="AW280" s="12" t="s">
        <v>136</v>
      </c>
      <c r="AX280" s="12" t="s">
        <v>68</v>
      </c>
      <c r="AY280" s="149" t="s">
        <v>123</v>
      </c>
    </row>
    <row r="281" spans="2:65" s="13" customFormat="1">
      <c r="B281" s="154"/>
      <c r="D281" s="148" t="s">
        <v>134</v>
      </c>
      <c r="E281" s="155" t="s">
        <v>19</v>
      </c>
      <c r="F281" s="156" t="s">
        <v>302</v>
      </c>
      <c r="H281" s="157">
        <v>876</v>
      </c>
      <c r="I281" s="158"/>
      <c r="L281" s="154"/>
      <c r="M281" s="159"/>
      <c r="T281" s="160"/>
      <c r="AT281" s="155" t="s">
        <v>134</v>
      </c>
      <c r="AU281" s="155" t="s">
        <v>78</v>
      </c>
      <c r="AV281" s="13" t="s">
        <v>78</v>
      </c>
      <c r="AW281" s="13" t="s">
        <v>136</v>
      </c>
      <c r="AX281" s="13" t="s">
        <v>76</v>
      </c>
      <c r="AY281" s="155" t="s">
        <v>123</v>
      </c>
    </row>
    <row r="282" spans="2:65" s="1" customFormat="1" ht="37.950000000000003" customHeight="1">
      <c r="B282" s="33"/>
      <c r="C282" s="129" t="s">
        <v>303</v>
      </c>
      <c r="D282" s="129" t="s">
        <v>126</v>
      </c>
      <c r="E282" s="130" t="s">
        <v>304</v>
      </c>
      <c r="F282" s="131" t="s">
        <v>305</v>
      </c>
      <c r="G282" s="132" t="s">
        <v>141</v>
      </c>
      <c r="H282" s="133">
        <v>5</v>
      </c>
      <c r="I282" s="134"/>
      <c r="J282" s="135">
        <f>ROUND(I282*H282,2)</f>
        <v>0</v>
      </c>
      <c r="K282" s="136"/>
      <c r="L282" s="33"/>
      <c r="M282" s="137" t="s">
        <v>19</v>
      </c>
      <c r="N282" s="138" t="s">
        <v>39</v>
      </c>
      <c r="P282" s="139">
        <f>O282*H282</f>
        <v>0</v>
      </c>
      <c r="Q282" s="139">
        <v>0</v>
      </c>
      <c r="R282" s="139">
        <f>Q282*H282</f>
        <v>0</v>
      </c>
      <c r="S282" s="139">
        <v>0</v>
      </c>
      <c r="T282" s="140">
        <f>S282*H282</f>
        <v>0</v>
      </c>
      <c r="AR282" s="141" t="s">
        <v>130</v>
      </c>
      <c r="AT282" s="141" t="s">
        <v>126</v>
      </c>
      <c r="AU282" s="141" t="s">
        <v>78</v>
      </c>
      <c r="AY282" s="18" t="s">
        <v>123</v>
      </c>
      <c r="BE282" s="142">
        <f>IF(N282="základní",J282,0)</f>
        <v>0</v>
      </c>
      <c r="BF282" s="142">
        <f>IF(N282="snížená",J282,0)</f>
        <v>0</v>
      </c>
      <c r="BG282" s="142">
        <f>IF(N282="zákl. přenesená",J282,0)</f>
        <v>0</v>
      </c>
      <c r="BH282" s="142">
        <f>IF(N282="sníž. přenesená",J282,0)</f>
        <v>0</v>
      </c>
      <c r="BI282" s="142">
        <f>IF(N282="nulová",J282,0)</f>
        <v>0</v>
      </c>
      <c r="BJ282" s="18" t="s">
        <v>76</v>
      </c>
      <c r="BK282" s="142">
        <f>ROUND(I282*H282,2)</f>
        <v>0</v>
      </c>
      <c r="BL282" s="18" t="s">
        <v>130</v>
      </c>
      <c r="BM282" s="141" t="s">
        <v>306</v>
      </c>
    </row>
    <row r="283" spans="2:65" s="1" customFormat="1">
      <c r="B283" s="33"/>
      <c r="D283" s="143" t="s">
        <v>132</v>
      </c>
      <c r="F283" s="144" t="s">
        <v>307</v>
      </c>
      <c r="I283" s="145"/>
      <c r="L283" s="33"/>
      <c r="M283" s="146"/>
      <c r="T283" s="54"/>
      <c r="AT283" s="18" t="s">
        <v>132</v>
      </c>
      <c r="AU283" s="18" t="s">
        <v>78</v>
      </c>
    </row>
    <row r="284" spans="2:65" s="12" customFormat="1">
      <c r="B284" s="147"/>
      <c r="D284" s="148" t="s">
        <v>134</v>
      </c>
      <c r="E284" s="149" t="s">
        <v>19</v>
      </c>
      <c r="F284" s="150" t="s">
        <v>186</v>
      </c>
      <c r="H284" s="149" t="s">
        <v>19</v>
      </c>
      <c r="I284" s="151"/>
      <c r="L284" s="147"/>
      <c r="M284" s="152"/>
      <c r="T284" s="153"/>
      <c r="AT284" s="149" t="s">
        <v>134</v>
      </c>
      <c r="AU284" s="149" t="s">
        <v>78</v>
      </c>
      <c r="AV284" s="12" t="s">
        <v>76</v>
      </c>
      <c r="AW284" s="12" t="s">
        <v>136</v>
      </c>
      <c r="AX284" s="12" t="s">
        <v>68</v>
      </c>
      <c r="AY284" s="149" t="s">
        <v>123</v>
      </c>
    </row>
    <row r="285" spans="2:65" s="12" customFormat="1">
      <c r="B285" s="147"/>
      <c r="D285" s="148" t="s">
        <v>134</v>
      </c>
      <c r="E285" s="149" t="s">
        <v>19</v>
      </c>
      <c r="F285" s="150" t="s">
        <v>227</v>
      </c>
      <c r="H285" s="149" t="s">
        <v>19</v>
      </c>
      <c r="I285" s="151"/>
      <c r="L285" s="147"/>
      <c r="M285" s="152"/>
      <c r="T285" s="153"/>
      <c r="AT285" s="149" t="s">
        <v>134</v>
      </c>
      <c r="AU285" s="149" t="s">
        <v>78</v>
      </c>
      <c r="AV285" s="12" t="s">
        <v>76</v>
      </c>
      <c r="AW285" s="12" t="s">
        <v>136</v>
      </c>
      <c r="AX285" s="12" t="s">
        <v>68</v>
      </c>
      <c r="AY285" s="149" t="s">
        <v>123</v>
      </c>
    </row>
    <row r="286" spans="2:65" s="12" customFormat="1">
      <c r="B286" s="147"/>
      <c r="D286" s="148" t="s">
        <v>134</v>
      </c>
      <c r="E286" s="149" t="s">
        <v>19</v>
      </c>
      <c r="F286" s="150" t="s">
        <v>248</v>
      </c>
      <c r="H286" s="149" t="s">
        <v>19</v>
      </c>
      <c r="I286" s="151"/>
      <c r="L286" s="147"/>
      <c r="M286" s="152"/>
      <c r="T286" s="153"/>
      <c r="AT286" s="149" t="s">
        <v>134</v>
      </c>
      <c r="AU286" s="149" t="s">
        <v>78</v>
      </c>
      <c r="AV286" s="12" t="s">
        <v>76</v>
      </c>
      <c r="AW286" s="12" t="s">
        <v>136</v>
      </c>
      <c r="AX286" s="12" t="s">
        <v>68</v>
      </c>
      <c r="AY286" s="149" t="s">
        <v>123</v>
      </c>
    </row>
    <row r="287" spans="2:65" s="13" customFormat="1">
      <c r="B287" s="154"/>
      <c r="D287" s="148" t="s">
        <v>134</v>
      </c>
      <c r="E287" s="155" t="s">
        <v>19</v>
      </c>
      <c r="F287" s="156" t="s">
        <v>308</v>
      </c>
      <c r="H287" s="157">
        <v>5</v>
      </c>
      <c r="I287" s="158"/>
      <c r="L287" s="154"/>
      <c r="M287" s="159"/>
      <c r="T287" s="160"/>
      <c r="AT287" s="155" t="s">
        <v>134</v>
      </c>
      <c r="AU287" s="155" t="s">
        <v>78</v>
      </c>
      <c r="AV287" s="13" t="s">
        <v>78</v>
      </c>
      <c r="AW287" s="13" t="s">
        <v>136</v>
      </c>
      <c r="AX287" s="13" t="s">
        <v>76</v>
      </c>
      <c r="AY287" s="155" t="s">
        <v>123</v>
      </c>
    </row>
    <row r="288" spans="2:65" s="1" customFormat="1" ht="44.25" customHeight="1">
      <c r="B288" s="33"/>
      <c r="C288" s="129" t="s">
        <v>309</v>
      </c>
      <c r="D288" s="129" t="s">
        <v>126</v>
      </c>
      <c r="E288" s="130" t="s">
        <v>310</v>
      </c>
      <c r="F288" s="131" t="s">
        <v>311</v>
      </c>
      <c r="G288" s="132" t="s">
        <v>141</v>
      </c>
      <c r="H288" s="133">
        <v>900</v>
      </c>
      <c r="I288" s="134"/>
      <c r="J288" s="135">
        <f>ROUND(I288*H288,2)</f>
        <v>0</v>
      </c>
      <c r="K288" s="136"/>
      <c r="L288" s="33"/>
      <c r="M288" s="137" t="s">
        <v>19</v>
      </c>
      <c r="N288" s="138" t="s">
        <v>39</v>
      </c>
      <c r="P288" s="139">
        <f>O288*H288</f>
        <v>0</v>
      </c>
      <c r="Q288" s="139">
        <v>0</v>
      </c>
      <c r="R288" s="139">
        <f>Q288*H288</f>
        <v>0</v>
      </c>
      <c r="S288" s="139">
        <v>0</v>
      </c>
      <c r="T288" s="140">
        <f>S288*H288</f>
        <v>0</v>
      </c>
      <c r="AR288" s="141" t="s">
        <v>130</v>
      </c>
      <c r="AT288" s="141" t="s">
        <v>126</v>
      </c>
      <c r="AU288" s="141" t="s">
        <v>78</v>
      </c>
      <c r="AY288" s="18" t="s">
        <v>123</v>
      </c>
      <c r="BE288" s="142">
        <f>IF(N288="základní",J288,0)</f>
        <v>0</v>
      </c>
      <c r="BF288" s="142">
        <f>IF(N288="snížená",J288,0)</f>
        <v>0</v>
      </c>
      <c r="BG288" s="142">
        <f>IF(N288="zákl. přenesená",J288,0)</f>
        <v>0</v>
      </c>
      <c r="BH288" s="142">
        <f>IF(N288="sníž. přenesená",J288,0)</f>
        <v>0</v>
      </c>
      <c r="BI288" s="142">
        <f>IF(N288="nulová",J288,0)</f>
        <v>0</v>
      </c>
      <c r="BJ288" s="18" t="s">
        <v>76</v>
      </c>
      <c r="BK288" s="142">
        <f>ROUND(I288*H288,2)</f>
        <v>0</v>
      </c>
      <c r="BL288" s="18" t="s">
        <v>130</v>
      </c>
      <c r="BM288" s="141" t="s">
        <v>312</v>
      </c>
    </row>
    <row r="289" spans="2:65" s="1" customFormat="1">
      <c r="B289" s="33"/>
      <c r="D289" s="143" t="s">
        <v>132</v>
      </c>
      <c r="F289" s="144" t="s">
        <v>313</v>
      </c>
      <c r="I289" s="145"/>
      <c r="L289" s="33"/>
      <c r="M289" s="146"/>
      <c r="T289" s="54"/>
      <c r="AT289" s="18" t="s">
        <v>132</v>
      </c>
      <c r="AU289" s="18" t="s">
        <v>78</v>
      </c>
    </row>
    <row r="290" spans="2:65" s="12" customFormat="1">
      <c r="B290" s="147"/>
      <c r="D290" s="148" t="s">
        <v>134</v>
      </c>
      <c r="E290" s="149" t="s">
        <v>19</v>
      </c>
      <c r="F290" s="150" t="s">
        <v>186</v>
      </c>
      <c r="H290" s="149" t="s">
        <v>19</v>
      </c>
      <c r="I290" s="151"/>
      <c r="L290" s="147"/>
      <c r="M290" s="152"/>
      <c r="T290" s="153"/>
      <c r="AT290" s="149" t="s">
        <v>134</v>
      </c>
      <c r="AU290" s="149" t="s">
        <v>78</v>
      </c>
      <c r="AV290" s="12" t="s">
        <v>76</v>
      </c>
      <c r="AW290" s="12" t="s">
        <v>136</v>
      </c>
      <c r="AX290" s="12" t="s">
        <v>68</v>
      </c>
      <c r="AY290" s="149" t="s">
        <v>123</v>
      </c>
    </row>
    <row r="291" spans="2:65" s="12" customFormat="1">
      <c r="B291" s="147"/>
      <c r="D291" s="148" t="s">
        <v>134</v>
      </c>
      <c r="E291" s="149" t="s">
        <v>19</v>
      </c>
      <c r="F291" s="150" t="s">
        <v>227</v>
      </c>
      <c r="H291" s="149" t="s">
        <v>19</v>
      </c>
      <c r="I291" s="151"/>
      <c r="L291" s="147"/>
      <c r="M291" s="152"/>
      <c r="T291" s="153"/>
      <c r="AT291" s="149" t="s">
        <v>134</v>
      </c>
      <c r="AU291" s="149" t="s">
        <v>78</v>
      </c>
      <c r="AV291" s="12" t="s">
        <v>76</v>
      </c>
      <c r="AW291" s="12" t="s">
        <v>136</v>
      </c>
      <c r="AX291" s="12" t="s">
        <v>68</v>
      </c>
      <c r="AY291" s="149" t="s">
        <v>123</v>
      </c>
    </row>
    <row r="292" spans="2:65" s="12" customFormat="1">
      <c r="B292" s="147"/>
      <c r="D292" s="148" t="s">
        <v>134</v>
      </c>
      <c r="E292" s="149" t="s">
        <v>19</v>
      </c>
      <c r="F292" s="150" t="s">
        <v>248</v>
      </c>
      <c r="H292" s="149" t="s">
        <v>19</v>
      </c>
      <c r="I292" s="151"/>
      <c r="L292" s="147"/>
      <c r="M292" s="152"/>
      <c r="T292" s="153"/>
      <c r="AT292" s="149" t="s">
        <v>134</v>
      </c>
      <c r="AU292" s="149" t="s">
        <v>78</v>
      </c>
      <c r="AV292" s="12" t="s">
        <v>76</v>
      </c>
      <c r="AW292" s="12" t="s">
        <v>136</v>
      </c>
      <c r="AX292" s="12" t="s">
        <v>68</v>
      </c>
      <c r="AY292" s="149" t="s">
        <v>123</v>
      </c>
    </row>
    <row r="293" spans="2:65" s="12" customFormat="1">
      <c r="B293" s="147"/>
      <c r="D293" s="148" t="s">
        <v>134</v>
      </c>
      <c r="E293" s="149" t="s">
        <v>19</v>
      </c>
      <c r="F293" s="150" t="s">
        <v>314</v>
      </c>
      <c r="H293" s="149" t="s">
        <v>19</v>
      </c>
      <c r="I293" s="151"/>
      <c r="L293" s="147"/>
      <c r="M293" s="152"/>
      <c r="T293" s="153"/>
      <c r="AT293" s="149" t="s">
        <v>134</v>
      </c>
      <c r="AU293" s="149" t="s">
        <v>78</v>
      </c>
      <c r="AV293" s="12" t="s">
        <v>76</v>
      </c>
      <c r="AW293" s="12" t="s">
        <v>136</v>
      </c>
      <c r="AX293" s="12" t="s">
        <v>68</v>
      </c>
      <c r="AY293" s="149" t="s">
        <v>123</v>
      </c>
    </row>
    <row r="294" spans="2:65" s="12" customFormat="1">
      <c r="B294" s="147"/>
      <c r="D294" s="148" t="s">
        <v>134</v>
      </c>
      <c r="E294" s="149" t="s">
        <v>19</v>
      </c>
      <c r="F294" s="150" t="s">
        <v>235</v>
      </c>
      <c r="H294" s="149" t="s">
        <v>19</v>
      </c>
      <c r="I294" s="151"/>
      <c r="L294" s="147"/>
      <c r="M294" s="152"/>
      <c r="T294" s="153"/>
      <c r="AT294" s="149" t="s">
        <v>134</v>
      </c>
      <c r="AU294" s="149" t="s">
        <v>78</v>
      </c>
      <c r="AV294" s="12" t="s">
        <v>76</v>
      </c>
      <c r="AW294" s="12" t="s">
        <v>136</v>
      </c>
      <c r="AX294" s="12" t="s">
        <v>68</v>
      </c>
      <c r="AY294" s="149" t="s">
        <v>123</v>
      </c>
    </row>
    <row r="295" spans="2:65" s="13" customFormat="1">
      <c r="B295" s="154"/>
      <c r="D295" s="148" t="s">
        <v>134</v>
      </c>
      <c r="E295" s="155" t="s">
        <v>19</v>
      </c>
      <c r="F295" s="156" t="s">
        <v>315</v>
      </c>
      <c r="H295" s="157">
        <v>900</v>
      </c>
      <c r="I295" s="158"/>
      <c r="L295" s="154"/>
      <c r="M295" s="159"/>
      <c r="T295" s="160"/>
      <c r="AT295" s="155" t="s">
        <v>134</v>
      </c>
      <c r="AU295" s="155" t="s">
        <v>78</v>
      </c>
      <c r="AV295" s="13" t="s">
        <v>78</v>
      </c>
      <c r="AW295" s="13" t="s">
        <v>136</v>
      </c>
      <c r="AX295" s="13" t="s">
        <v>76</v>
      </c>
      <c r="AY295" s="155" t="s">
        <v>123</v>
      </c>
    </row>
    <row r="296" spans="2:65" s="1" customFormat="1" ht="37.950000000000003" customHeight="1">
      <c r="B296" s="33"/>
      <c r="C296" s="129" t="s">
        <v>316</v>
      </c>
      <c r="D296" s="129" t="s">
        <v>126</v>
      </c>
      <c r="E296" s="130" t="s">
        <v>317</v>
      </c>
      <c r="F296" s="131" t="s">
        <v>318</v>
      </c>
      <c r="G296" s="132" t="s">
        <v>141</v>
      </c>
      <c r="H296" s="133">
        <v>5</v>
      </c>
      <c r="I296" s="134"/>
      <c r="J296" s="135">
        <f>ROUND(I296*H296,2)</f>
        <v>0</v>
      </c>
      <c r="K296" s="136"/>
      <c r="L296" s="33"/>
      <c r="M296" s="137" t="s">
        <v>19</v>
      </c>
      <c r="N296" s="138" t="s">
        <v>39</v>
      </c>
      <c r="P296" s="139">
        <f>O296*H296</f>
        <v>0</v>
      </c>
      <c r="Q296" s="139">
        <v>0</v>
      </c>
      <c r="R296" s="139">
        <f>Q296*H296</f>
        <v>0</v>
      </c>
      <c r="S296" s="139">
        <v>0</v>
      </c>
      <c r="T296" s="140">
        <f>S296*H296</f>
        <v>0</v>
      </c>
      <c r="AR296" s="141" t="s">
        <v>130</v>
      </c>
      <c r="AT296" s="141" t="s">
        <v>126</v>
      </c>
      <c r="AU296" s="141" t="s">
        <v>78</v>
      </c>
      <c r="AY296" s="18" t="s">
        <v>123</v>
      </c>
      <c r="BE296" s="142">
        <f>IF(N296="základní",J296,0)</f>
        <v>0</v>
      </c>
      <c r="BF296" s="142">
        <f>IF(N296="snížená",J296,0)</f>
        <v>0</v>
      </c>
      <c r="BG296" s="142">
        <f>IF(N296="zákl. přenesená",J296,0)</f>
        <v>0</v>
      </c>
      <c r="BH296" s="142">
        <f>IF(N296="sníž. přenesená",J296,0)</f>
        <v>0</v>
      </c>
      <c r="BI296" s="142">
        <f>IF(N296="nulová",J296,0)</f>
        <v>0</v>
      </c>
      <c r="BJ296" s="18" t="s">
        <v>76</v>
      </c>
      <c r="BK296" s="142">
        <f>ROUND(I296*H296,2)</f>
        <v>0</v>
      </c>
      <c r="BL296" s="18" t="s">
        <v>130</v>
      </c>
      <c r="BM296" s="141" t="s">
        <v>319</v>
      </c>
    </row>
    <row r="297" spans="2:65" s="1" customFormat="1">
      <c r="B297" s="33"/>
      <c r="D297" s="143" t="s">
        <v>132</v>
      </c>
      <c r="F297" s="144" t="s">
        <v>320</v>
      </c>
      <c r="I297" s="145"/>
      <c r="L297" s="33"/>
      <c r="M297" s="146"/>
      <c r="T297" s="54"/>
      <c r="AT297" s="18" t="s">
        <v>132</v>
      </c>
      <c r="AU297" s="18" t="s">
        <v>78</v>
      </c>
    </row>
    <row r="298" spans="2:65" s="12" customFormat="1">
      <c r="B298" s="147"/>
      <c r="D298" s="148" t="s">
        <v>134</v>
      </c>
      <c r="E298" s="149" t="s">
        <v>19</v>
      </c>
      <c r="F298" s="150" t="s">
        <v>186</v>
      </c>
      <c r="H298" s="149" t="s">
        <v>19</v>
      </c>
      <c r="I298" s="151"/>
      <c r="L298" s="147"/>
      <c r="M298" s="152"/>
      <c r="T298" s="153"/>
      <c r="AT298" s="149" t="s">
        <v>134</v>
      </c>
      <c r="AU298" s="149" t="s">
        <v>78</v>
      </c>
      <c r="AV298" s="12" t="s">
        <v>76</v>
      </c>
      <c r="AW298" s="12" t="s">
        <v>136</v>
      </c>
      <c r="AX298" s="12" t="s">
        <v>68</v>
      </c>
      <c r="AY298" s="149" t="s">
        <v>123</v>
      </c>
    </row>
    <row r="299" spans="2:65" s="12" customFormat="1">
      <c r="B299" s="147"/>
      <c r="D299" s="148" t="s">
        <v>134</v>
      </c>
      <c r="E299" s="149" t="s">
        <v>19</v>
      </c>
      <c r="F299" s="150" t="s">
        <v>227</v>
      </c>
      <c r="H299" s="149" t="s">
        <v>19</v>
      </c>
      <c r="I299" s="151"/>
      <c r="L299" s="147"/>
      <c r="M299" s="152"/>
      <c r="T299" s="153"/>
      <c r="AT299" s="149" t="s">
        <v>134</v>
      </c>
      <c r="AU299" s="149" t="s">
        <v>78</v>
      </c>
      <c r="AV299" s="12" t="s">
        <v>76</v>
      </c>
      <c r="AW299" s="12" t="s">
        <v>136</v>
      </c>
      <c r="AX299" s="12" t="s">
        <v>68</v>
      </c>
      <c r="AY299" s="149" t="s">
        <v>123</v>
      </c>
    </row>
    <row r="300" spans="2:65" s="12" customFormat="1">
      <c r="B300" s="147"/>
      <c r="D300" s="148" t="s">
        <v>134</v>
      </c>
      <c r="E300" s="149" t="s">
        <v>19</v>
      </c>
      <c r="F300" s="150" t="s">
        <v>248</v>
      </c>
      <c r="H300" s="149" t="s">
        <v>19</v>
      </c>
      <c r="I300" s="151"/>
      <c r="L300" s="147"/>
      <c r="M300" s="152"/>
      <c r="T300" s="153"/>
      <c r="AT300" s="149" t="s">
        <v>134</v>
      </c>
      <c r="AU300" s="149" t="s">
        <v>78</v>
      </c>
      <c r="AV300" s="12" t="s">
        <v>76</v>
      </c>
      <c r="AW300" s="12" t="s">
        <v>136</v>
      </c>
      <c r="AX300" s="12" t="s">
        <v>68</v>
      </c>
      <c r="AY300" s="149" t="s">
        <v>123</v>
      </c>
    </row>
    <row r="301" spans="2:65" s="13" customFormat="1">
      <c r="B301" s="154"/>
      <c r="D301" s="148" t="s">
        <v>134</v>
      </c>
      <c r="E301" s="155" t="s">
        <v>19</v>
      </c>
      <c r="F301" s="156" t="s">
        <v>308</v>
      </c>
      <c r="H301" s="157">
        <v>5</v>
      </c>
      <c r="I301" s="158"/>
      <c r="L301" s="154"/>
      <c r="M301" s="159"/>
      <c r="T301" s="160"/>
      <c r="AT301" s="155" t="s">
        <v>134</v>
      </c>
      <c r="AU301" s="155" t="s">
        <v>78</v>
      </c>
      <c r="AV301" s="13" t="s">
        <v>78</v>
      </c>
      <c r="AW301" s="13" t="s">
        <v>136</v>
      </c>
      <c r="AX301" s="13" t="s">
        <v>76</v>
      </c>
      <c r="AY301" s="155" t="s">
        <v>123</v>
      </c>
    </row>
    <row r="302" spans="2:65" s="1" customFormat="1" ht="55.5" customHeight="1">
      <c r="B302" s="33"/>
      <c r="C302" s="129" t="s">
        <v>321</v>
      </c>
      <c r="D302" s="129" t="s">
        <v>126</v>
      </c>
      <c r="E302" s="130" t="s">
        <v>322</v>
      </c>
      <c r="F302" s="131" t="s">
        <v>323</v>
      </c>
      <c r="G302" s="132" t="s">
        <v>172</v>
      </c>
      <c r="H302" s="133">
        <v>6</v>
      </c>
      <c r="I302" s="134"/>
      <c r="J302" s="135">
        <f>ROUND(I302*H302,2)</f>
        <v>0</v>
      </c>
      <c r="K302" s="136"/>
      <c r="L302" s="33"/>
      <c r="M302" s="137" t="s">
        <v>19</v>
      </c>
      <c r="N302" s="138" t="s">
        <v>39</v>
      </c>
      <c r="P302" s="139">
        <f>O302*H302</f>
        <v>0</v>
      </c>
      <c r="Q302" s="139">
        <v>0</v>
      </c>
      <c r="R302" s="139">
        <f>Q302*H302</f>
        <v>0</v>
      </c>
      <c r="S302" s="139">
        <v>0</v>
      </c>
      <c r="T302" s="140">
        <f>S302*H302</f>
        <v>0</v>
      </c>
      <c r="AR302" s="141" t="s">
        <v>130</v>
      </c>
      <c r="AT302" s="141" t="s">
        <v>126</v>
      </c>
      <c r="AU302" s="141" t="s">
        <v>78</v>
      </c>
      <c r="AY302" s="18" t="s">
        <v>123</v>
      </c>
      <c r="BE302" s="142">
        <f>IF(N302="základní",J302,0)</f>
        <v>0</v>
      </c>
      <c r="BF302" s="142">
        <f>IF(N302="snížená",J302,0)</f>
        <v>0</v>
      </c>
      <c r="BG302" s="142">
        <f>IF(N302="zákl. přenesená",J302,0)</f>
        <v>0</v>
      </c>
      <c r="BH302" s="142">
        <f>IF(N302="sníž. přenesená",J302,0)</f>
        <v>0</v>
      </c>
      <c r="BI302" s="142">
        <f>IF(N302="nulová",J302,0)</f>
        <v>0</v>
      </c>
      <c r="BJ302" s="18" t="s">
        <v>76</v>
      </c>
      <c r="BK302" s="142">
        <f>ROUND(I302*H302,2)</f>
        <v>0</v>
      </c>
      <c r="BL302" s="18" t="s">
        <v>130</v>
      </c>
      <c r="BM302" s="141" t="s">
        <v>324</v>
      </c>
    </row>
    <row r="303" spans="2:65" s="1" customFormat="1">
      <c r="B303" s="33"/>
      <c r="D303" s="143" t="s">
        <v>132</v>
      </c>
      <c r="F303" s="144" t="s">
        <v>325</v>
      </c>
      <c r="I303" s="145"/>
      <c r="L303" s="33"/>
      <c r="M303" s="146"/>
      <c r="T303" s="54"/>
      <c r="AT303" s="18" t="s">
        <v>132</v>
      </c>
      <c r="AU303" s="18" t="s">
        <v>78</v>
      </c>
    </row>
    <row r="304" spans="2:65" s="12" customFormat="1">
      <c r="B304" s="147"/>
      <c r="D304" s="148" t="s">
        <v>134</v>
      </c>
      <c r="E304" s="149" t="s">
        <v>19</v>
      </c>
      <c r="F304" s="150" t="s">
        <v>186</v>
      </c>
      <c r="H304" s="149" t="s">
        <v>19</v>
      </c>
      <c r="I304" s="151"/>
      <c r="L304" s="147"/>
      <c r="M304" s="152"/>
      <c r="T304" s="153"/>
      <c r="AT304" s="149" t="s">
        <v>134</v>
      </c>
      <c r="AU304" s="149" t="s">
        <v>78</v>
      </c>
      <c r="AV304" s="12" t="s">
        <v>76</v>
      </c>
      <c r="AW304" s="12" t="s">
        <v>136</v>
      </c>
      <c r="AX304" s="12" t="s">
        <v>68</v>
      </c>
      <c r="AY304" s="149" t="s">
        <v>123</v>
      </c>
    </row>
    <row r="305" spans="2:65" s="12" customFormat="1">
      <c r="B305" s="147"/>
      <c r="D305" s="148" t="s">
        <v>134</v>
      </c>
      <c r="E305" s="149" t="s">
        <v>19</v>
      </c>
      <c r="F305" s="150" t="s">
        <v>227</v>
      </c>
      <c r="H305" s="149" t="s">
        <v>19</v>
      </c>
      <c r="I305" s="151"/>
      <c r="L305" s="147"/>
      <c r="M305" s="152"/>
      <c r="T305" s="153"/>
      <c r="AT305" s="149" t="s">
        <v>134</v>
      </c>
      <c r="AU305" s="149" t="s">
        <v>78</v>
      </c>
      <c r="AV305" s="12" t="s">
        <v>76</v>
      </c>
      <c r="AW305" s="12" t="s">
        <v>136</v>
      </c>
      <c r="AX305" s="12" t="s">
        <v>68</v>
      </c>
      <c r="AY305" s="149" t="s">
        <v>123</v>
      </c>
    </row>
    <row r="306" spans="2:65" s="12" customFormat="1">
      <c r="B306" s="147"/>
      <c r="D306" s="148" t="s">
        <v>134</v>
      </c>
      <c r="E306" s="149" t="s">
        <v>19</v>
      </c>
      <c r="F306" s="150" t="s">
        <v>248</v>
      </c>
      <c r="H306" s="149" t="s">
        <v>19</v>
      </c>
      <c r="I306" s="151"/>
      <c r="L306" s="147"/>
      <c r="M306" s="152"/>
      <c r="T306" s="153"/>
      <c r="AT306" s="149" t="s">
        <v>134</v>
      </c>
      <c r="AU306" s="149" t="s">
        <v>78</v>
      </c>
      <c r="AV306" s="12" t="s">
        <v>76</v>
      </c>
      <c r="AW306" s="12" t="s">
        <v>136</v>
      </c>
      <c r="AX306" s="12" t="s">
        <v>68</v>
      </c>
      <c r="AY306" s="149" t="s">
        <v>123</v>
      </c>
    </row>
    <row r="307" spans="2:65" s="13" customFormat="1">
      <c r="B307" s="154"/>
      <c r="D307" s="148" t="s">
        <v>134</v>
      </c>
      <c r="E307" s="155" t="s">
        <v>19</v>
      </c>
      <c r="F307" s="156" t="s">
        <v>326</v>
      </c>
      <c r="H307" s="157">
        <v>6</v>
      </c>
      <c r="I307" s="158"/>
      <c r="L307" s="154"/>
      <c r="M307" s="159"/>
      <c r="T307" s="160"/>
      <c r="AT307" s="155" t="s">
        <v>134</v>
      </c>
      <c r="AU307" s="155" t="s">
        <v>78</v>
      </c>
      <c r="AV307" s="13" t="s">
        <v>78</v>
      </c>
      <c r="AW307" s="13" t="s">
        <v>136</v>
      </c>
      <c r="AX307" s="13" t="s">
        <v>76</v>
      </c>
      <c r="AY307" s="155" t="s">
        <v>123</v>
      </c>
    </row>
    <row r="308" spans="2:65" s="1" customFormat="1" ht="24.15" customHeight="1">
      <c r="B308" s="33"/>
      <c r="C308" s="129" t="s">
        <v>327</v>
      </c>
      <c r="D308" s="129" t="s">
        <v>126</v>
      </c>
      <c r="E308" s="130" t="s">
        <v>328</v>
      </c>
      <c r="F308" s="131" t="s">
        <v>329</v>
      </c>
      <c r="G308" s="132" t="s">
        <v>129</v>
      </c>
      <c r="H308" s="133">
        <v>46.125</v>
      </c>
      <c r="I308" s="134"/>
      <c r="J308" s="135">
        <f>ROUND(I308*H308,2)</f>
        <v>0</v>
      </c>
      <c r="K308" s="136"/>
      <c r="L308" s="33"/>
      <c r="M308" s="137" t="s">
        <v>19</v>
      </c>
      <c r="N308" s="138" t="s">
        <v>39</v>
      </c>
      <c r="P308" s="139">
        <f>O308*H308</f>
        <v>0</v>
      </c>
      <c r="Q308" s="139">
        <v>0</v>
      </c>
      <c r="R308" s="139">
        <f>Q308*H308</f>
        <v>0</v>
      </c>
      <c r="S308" s="139">
        <v>0</v>
      </c>
      <c r="T308" s="140">
        <f>S308*H308</f>
        <v>0</v>
      </c>
      <c r="AR308" s="141" t="s">
        <v>130</v>
      </c>
      <c r="AT308" s="141" t="s">
        <v>126</v>
      </c>
      <c r="AU308" s="141" t="s">
        <v>78</v>
      </c>
      <c r="AY308" s="18" t="s">
        <v>123</v>
      </c>
      <c r="BE308" s="142">
        <f>IF(N308="základní",J308,0)</f>
        <v>0</v>
      </c>
      <c r="BF308" s="142">
        <f>IF(N308="snížená",J308,0)</f>
        <v>0</v>
      </c>
      <c r="BG308" s="142">
        <f>IF(N308="zákl. přenesená",J308,0)</f>
        <v>0</v>
      </c>
      <c r="BH308" s="142">
        <f>IF(N308="sníž. přenesená",J308,0)</f>
        <v>0</v>
      </c>
      <c r="BI308" s="142">
        <f>IF(N308="nulová",J308,0)</f>
        <v>0</v>
      </c>
      <c r="BJ308" s="18" t="s">
        <v>76</v>
      </c>
      <c r="BK308" s="142">
        <f>ROUND(I308*H308,2)</f>
        <v>0</v>
      </c>
      <c r="BL308" s="18" t="s">
        <v>130</v>
      </c>
      <c r="BM308" s="141" t="s">
        <v>330</v>
      </c>
    </row>
    <row r="309" spans="2:65" s="1" customFormat="1">
      <c r="B309" s="33"/>
      <c r="D309" s="143" t="s">
        <v>132</v>
      </c>
      <c r="F309" s="144" t="s">
        <v>331</v>
      </c>
      <c r="I309" s="145"/>
      <c r="L309" s="33"/>
      <c r="M309" s="146"/>
      <c r="T309" s="54"/>
      <c r="AT309" s="18" t="s">
        <v>132</v>
      </c>
      <c r="AU309" s="18" t="s">
        <v>78</v>
      </c>
    </row>
    <row r="310" spans="2:65" s="12" customFormat="1">
      <c r="B310" s="147"/>
      <c r="D310" s="148" t="s">
        <v>134</v>
      </c>
      <c r="E310" s="149" t="s">
        <v>19</v>
      </c>
      <c r="F310" s="150" t="s">
        <v>135</v>
      </c>
      <c r="H310" s="149" t="s">
        <v>19</v>
      </c>
      <c r="I310" s="151"/>
      <c r="L310" s="147"/>
      <c r="M310" s="152"/>
      <c r="T310" s="153"/>
      <c r="AT310" s="149" t="s">
        <v>134</v>
      </c>
      <c r="AU310" s="149" t="s">
        <v>78</v>
      </c>
      <c r="AV310" s="12" t="s">
        <v>76</v>
      </c>
      <c r="AW310" s="12" t="s">
        <v>136</v>
      </c>
      <c r="AX310" s="12" t="s">
        <v>68</v>
      </c>
      <c r="AY310" s="149" t="s">
        <v>123</v>
      </c>
    </row>
    <row r="311" spans="2:65" s="12" customFormat="1">
      <c r="B311" s="147"/>
      <c r="D311" s="148" t="s">
        <v>134</v>
      </c>
      <c r="E311" s="149" t="s">
        <v>19</v>
      </c>
      <c r="F311" s="150" t="s">
        <v>137</v>
      </c>
      <c r="H311" s="149" t="s">
        <v>19</v>
      </c>
      <c r="I311" s="151"/>
      <c r="L311" s="147"/>
      <c r="M311" s="152"/>
      <c r="T311" s="153"/>
      <c r="AT311" s="149" t="s">
        <v>134</v>
      </c>
      <c r="AU311" s="149" t="s">
        <v>78</v>
      </c>
      <c r="AV311" s="12" t="s">
        <v>76</v>
      </c>
      <c r="AW311" s="12" t="s">
        <v>136</v>
      </c>
      <c r="AX311" s="12" t="s">
        <v>68</v>
      </c>
      <c r="AY311" s="149" t="s">
        <v>123</v>
      </c>
    </row>
    <row r="312" spans="2:65" s="13" customFormat="1" ht="20.399999999999999">
      <c r="B312" s="154"/>
      <c r="D312" s="148" t="s">
        <v>134</v>
      </c>
      <c r="E312" s="155" t="s">
        <v>19</v>
      </c>
      <c r="F312" s="156" t="s">
        <v>332</v>
      </c>
      <c r="H312" s="157">
        <v>46.125</v>
      </c>
      <c r="I312" s="158"/>
      <c r="L312" s="154"/>
      <c r="M312" s="159"/>
      <c r="T312" s="160"/>
      <c r="AT312" s="155" t="s">
        <v>134</v>
      </c>
      <c r="AU312" s="155" t="s">
        <v>78</v>
      </c>
      <c r="AV312" s="13" t="s">
        <v>78</v>
      </c>
      <c r="AW312" s="13" t="s">
        <v>136</v>
      </c>
      <c r="AX312" s="13" t="s">
        <v>76</v>
      </c>
      <c r="AY312" s="155" t="s">
        <v>123</v>
      </c>
    </row>
    <row r="313" spans="2:65" s="1" customFormat="1" ht="24.15" customHeight="1">
      <c r="B313" s="33"/>
      <c r="C313" s="129" t="s">
        <v>333</v>
      </c>
      <c r="D313" s="129" t="s">
        <v>126</v>
      </c>
      <c r="E313" s="130" t="s">
        <v>334</v>
      </c>
      <c r="F313" s="131" t="s">
        <v>335</v>
      </c>
      <c r="G313" s="132" t="s">
        <v>172</v>
      </c>
      <c r="H313" s="133">
        <v>2</v>
      </c>
      <c r="I313" s="134"/>
      <c r="J313" s="135">
        <f>ROUND(I313*H313,2)</f>
        <v>0</v>
      </c>
      <c r="K313" s="136"/>
      <c r="L313" s="33"/>
      <c r="M313" s="137" t="s">
        <v>19</v>
      </c>
      <c r="N313" s="138" t="s">
        <v>39</v>
      </c>
      <c r="P313" s="139">
        <f>O313*H313</f>
        <v>0</v>
      </c>
      <c r="Q313" s="139">
        <v>1.8000000000000001E-4</v>
      </c>
      <c r="R313" s="139">
        <f>Q313*H313</f>
        <v>3.6000000000000002E-4</v>
      </c>
      <c r="S313" s="139">
        <v>0</v>
      </c>
      <c r="T313" s="140">
        <f>S313*H313</f>
        <v>0</v>
      </c>
      <c r="AR313" s="141" t="s">
        <v>130</v>
      </c>
      <c r="AT313" s="141" t="s">
        <v>126</v>
      </c>
      <c r="AU313" s="141" t="s">
        <v>78</v>
      </c>
      <c r="AY313" s="18" t="s">
        <v>123</v>
      </c>
      <c r="BE313" s="142">
        <f>IF(N313="základní",J313,0)</f>
        <v>0</v>
      </c>
      <c r="BF313" s="142">
        <f>IF(N313="snížená",J313,0)</f>
        <v>0</v>
      </c>
      <c r="BG313" s="142">
        <f>IF(N313="zákl. přenesená",J313,0)</f>
        <v>0</v>
      </c>
      <c r="BH313" s="142">
        <f>IF(N313="sníž. přenesená",J313,0)</f>
        <v>0</v>
      </c>
      <c r="BI313" s="142">
        <f>IF(N313="nulová",J313,0)</f>
        <v>0</v>
      </c>
      <c r="BJ313" s="18" t="s">
        <v>76</v>
      </c>
      <c r="BK313" s="142">
        <f>ROUND(I313*H313,2)</f>
        <v>0</v>
      </c>
      <c r="BL313" s="18" t="s">
        <v>130</v>
      </c>
      <c r="BM313" s="141" t="s">
        <v>336</v>
      </c>
    </row>
    <row r="314" spans="2:65" s="1" customFormat="1">
      <c r="B314" s="33"/>
      <c r="D314" s="143" t="s">
        <v>132</v>
      </c>
      <c r="F314" s="144" t="s">
        <v>337</v>
      </c>
      <c r="I314" s="145"/>
      <c r="L314" s="33"/>
      <c r="M314" s="146"/>
      <c r="T314" s="54"/>
      <c r="AT314" s="18" t="s">
        <v>132</v>
      </c>
      <c r="AU314" s="18" t="s">
        <v>78</v>
      </c>
    </row>
    <row r="315" spans="2:65" s="1" customFormat="1" ht="16.5" customHeight="1">
      <c r="B315" s="33"/>
      <c r="C315" s="161" t="s">
        <v>338</v>
      </c>
      <c r="D315" s="161" t="s">
        <v>157</v>
      </c>
      <c r="E315" s="162" t="s">
        <v>339</v>
      </c>
      <c r="F315" s="163" t="s">
        <v>340</v>
      </c>
      <c r="G315" s="164" t="s">
        <v>172</v>
      </c>
      <c r="H315" s="165">
        <v>2</v>
      </c>
      <c r="I315" s="166"/>
      <c r="J315" s="167">
        <f>ROUND(I315*H315,2)</f>
        <v>0</v>
      </c>
      <c r="K315" s="168"/>
      <c r="L315" s="169"/>
      <c r="M315" s="170" t="s">
        <v>19</v>
      </c>
      <c r="N315" s="171" t="s">
        <v>39</v>
      </c>
      <c r="P315" s="139">
        <f>O315*H315</f>
        <v>0</v>
      </c>
      <c r="Q315" s="139">
        <v>1.2E-2</v>
      </c>
      <c r="R315" s="139">
        <f>Q315*H315</f>
        <v>2.4E-2</v>
      </c>
      <c r="S315" s="139">
        <v>0</v>
      </c>
      <c r="T315" s="140">
        <f>S315*H315</f>
        <v>0</v>
      </c>
      <c r="AR315" s="141" t="s">
        <v>160</v>
      </c>
      <c r="AT315" s="141" t="s">
        <v>157</v>
      </c>
      <c r="AU315" s="141" t="s">
        <v>78</v>
      </c>
      <c r="AY315" s="18" t="s">
        <v>123</v>
      </c>
      <c r="BE315" s="142">
        <f>IF(N315="základní",J315,0)</f>
        <v>0</v>
      </c>
      <c r="BF315" s="142">
        <f>IF(N315="snížená",J315,0)</f>
        <v>0</v>
      </c>
      <c r="BG315" s="142">
        <f>IF(N315="zákl. přenesená",J315,0)</f>
        <v>0</v>
      </c>
      <c r="BH315" s="142">
        <f>IF(N315="sníž. přenesená",J315,0)</f>
        <v>0</v>
      </c>
      <c r="BI315" s="142">
        <f>IF(N315="nulová",J315,0)</f>
        <v>0</v>
      </c>
      <c r="BJ315" s="18" t="s">
        <v>76</v>
      </c>
      <c r="BK315" s="142">
        <f>ROUND(I315*H315,2)</f>
        <v>0</v>
      </c>
      <c r="BL315" s="18" t="s">
        <v>130</v>
      </c>
      <c r="BM315" s="141" t="s">
        <v>341</v>
      </c>
    </row>
    <row r="316" spans="2:65" s="1" customFormat="1" ht="33" customHeight="1">
      <c r="B316" s="33"/>
      <c r="C316" s="129" t="s">
        <v>342</v>
      </c>
      <c r="D316" s="129" t="s">
        <v>126</v>
      </c>
      <c r="E316" s="130" t="s">
        <v>343</v>
      </c>
      <c r="F316" s="131" t="s">
        <v>344</v>
      </c>
      <c r="G316" s="132" t="s">
        <v>345</v>
      </c>
      <c r="H316" s="133">
        <v>2.52</v>
      </c>
      <c r="I316" s="134"/>
      <c r="J316" s="135">
        <f>ROUND(I316*H316,2)</f>
        <v>0</v>
      </c>
      <c r="K316" s="136"/>
      <c r="L316" s="33"/>
      <c r="M316" s="137" t="s">
        <v>19</v>
      </c>
      <c r="N316" s="138" t="s">
        <v>39</v>
      </c>
      <c r="P316" s="139">
        <f>O316*H316</f>
        <v>0</v>
      </c>
      <c r="Q316" s="139">
        <v>0</v>
      </c>
      <c r="R316" s="139">
        <f>Q316*H316</f>
        <v>0</v>
      </c>
      <c r="S316" s="139">
        <v>2.27</v>
      </c>
      <c r="T316" s="140">
        <f>S316*H316</f>
        <v>5.7203999999999997</v>
      </c>
      <c r="AR316" s="141" t="s">
        <v>130</v>
      </c>
      <c r="AT316" s="141" t="s">
        <v>126</v>
      </c>
      <c r="AU316" s="141" t="s">
        <v>78</v>
      </c>
      <c r="AY316" s="18" t="s">
        <v>123</v>
      </c>
      <c r="BE316" s="142">
        <f>IF(N316="základní",J316,0)</f>
        <v>0</v>
      </c>
      <c r="BF316" s="142">
        <f>IF(N316="snížená",J316,0)</f>
        <v>0</v>
      </c>
      <c r="BG316" s="142">
        <f>IF(N316="zákl. přenesená",J316,0)</f>
        <v>0</v>
      </c>
      <c r="BH316" s="142">
        <f>IF(N316="sníž. přenesená",J316,0)</f>
        <v>0</v>
      </c>
      <c r="BI316" s="142">
        <f>IF(N316="nulová",J316,0)</f>
        <v>0</v>
      </c>
      <c r="BJ316" s="18" t="s">
        <v>76</v>
      </c>
      <c r="BK316" s="142">
        <f>ROUND(I316*H316,2)</f>
        <v>0</v>
      </c>
      <c r="BL316" s="18" t="s">
        <v>130</v>
      </c>
      <c r="BM316" s="141" t="s">
        <v>346</v>
      </c>
    </row>
    <row r="317" spans="2:65" s="1" customFormat="1">
      <c r="B317" s="33"/>
      <c r="D317" s="143" t="s">
        <v>132</v>
      </c>
      <c r="F317" s="144" t="s">
        <v>347</v>
      </c>
      <c r="I317" s="145"/>
      <c r="L317" s="33"/>
      <c r="M317" s="146"/>
      <c r="T317" s="54"/>
      <c r="AT317" s="18" t="s">
        <v>132</v>
      </c>
      <c r="AU317" s="18" t="s">
        <v>78</v>
      </c>
    </row>
    <row r="318" spans="2:65" s="12" customFormat="1">
      <c r="B318" s="147"/>
      <c r="D318" s="148" t="s">
        <v>134</v>
      </c>
      <c r="E318" s="149" t="s">
        <v>19</v>
      </c>
      <c r="F318" s="150" t="s">
        <v>348</v>
      </c>
      <c r="H318" s="149" t="s">
        <v>19</v>
      </c>
      <c r="I318" s="151"/>
      <c r="L318" s="147"/>
      <c r="M318" s="152"/>
      <c r="T318" s="153"/>
      <c r="AT318" s="149" t="s">
        <v>134</v>
      </c>
      <c r="AU318" s="149" t="s">
        <v>78</v>
      </c>
      <c r="AV318" s="12" t="s">
        <v>76</v>
      </c>
      <c r="AW318" s="12" t="s">
        <v>136</v>
      </c>
      <c r="AX318" s="12" t="s">
        <v>68</v>
      </c>
      <c r="AY318" s="149" t="s">
        <v>123</v>
      </c>
    </row>
    <row r="319" spans="2:65" s="12" customFormat="1">
      <c r="B319" s="147"/>
      <c r="D319" s="148" t="s">
        <v>134</v>
      </c>
      <c r="E319" s="149" t="s">
        <v>19</v>
      </c>
      <c r="F319" s="150" t="s">
        <v>349</v>
      </c>
      <c r="H319" s="149" t="s">
        <v>19</v>
      </c>
      <c r="I319" s="151"/>
      <c r="L319" s="147"/>
      <c r="M319" s="152"/>
      <c r="T319" s="153"/>
      <c r="AT319" s="149" t="s">
        <v>134</v>
      </c>
      <c r="AU319" s="149" t="s">
        <v>78</v>
      </c>
      <c r="AV319" s="12" t="s">
        <v>76</v>
      </c>
      <c r="AW319" s="12" t="s">
        <v>136</v>
      </c>
      <c r="AX319" s="12" t="s">
        <v>68</v>
      </c>
      <c r="AY319" s="149" t="s">
        <v>123</v>
      </c>
    </row>
    <row r="320" spans="2:65" s="12" customFormat="1">
      <c r="B320" s="147"/>
      <c r="D320" s="148" t="s">
        <v>134</v>
      </c>
      <c r="E320" s="149" t="s">
        <v>19</v>
      </c>
      <c r="F320" s="150" t="s">
        <v>350</v>
      </c>
      <c r="H320" s="149" t="s">
        <v>19</v>
      </c>
      <c r="I320" s="151"/>
      <c r="L320" s="147"/>
      <c r="M320" s="152"/>
      <c r="T320" s="153"/>
      <c r="AT320" s="149" t="s">
        <v>134</v>
      </c>
      <c r="AU320" s="149" t="s">
        <v>78</v>
      </c>
      <c r="AV320" s="12" t="s">
        <v>76</v>
      </c>
      <c r="AW320" s="12" t="s">
        <v>136</v>
      </c>
      <c r="AX320" s="12" t="s">
        <v>68</v>
      </c>
      <c r="AY320" s="149" t="s">
        <v>123</v>
      </c>
    </row>
    <row r="321" spans="2:65" s="13" customFormat="1">
      <c r="B321" s="154"/>
      <c r="D321" s="148" t="s">
        <v>134</v>
      </c>
      <c r="E321" s="155" t="s">
        <v>19</v>
      </c>
      <c r="F321" s="156" t="s">
        <v>351</v>
      </c>
      <c r="H321" s="157">
        <v>4.28</v>
      </c>
      <c r="I321" s="158"/>
      <c r="L321" s="154"/>
      <c r="M321" s="159"/>
      <c r="T321" s="160"/>
      <c r="AT321" s="155" t="s">
        <v>134</v>
      </c>
      <c r="AU321" s="155" t="s">
        <v>78</v>
      </c>
      <c r="AV321" s="13" t="s">
        <v>78</v>
      </c>
      <c r="AW321" s="13" t="s">
        <v>136</v>
      </c>
      <c r="AX321" s="13" t="s">
        <v>68</v>
      </c>
      <c r="AY321" s="155" t="s">
        <v>123</v>
      </c>
    </row>
    <row r="322" spans="2:65" s="12" customFormat="1">
      <c r="B322" s="147"/>
      <c r="D322" s="148" t="s">
        <v>134</v>
      </c>
      <c r="E322" s="149" t="s">
        <v>19</v>
      </c>
      <c r="F322" s="150" t="s">
        <v>352</v>
      </c>
      <c r="H322" s="149" t="s">
        <v>19</v>
      </c>
      <c r="I322" s="151"/>
      <c r="L322" s="147"/>
      <c r="M322" s="152"/>
      <c r="T322" s="153"/>
      <c r="AT322" s="149" t="s">
        <v>134</v>
      </c>
      <c r="AU322" s="149" t="s">
        <v>78</v>
      </c>
      <c r="AV322" s="12" t="s">
        <v>76</v>
      </c>
      <c r="AW322" s="12" t="s">
        <v>136</v>
      </c>
      <c r="AX322" s="12" t="s">
        <v>68</v>
      </c>
      <c r="AY322" s="149" t="s">
        <v>123</v>
      </c>
    </row>
    <row r="323" spans="2:65" s="13" customFormat="1">
      <c r="B323" s="154"/>
      <c r="D323" s="148" t="s">
        <v>134</v>
      </c>
      <c r="E323" s="155" t="s">
        <v>19</v>
      </c>
      <c r="F323" s="156" t="s">
        <v>353</v>
      </c>
      <c r="H323" s="157">
        <v>2.52</v>
      </c>
      <c r="I323" s="158"/>
      <c r="L323" s="154"/>
      <c r="M323" s="159"/>
      <c r="T323" s="160"/>
      <c r="AT323" s="155" t="s">
        <v>134</v>
      </c>
      <c r="AU323" s="155" t="s">
        <v>78</v>
      </c>
      <c r="AV323" s="13" t="s">
        <v>78</v>
      </c>
      <c r="AW323" s="13" t="s">
        <v>136</v>
      </c>
      <c r="AX323" s="13" t="s">
        <v>76</v>
      </c>
      <c r="AY323" s="155" t="s">
        <v>123</v>
      </c>
    </row>
    <row r="324" spans="2:65" s="1" customFormat="1" ht="37.950000000000003" customHeight="1">
      <c r="B324" s="33"/>
      <c r="C324" s="129" t="s">
        <v>354</v>
      </c>
      <c r="D324" s="129" t="s">
        <v>126</v>
      </c>
      <c r="E324" s="130" t="s">
        <v>355</v>
      </c>
      <c r="F324" s="131" t="s">
        <v>356</v>
      </c>
      <c r="G324" s="132" t="s">
        <v>129</v>
      </c>
      <c r="H324" s="133">
        <v>76.260000000000005</v>
      </c>
      <c r="I324" s="134"/>
      <c r="J324" s="135">
        <f>ROUND(I324*H324,2)</f>
        <v>0</v>
      </c>
      <c r="K324" s="136"/>
      <c r="L324" s="33"/>
      <c r="M324" s="137" t="s">
        <v>19</v>
      </c>
      <c r="N324" s="138" t="s">
        <v>39</v>
      </c>
      <c r="P324" s="139">
        <f>O324*H324</f>
        <v>0</v>
      </c>
      <c r="Q324" s="139">
        <v>2.324E-2</v>
      </c>
      <c r="R324" s="139">
        <f>Q324*H324</f>
        <v>1.7722824000000001</v>
      </c>
      <c r="S324" s="139">
        <v>0</v>
      </c>
      <c r="T324" s="140">
        <f>S324*H324</f>
        <v>0</v>
      </c>
      <c r="AR324" s="141" t="s">
        <v>130</v>
      </c>
      <c r="AT324" s="141" t="s">
        <v>126</v>
      </c>
      <c r="AU324" s="141" t="s">
        <v>78</v>
      </c>
      <c r="AY324" s="18" t="s">
        <v>123</v>
      </c>
      <c r="BE324" s="142">
        <f>IF(N324="základní",J324,0)</f>
        <v>0</v>
      </c>
      <c r="BF324" s="142">
        <f>IF(N324="snížená",J324,0)</f>
        <v>0</v>
      </c>
      <c r="BG324" s="142">
        <f>IF(N324="zákl. přenesená",J324,0)</f>
        <v>0</v>
      </c>
      <c r="BH324" s="142">
        <f>IF(N324="sníž. přenesená",J324,0)</f>
        <v>0</v>
      </c>
      <c r="BI324" s="142">
        <f>IF(N324="nulová",J324,0)</f>
        <v>0</v>
      </c>
      <c r="BJ324" s="18" t="s">
        <v>76</v>
      </c>
      <c r="BK324" s="142">
        <f>ROUND(I324*H324,2)</f>
        <v>0</v>
      </c>
      <c r="BL324" s="18" t="s">
        <v>130</v>
      </c>
      <c r="BM324" s="141" t="s">
        <v>357</v>
      </c>
    </row>
    <row r="325" spans="2:65" s="1" customFormat="1">
      <c r="B325" s="33"/>
      <c r="D325" s="143" t="s">
        <v>132</v>
      </c>
      <c r="F325" s="144" t="s">
        <v>358</v>
      </c>
      <c r="I325" s="145"/>
      <c r="L325" s="33"/>
      <c r="M325" s="146"/>
      <c r="T325" s="54"/>
      <c r="AT325" s="18" t="s">
        <v>132</v>
      </c>
      <c r="AU325" s="18" t="s">
        <v>78</v>
      </c>
    </row>
    <row r="326" spans="2:65" s="12" customFormat="1">
      <c r="B326" s="147"/>
      <c r="D326" s="148" t="s">
        <v>134</v>
      </c>
      <c r="E326" s="149" t="s">
        <v>19</v>
      </c>
      <c r="F326" s="150" t="s">
        <v>135</v>
      </c>
      <c r="H326" s="149" t="s">
        <v>19</v>
      </c>
      <c r="I326" s="151"/>
      <c r="L326" s="147"/>
      <c r="M326" s="152"/>
      <c r="T326" s="153"/>
      <c r="AT326" s="149" t="s">
        <v>134</v>
      </c>
      <c r="AU326" s="149" t="s">
        <v>78</v>
      </c>
      <c r="AV326" s="12" t="s">
        <v>76</v>
      </c>
      <c r="AW326" s="12" t="s">
        <v>136</v>
      </c>
      <c r="AX326" s="12" t="s">
        <v>68</v>
      </c>
      <c r="AY326" s="149" t="s">
        <v>123</v>
      </c>
    </row>
    <row r="327" spans="2:65" s="12" customFormat="1">
      <c r="B327" s="147"/>
      <c r="D327" s="148" t="s">
        <v>134</v>
      </c>
      <c r="E327" s="149" t="s">
        <v>19</v>
      </c>
      <c r="F327" s="150" t="s">
        <v>137</v>
      </c>
      <c r="H327" s="149" t="s">
        <v>19</v>
      </c>
      <c r="I327" s="151"/>
      <c r="L327" s="147"/>
      <c r="M327" s="152"/>
      <c r="T327" s="153"/>
      <c r="AT327" s="149" t="s">
        <v>134</v>
      </c>
      <c r="AU327" s="149" t="s">
        <v>78</v>
      </c>
      <c r="AV327" s="12" t="s">
        <v>76</v>
      </c>
      <c r="AW327" s="12" t="s">
        <v>136</v>
      </c>
      <c r="AX327" s="12" t="s">
        <v>68</v>
      </c>
      <c r="AY327" s="149" t="s">
        <v>123</v>
      </c>
    </row>
    <row r="328" spans="2:65" s="13" customFormat="1" ht="30.6">
      <c r="B328" s="154"/>
      <c r="D328" s="148" t="s">
        <v>134</v>
      </c>
      <c r="E328" s="155" t="s">
        <v>19</v>
      </c>
      <c r="F328" s="156" t="s">
        <v>359</v>
      </c>
      <c r="H328" s="157">
        <v>76.259999999999991</v>
      </c>
      <c r="I328" s="158"/>
      <c r="L328" s="154"/>
      <c r="M328" s="159"/>
      <c r="T328" s="160"/>
      <c r="AT328" s="155" t="s">
        <v>134</v>
      </c>
      <c r="AU328" s="155" t="s">
        <v>78</v>
      </c>
      <c r="AV328" s="13" t="s">
        <v>78</v>
      </c>
      <c r="AW328" s="13" t="s">
        <v>136</v>
      </c>
      <c r="AX328" s="13" t="s">
        <v>76</v>
      </c>
      <c r="AY328" s="155" t="s">
        <v>123</v>
      </c>
    </row>
    <row r="329" spans="2:65" s="1" customFormat="1" ht="24.15" customHeight="1">
      <c r="B329" s="33"/>
      <c r="C329" s="129" t="s">
        <v>360</v>
      </c>
      <c r="D329" s="129" t="s">
        <v>126</v>
      </c>
      <c r="E329" s="130" t="s">
        <v>361</v>
      </c>
      <c r="F329" s="131" t="s">
        <v>362</v>
      </c>
      <c r="G329" s="132" t="s">
        <v>129</v>
      </c>
      <c r="H329" s="133">
        <v>698.4</v>
      </c>
      <c r="I329" s="134"/>
      <c r="J329" s="135">
        <f>ROUND(I329*H329,2)</f>
        <v>0</v>
      </c>
      <c r="K329" s="136"/>
      <c r="L329" s="33"/>
      <c r="M329" s="137" t="s">
        <v>19</v>
      </c>
      <c r="N329" s="138" t="s">
        <v>39</v>
      </c>
      <c r="P329" s="139">
        <f>O329*H329</f>
        <v>0</v>
      </c>
      <c r="Q329" s="139">
        <v>0</v>
      </c>
      <c r="R329" s="139">
        <f>Q329*H329</f>
        <v>0</v>
      </c>
      <c r="S329" s="139">
        <v>0</v>
      </c>
      <c r="T329" s="140">
        <f>S329*H329</f>
        <v>0</v>
      </c>
      <c r="AR329" s="141" t="s">
        <v>130</v>
      </c>
      <c r="AT329" s="141" t="s">
        <v>126</v>
      </c>
      <c r="AU329" s="141" t="s">
        <v>78</v>
      </c>
      <c r="AY329" s="18" t="s">
        <v>123</v>
      </c>
      <c r="BE329" s="142">
        <f>IF(N329="základní",J329,0)</f>
        <v>0</v>
      </c>
      <c r="BF329" s="142">
        <f>IF(N329="snížená",J329,0)</f>
        <v>0</v>
      </c>
      <c r="BG329" s="142">
        <f>IF(N329="zákl. přenesená",J329,0)</f>
        <v>0</v>
      </c>
      <c r="BH329" s="142">
        <f>IF(N329="sníž. přenesená",J329,0)</f>
        <v>0</v>
      </c>
      <c r="BI329" s="142">
        <f>IF(N329="nulová",J329,0)</f>
        <v>0</v>
      </c>
      <c r="BJ329" s="18" t="s">
        <v>76</v>
      </c>
      <c r="BK329" s="142">
        <f>ROUND(I329*H329,2)</f>
        <v>0</v>
      </c>
      <c r="BL329" s="18" t="s">
        <v>130</v>
      </c>
      <c r="BM329" s="141" t="s">
        <v>363</v>
      </c>
    </row>
    <row r="330" spans="2:65" s="1" customFormat="1">
      <c r="B330" s="33"/>
      <c r="D330" s="143" t="s">
        <v>132</v>
      </c>
      <c r="F330" s="144" t="s">
        <v>364</v>
      </c>
      <c r="I330" s="145"/>
      <c r="L330" s="33"/>
      <c r="M330" s="146"/>
      <c r="T330" s="54"/>
      <c r="AT330" s="18" t="s">
        <v>132</v>
      </c>
      <c r="AU330" s="18" t="s">
        <v>78</v>
      </c>
    </row>
    <row r="331" spans="2:65" s="12" customFormat="1">
      <c r="B331" s="147"/>
      <c r="D331" s="148" t="s">
        <v>134</v>
      </c>
      <c r="E331" s="149" t="s">
        <v>19</v>
      </c>
      <c r="F331" s="150" t="s">
        <v>186</v>
      </c>
      <c r="H331" s="149" t="s">
        <v>19</v>
      </c>
      <c r="I331" s="151"/>
      <c r="L331" s="147"/>
      <c r="M331" s="152"/>
      <c r="T331" s="153"/>
      <c r="AT331" s="149" t="s">
        <v>134</v>
      </c>
      <c r="AU331" s="149" t="s">
        <v>78</v>
      </c>
      <c r="AV331" s="12" t="s">
        <v>76</v>
      </c>
      <c r="AW331" s="12" t="s">
        <v>136</v>
      </c>
      <c r="AX331" s="12" t="s">
        <v>68</v>
      </c>
      <c r="AY331" s="149" t="s">
        <v>123</v>
      </c>
    </row>
    <row r="332" spans="2:65" s="12" customFormat="1">
      <c r="B332" s="147"/>
      <c r="D332" s="148" t="s">
        <v>134</v>
      </c>
      <c r="E332" s="149" t="s">
        <v>19</v>
      </c>
      <c r="F332" s="150" t="s">
        <v>227</v>
      </c>
      <c r="H332" s="149" t="s">
        <v>19</v>
      </c>
      <c r="I332" s="151"/>
      <c r="L332" s="147"/>
      <c r="M332" s="152"/>
      <c r="T332" s="153"/>
      <c r="AT332" s="149" t="s">
        <v>134</v>
      </c>
      <c r="AU332" s="149" t="s">
        <v>78</v>
      </c>
      <c r="AV332" s="12" t="s">
        <v>76</v>
      </c>
      <c r="AW332" s="12" t="s">
        <v>136</v>
      </c>
      <c r="AX332" s="12" t="s">
        <v>68</v>
      </c>
      <c r="AY332" s="149" t="s">
        <v>123</v>
      </c>
    </row>
    <row r="333" spans="2:65" s="13" customFormat="1">
      <c r="B333" s="154"/>
      <c r="D333" s="148" t="s">
        <v>134</v>
      </c>
      <c r="E333" s="155" t="s">
        <v>19</v>
      </c>
      <c r="F333" s="156" t="s">
        <v>365</v>
      </c>
      <c r="H333" s="157">
        <v>698.4</v>
      </c>
      <c r="I333" s="158"/>
      <c r="L333" s="154"/>
      <c r="M333" s="159"/>
      <c r="T333" s="160"/>
      <c r="AT333" s="155" t="s">
        <v>134</v>
      </c>
      <c r="AU333" s="155" t="s">
        <v>78</v>
      </c>
      <c r="AV333" s="13" t="s">
        <v>78</v>
      </c>
      <c r="AW333" s="13" t="s">
        <v>136</v>
      </c>
      <c r="AX333" s="13" t="s">
        <v>76</v>
      </c>
      <c r="AY333" s="155" t="s">
        <v>123</v>
      </c>
    </row>
    <row r="334" spans="2:65" s="1" customFormat="1" ht="16.5" customHeight="1">
      <c r="B334" s="33"/>
      <c r="C334" s="129" t="s">
        <v>366</v>
      </c>
      <c r="D334" s="129" t="s">
        <v>126</v>
      </c>
      <c r="E334" s="130" t="s">
        <v>367</v>
      </c>
      <c r="F334" s="131" t="s">
        <v>368</v>
      </c>
      <c r="G334" s="132" t="s">
        <v>172</v>
      </c>
      <c r="H334" s="133">
        <v>1</v>
      </c>
      <c r="I334" s="134"/>
      <c r="J334" s="135">
        <f>ROUND(I334*H334,2)</f>
        <v>0</v>
      </c>
      <c r="K334" s="136"/>
      <c r="L334" s="33"/>
      <c r="M334" s="137" t="s">
        <v>19</v>
      </c>
      <c r="N334" s="138" t="s">
        <v>39</v>
      </c>
      <c r="P334" s="139">
        <f>O334*H334</f>
        <v>0</v>
      </c>
      <c r="Q334" s="139">
        <v>0</v>
      </c>
      <c r="R334" s="139">
        <f>Q334*H334</f>
        <v>0</v>
      </c>
      <c r="S334" s="139">
        <v>0</v>
      </c>
      <c r="T334" s="140">
        <f>S334*H334</f>
        <v>0</v>
      </c>
      <c r="AR334" s="141" t="s">
        <v>130</v>
      </c>
      <c r="AT334" s="141" t="s">
        <v>126</v>
      </c>
      <c r="AU334" s="141" t="s">
        <v>78</v>
      </c>
      <c r="AY334" s="18" t="s">
        <v>123</v>
      </c>
      <c r="BE334" s="142">
        <f>IF(N334="základní",J334,0)</f>
        <v>0</v>
      </c>
      <c r="BF334" s="142">
        <f>IF(N334="snížená",J334,0)</f>
        <v>0</v>
      </c>
      <c r="BG334" s="142">
        <f>IF(N334="zákl. přenesená",J334,0)</f>
        <v>0</v>
      </c>
      <c r="BH334" s="142">
        <f>IF(N334="sníž. přenesená",J334,0)</f>
        <v>0</v>
      </c>
      <c r="BI334" s="142">
        <f>IF(N334="nulová",J334,0)</f>
        <v>0</v>
      </c>
      <c r="BJ334" s="18" t="s">
        <v>76</v>
      </c>
      <c r="BK334" s="142">
        <f>ROUND(I334*H334,2)</f>
        <v>0</v>
      </c>
      <c r="BL334" s="18" t="s">
        <v>130</v>
      </c>
      <c r="BM334" s="141" t="s">
        <v>369</v>
      </c>
    </row>
    <row r="335" spans="2:65" s="12" customFormat="1">
      <c r="B335" s="147"/>
      <c r="D335" s="148" t="s">
        <v>134</v>
      </c>
      <c r="E335" s="149" t="s">
        <v>19</v>
      </c>
      <c r="F335" s="150" t="s">
        <v>186</v>
      </c>
      <c r="H335" s="149" t="s">
        <v>19</v>
      </c>
      <c r="I335" s="151"/>
      <c r="L335" s="147"/>
      <c r="M335" s="152"/>
      <c r="T335" s="153"/>
      <c r="AT335" s="149" t="s">
        <v>134</v>
      </c>
      <c r="AU335" s="149" t="s">
        <v>78</v>
      </c>
      <c r="AV335" s="12" t="s">
        <v>76</v>
      </c>
      <c r="AW335" s="12" t="s">
        <v>136</v>
      </c>
      <c r="AX335" s="12" t="s">
        <v>68</v>
      </c>
      <c r="AY335" s="149" t="s">
        <v>123</v>
      </c>
    </row>
    <row r="336" spans="2:65" s="12" customFormat="1">
      <c r="B336" s="147"/>
      <c r="D336" s="148" t="s">
        <v>134</v>
      </c>
      <c r="E336" s="149" t="s">
        <v>19</v>
      </c>
      <c r="F336" s="150" t="s">
        <v>227</v>
      </c>
      <c r="H336" s="149" t="s">
        <v>19</v>
      </c>
      <c r="I336" s="151"/>
      <c r="L336" s="147"/>
      <c r="M336" s="152"/>
      <c r="T336" s="153"/>
      <c r="AT336" s="149" t="s">
        <v>134</v>
      </c>
      <c r="AU336" s="149" t="s">
        <v>78</v>
      </c>
      <c r="AV336" s="12" t="s">
        <v>76</v>
      </c>
      <c r="AW336" s="12" t="s">
        <v>136</v>
      </c>
      <c r="AX336" s="12" t="s">
        <v>68</v>
      </c>
      <c r="AY336" s="149" t="s">
        <v>123</v>
      </c>
    </row>
    <row r="337" spans="2:65" s="13" customFormat="1">
      <c r="B337" s="154"/>
      <c r="D337" s="148" t="s">
        <v>134</v>
      </c>
      <c r="E337" s="155" t="s">
        <v>19</v>
      </c>
      <c r="F337" s="156" t="s">
        <v>76</v>
      </c>
      <c r="H337" s="157">
        <v>1</v>
      </c>
      <c r="I337" s="158"/>
      <c r="L337" s="154"/>
      <c r="M337" s="159"/>
      <c r="T337" s="160"/>
      <c r="AT337" s="155" t="s">
        <v>134</v>
      </c>
      <c r="AU337" s="155" t="s">
        <v>78</v>
      </c>
      <c r="AV337" s="13" t="s">
        <v>78</v>
      </c>
      <c r="AW337" s="13" t="s">
        <v>136</v>
      </c>
      <c r="AX337" s="13" t="s">
        <v>76</v>
      </c>
      <c r="AY337" s="155" t="s">
        <v>123</v>
      </c>
    </row>
    <row r="338" spans="2:65" s="1" customFormat="1" ht="16.5" customHeight="1">
      <c r="B338" s="33"/>
      <c r="C338" s="129" t="s">
        <v>370</v>
      </c>
      <c r="D338" s="129" t="s">
        <v>126</v>
      </c>
      <c r="E338" s="130" t="s">
        <v>371</v>
      </c>
      <c r="F338" s="131" t="s">
        <v>372</v>
      </c>
      <c r="G338" s="132" t="s">
        <v>373</v>
      </c>
      <c r="H338" s="133">
        <v>6</v>
      </c>
      <c r="I338" s="134"/>
      <c r="J338" s="135">
        <f>ROUND(I338*H338,2)</f>
        <v>0</v>
      </c>
      <c r="K338" s="136"/>
      <c r="L338" s="33"/>
      <c r="M338" s="137" t="s">
        <v>19</v>
      </c>
      <c r="N338" s="138" t="s">
        <v>39</v>
      </c>
      <c r="P338" s="139">
        <f>O338*H338</f>
        <v>0</v>
      </c>
      <c r="Q338" s="139">
        <v>0</v>
      </c>
      <c r="R338" s="139">
        <f>Q338*H338</f>
        <v>0</v>
      </c>
      <c r="S338" s="139">
        <v>0</v>
      </c>
      <c r="T338" s="140">
        <f>S338*H338</f>
        <v>0</v>
      </c>
      <c r="AR338" s="141" t="s">
        <v>130</v>
      </c>
      <c r="AT338" s="141" t="s">
        <v>126</v>
      </c>
      <c r="AU338" s="141" t="s">
        <v>78</v>
      </c>
      <c r="AY338" s="18" t="s">
        <v>123</v>
      </c>
      <c r="BE338" s="142">
        <f>IF(N338="základní",J338,0)</f>
        <v>0</v>
      </c>
      <c r="BF338" s="142">
        <f>IF(N338="snížená",J338,0)</f>
        <v>0</v>
      </c>
      <c r="BG338" s="142">
        <f>IF(N338="zákl. přenesená",J338,0)</f>
        <v>0</v>
      </c>
      <c r="BH338" s="142">
        <f>IF(N338="sníž. přenesená",J338,0)</f>
        <v>0</v>
      </c>
      <c r="BI338" s="142">
        <f>IF(N338="nulová",J338,0)</f>
        <v>0</v>
      </c>
      <c r="BJ338" s="18" t="s">
        <v>76</v>
      </c>
      <c r="BK338" s="142">
        <f>ROUND(I338*H338,2)</f>
        <v>0</v>
      </c>
      <c r="BL338" s="18" t="s">
        <v>130</v>
      </c>
      <c r="BM338" s="141" t="s">
        <v>374</v>
      </c>
    </row>
    <row r="339" spans="2:65" s="12" customFormat="1">
      <c r="B339" s="147"/>
      <c r="D339" s="148" t="s">
        <v>134</v>
      </c>
      <c r="E339" s="149" t="s">
        <v>19</v>
      </c>
      <c r="F339" s="150" t="s">
        <v>186</v>
      </c>
      <c r="H339" s="149" t="s">
        <v>19</v>
      </c>
      <c r="I339" s="151"/>
      <c r="L339" s="147"/>
      <c r="M339" s="152"/>
      <c r="T339" s="153"/>
      <c r="AT339" s="149" t="s">
        <v>134</v>
      </c>
      <c r="AU339" s="149" t="s">
        <v>78</v>
      </c>
      <c r="AV339" s="12" t="s">
        <v>76</v>
      </c>
      <c r="AW339" s="12" t="s">
        <v>136</v>
      </c>
      <c r="AX339" s="12" t="s">
        <v>68</v>
      </c>
      <c r="AY339" s="149" t="s">
        <v>123</v>
      </c>
    </row>
    <row r="340" spans="2:65" s="12" customFormat="1">
      <c r="B340" s="147"/>
      <c r="D340" s="148" t="s">
        <v>134</v>
      </c>
      <c r="E340" s="149" t="s">
        <v>19</v>
      </c>
      <c r="F340" s="150" t="s">
        <v>227</v>
      </c>
      <c r="H340" s="149" t="s">
        <v>19</v>
      </c>
      <c r="I340" s="151"/>
      <c r="L340" s="147"/>
      <c r="M340" s="152"/>
      <c r="T340" s="153"/>
      <c r="AT340" s="149" t="s">
        <v>134</v>
      </c>
      <c r="AU340" s="149" t="s">
        <v>78</v>
      </c>
      <c r="AV340" s="12" t="s">
        <v>76</v>
      </c>
      <c r="AW340" s="12" t="s">
        <v>136</v>
      </c>
      <c r="AX340" s="12" t="s">
        <v>68</v>
      </c>
      <c r="AY340" s="149" t="s">
        <v>123</v>
      </c>
    </row>
    <row r="341" spans="2:65" s="12" customFormat="1">
      <c r="B341" s="147"/>
      <c r="D341" s="148" t="s">
        <v>134</v>
      </c>
      <c r="E341" s="149" t="s">
        <v>19</v>
      </c>
      <c r="F341" s="150" t="s">
        <v>235</v>
      </c>
      <c r="H341" s="149" t="s">
        <v>19</v>
      </c>
      <c r="I341" s="151"/>
      <c r="L341" s="147"/>
      <c r="M341" s="152"/>
      <c r="T341" s="153"/>
      <c r="AT341" s="149" t="s">
        <v>134</v>
      </c>
      <c r="AU341" s="149" t="s">
        <v>78</v>
      </c>
      <c r="AV341" s="12" t="s">
        <v>76</v>
      </c>
      <c r="AW341" s="12" t="s">
        <v>136</v>
      </c>
      <c r="AX341" s="12" t="s">
        <v>68</v>
      </c>
      <c r="AY341" s="149" t="s">
        <v>123</v>
      </c>
    </row>
    <row r="342" spans="2:65" s="13" customFormat="1">
      <c r="B342" s="154"/>
      <c r="D342" s="148" t="s">
        <v>134</v>
      </c>
      <c r="E342" s="155" t="s">
        <v>19</v>
      </c>
      <c r="F342" s="156" t="s">
        <v>162</v>
      </c>
      <c r="H342" s="157">
        <v>6</v>
      </c>
      <c r="I342" s="158"/>
      <c r="L342" s="154"/>
      <c r="M342" s="159"/>
      <c r="T342" s="160"/>
      <c r="AT342" s="155" t="s">
        <v>134</v>
      </c>
      <c r="AU342" s="155" t="s">
        <v>78</v>
      </c>
      <c r="AV342" s="13" t="s">
        <v>78</v>
      </c>
      <c r="AW342" s="13" t="s">
        <v>136</v>
      </c>
      <c r="AX342" s="13" t="s">
        <v>76</v>
      </c>
      <c r="AY342" s="155" t="s">
        <v>123</v>
      </c>
    </row>
    <row r="343" spans="2:65" s="1" customFormat="1" ht="16.5" customHeight="1">
      <c r="B343" s="33"/>
      <c r="C343" s="129" t="s">
        <v>375</v>
      </c>
      <c r="D343" s="129" t="s">
        <v>126</v>
      </c>
      <c r="E343" s="130" t="s">
        <v>376</v>
      </c>
      <c r="F343" s="131" t="s">
        <v>377</v>
      </c>
      <c r="G343" s="132" t="s">
        <v>172</v>
      </c>
      <c r="H343" s="133">
        <v>1</v>
      </c>
      <c r="I343" s="134"/>
      <c r="J343" s="135">
        <f>ROUND(I343*H343,2)</f>
        <v>0</v>
      </c>
      <c r="K343" s="136"/>
      <c r="L343" s="33"/>
      <c r="M343" s="137" t="s">
        <v>19</v>
      </c>
      <c r="N343" s="138" t="s">
        <v>39</v>
      </c>
      <c r="P343" s="139">
        <f>O343*H343</f>
        <v>0</v>
      </c>
      <c r="Q343" s="139">
        <v>0</v>
      </c>
      <c r="R343" s="139">
        <f>Q343*H343</f>
        <v>0</v>
      </c>
      <c r="S343" s="139">
        <v>0</v>
      </c>
      <c r="T343" s="140">
        <f>S343*H343</f>
        <v>0</v>
      </c>
      <c r="AR343" s="141" t="s">
        <v>130</v>
      </c>
      <c r="AT343" s="141" t="s">
        <v>126</v>
      </c>
      <c r="AU343" s="141" t="s">
        <v>78</v>
      </c>
      <c r="AY343" s="18" t="s">
        <v>123</v>
      </c>
      <c r="BE343" s="142">
        <f>IF(N343="základní",J343,0)</f>
        <v>0</v>
      </c>
      <c r="BF343" s="142">
        <f>IF(N343="snížená",J343,0)</f>
        <v>0</v>
      </c>
      <c r="BG343" s="142">
        <f>IF(N343="zákl. přenesená",J343,0)</f>
        <v>0</v>
      </c>
      <c r="BH343" s="142">
        <f>IF(N343="sníž. přenesená",J343,0)</f>
        <v>0</v>
      </c>
      <c r="BI343" s="142">
        <f>IF(N343="nulová",J343,0)</f>
        <v>0</v>
      </c>
      <c r="BJ343" s="18" t="s">
        <v>76</v>
      </c>
      <c r="BK343" s="142">
        <f>ROUND(I343*H343,2)</f>
        <v>0</v>
      </c>
      <c r="BL343" s="18" t="s">
        <v>130</v>
      </c>
      <c r="BM343" s="141" t="s">
        <v>378</v>
      </c>
    </row>
    <row r="344" spans="2:65" s="12" customFormat="1">
      <c r="B344" s="147"/>
      <c r="D344" s="148" t="s">
        <v>134</v>
      </c>
      <c r="E344" s="149" t="s">
        <v>19</v>
      </c>
      <c r="F344" s="150" t="s">
        <v>186</v>
      </c>
      <c r="H344" s="149" t="s">
        <v>19</v>
      </c>
      <c r="I344" s="151"/>
      <c r="L344" s="147"/>
      <c r="M344" s="152"/>
      <c r="T344" s="153"/>
      <c r="AT344" s="149" t="s">
        <v>134</v>
      </c>
      <c r="AU344" s="149" t="s">
        <v>78</v>
      </c>
      <c r="AV344" s="12" t="s">
        <v>76</v>
      </c>
      <c r="AW344" s="12" t="s">
        <v>136</v>
      </c>
      <c r="AX344" s="12" t="s">
        <v>68</v>
      </c>
      <c r="AY344" s="149" t="s">
        <v>123</v>
      </c>
    </row>
    <row r="345" spans="2:65" s="12" customFormat="1">
      <c r="B345" s="147"/>
      <c r="D345" s="148" t="s">
        <v>134</v>
      </c>
      <c r="E345" s="149" t="s">
        <v>19</v>
      </c>
      <c r="F345" s="150" t="s">
        <v>227</v>
      </c>
      <c r="H345" s="149" t="s">
        <v>19</v>
      </c>
      <c r="I345" s="151"/>
      <c r="L345" s="147"/>
      <c r="M345" s="152"/>
      <c r="T345" s="153"/>
      <c r="AT345" s="149" t="s">
        <v>134</v>
      </c>
      <c r="AU345" s="149" t="s">
        <v>78</v>
      </c>
      <c r="AV345" s="12" t="s">
        <v>76</v>
      </c>
      <c r="AW345" s="12" t="s">
        <v>136</v>
      </c>
      <c r="AX345" s="12" t="s">
        <v>68</v>
      </c>
      <c r="AY345" s="149" t="s">
        <v>123</v>
      </c>
    </row>
    <row r="346" spans="2:65" s="13" customFormat="1">
      <c r="B346" s="154"/>
      <c r="D346" s="148" t="s">
        <v>134</v>
      </c>
      <c r="E346" s="155" t="s">
        <v>19</v>
      </c>
      <c r="F346" s="156" t="s">
        <v>76</v>
      </c>
      <c r="H346" s="157">
        <v>1</v>
      </c>
      <c r="I346" s="158"/>
      <c r="L346" s="154"/>
      <c r="M346" s="159"/>
      <c r="T346" s="160"/>
      <c r="AT346" s="155" t="s">
        <v>134</v>
      </c>
      <c r="AU346" s="155" t="s">
        <v>78</v>
      </c>
      <c r="AV346" s="13" t="s">
        <v>78</v>
      </c>
      <c r="AW346" s="13" t="s">
        <v>136</v>
      </c>
      <c r="AX346" s="13" t="s">
        <v>76</v>
      </c>
      <c r="AY346" s="155" t="s">
        <v>123</v>
      </c>
    </row>
    <row r="347" spans="2:65" s="1" customFormat="1" ht="16.5" customHeight="1">
      <c r="B347" s="33"/>
      <c r="C347" s="129" t="s">
        <v>379</v>
      </c>
      <c r="D347" s="129" t="s">
        <v>126</v>
      </c>
      <c r="E347" s="130" t="s">
        <v>380</v>
      </c>
      <c r="F347" s="131" t="s">
        <v>381</v>
      </c>
      <c r="G347" s="132" t="s">
        <v>172</v>
      </c>
      <c r="H347" s="133">
        <v>1</v>
      </c>
      <c r="I347" s="134"/>
      <c r="J347" s="135">
        <f>ROUND(I347*H347,2)</f>
        <v>0</v>
      </c>
      <c r="K347" s="136"/>
      <c r="L347" s="33"/>
      <c r="M347" s="137" t="s">
        <v>19</v>
      </c>
      <c r="N347" s="138" t="s">
        <v>39</v>
      </c>
      <c r="P347" s="139">
        <f>O347*H347</f>
        <v>0</v>
      </c>
      <c r="Q347" s="139">
        <v>0</v>
      </c>
      <c r="R347" s="139">
        <f>Q347*H347</f>
        <v>0</v>
      </c>
      <c r="S347" s="139">
        <v>0</v>
      </c>
      <c r="T347" s="140">
        <f>S347*H347</f>
        <v>0</v>
      </c>
      <c r="AR347" s="141" t="s">
        <v>130</v>
      </c>
      <c r="AT347" s="141" t="s">
        <v>126</v>
      </c>
      <c r="AU347" s="141" t="s">
        <v>78</v>
      </c>
      <c r="AY347" s="18" t="s">
        <v>123</v>
      </c>
      <c r="BE347" s="142">
        <f>IF(N347="základní",J347,0)</f>
        <v>0</v>
      </c>
      <c r="BF347" s="142">
        <f>IF(N347="snížená",J347,0)</f>
        <v>0</v>
      </c>
      <c r="BG347" s="142">
        <f>IF(N347="zákl. přenesená",J347,0)</f>
        <v>0</v>
      </c>
      <c r="BH347" s="142">
        <f>IF(N347="sníž. přenesená",J347,0)</f>
        <v>0</v>
      </c>
      <c r="BI347" s="142">
        <f>IF(N347="nulová",J347,0)</f>
        <v>0</v>
      </c>
      <c r="BJ347" s="18" t="s">
        <v>76</v>
      </c>
      <c r="BK347" s="142">
        <f>ROUND(I347*H347,2)</f>
        <v>0</v>
      </c>
      <c r="BL347" s="18" t="s">
        <v>130</v>
      </c>
      <c r="BM347" s="141" t="s">
        <v>382</v>
      </c>
    </row>
    <row r="348" spans="2:65" s="12" customFormat="1">
      <c r="B348" s="147"/>
      <c r="D348" s="148" t="s">
        <v>134</v>
      </c>
      <c r="E348" s="149" t="s">
        <v>19</v>
      </c>
      <c r="F348" s="150" t="s">
        <v>186</v>
      </c>
      <c r="H348" s="149" t="s">
        <v>19</v>
      </c>
      <c r="I348" s="151"/>
      <c r="L348" s="147"/>
      <c r="M348" s="152"/>
      <c r="T348" s="153"/>
      <c r="AT348" s="149" t="s">
        <v>134</v>
      </c>
      <c r="AU348" s="149" t="s">
        <v>78</v>
      </c>
      <c r="AV348" s="12" t="s">
        <v>76</v>
      </c>
      <c r="AW348" s="12" t="s">
        <v>136</v>
      </c>
      <c r="AX348" s="12" t="s">
        <v>68</v>
      </c>
      <c r="AY348" s="149" t="s">
        <v>123</v>
      </c>
    </row>
    <row r="349" spans="2:65" s="12" customFormat="1">
      <c r="B349" s="147"/>
      <c r="D349" s="148" t="s">
        <v>134</v>
      </c>
      <c r="E349" s="149" t="s">
        <v>19</v>
      </c>
      <c r="F349" s="150" t="s">
        <v>227</v>
      </c>
      <c r="H349" s="149" t="s">
        <v>19</v>
      </c>
      <c r="I349" s="151"/>
      <c r="L349" s="147"/>
      <c r="M349" s="152"/>
      <c r="T349" s="153"/>
      <c r="AT349" s="149" t="s">
        <v>134</v>
      </c>
      <c r="AU349" s="149" t="s">
        <v>78</v>
      </c>
      <c r="AV349" s="12" t="s">
        <v>76</v>
      </c>
      <c r="AW349" s="12" t="s">
        <v>136</v>
      </c>
      <c r="AX349" s="12" t="s">
        <v>68</v>
      </c>
      <c r="AY349" s="149" t="s">
        <v>123</v>
      </c>
    </row>
    <row r="350" spans="2:65" s="13" customFormat="1">
      <c r="B350" s="154"/>
      <c r="D350" s="148" t="s">
        <v>134</v>
      </c>
      <c r="E350" s="155" t="s">
        <v>19</v>
      </c>
      <c r="F350" s="156" t="s">
        <v>76</v>
      </c>
      <c r="H350" s="157">
        <v>1</v>
      </c>
      <c r="I350" s="158"/>
      <c r="L350" s="154"/>
      <c r="M350" s="159"/>
      <c r="T350" s="160"/>
      <c r="AT350" s="155" t="s">
        <v>134</v>
      </c>
      <c r="AU350" s="155" t="s">
        <v>78</v>
      </c>
      <c r="AV350" s="13" t="s">
        <v>78</v>
      </c>
      <c r="AW350" s="13" t="s">
        <v>136</v>
      </c>
      <c r="AX350" s="13" t="s">
        <v>76</v>
      </c>
      <c r="AY350" s="155" t="s">
        <v>123</v>
      </c>
    </row>
    <row r="351" spans="2:65" s="1" customFormat="1" ht="37.950000000000003" customHeight="1">
      <c r="B351" s="33"/>
      <c r="C351" s="129" t="s">
        <v>383</v>
      </c>
      <c r="D351" s="129" t="s">
        <v>126</v>
      </c>
      <c r="E351" s="130" t="s">
        <v>384</v>
      </c>
      <c r="F351" s="131" t="s">
        <v>385</v>
      </c>
      <c r="G351" s="132" t="s">
        <v>129</v>
      </c>
      <c r="H351" s="133">
        <v>200.3</v>
      </c>
      <c r="I351" s="134"/>
      <c r="J351" s="135">
        <f>ROUND(I351*H351,2)</f>
        <v>0</v>
      </c>
      <c r="K351" s="136"/>
      <c r="L351" s="33"/>
      <c r="M351" s="137" t="s">
        <v>19</v>
      </c>
      <c r="N351" s="138" t="s">
        <v>39</v>
      </c>
      <c r="P351" s="139">
        <f>O351*H351</f>
        <v>0</v>
      </c>
      <c r="Q351" s="139">
        <v>0</v>
      </c>
      <c r="R351" s="139">
        <f>Q351*H351</f>
        <v>0</v>
      </c>
      <c r="S351" s="139">
        <v>0.122</v>
      </c>
      <c r="T351" s="140">
        <f>S351*H351</f>
        <v>24.436600000000002</v>
      </c>
      <c r="AR351" s="141" t="s">
        <v>130</v>
      </c>
      <c r="AT351" s="141" t="s">
        <v>126</v>
      </c>
      <c r="AU351" s="141" t="s">
        <v>78</v>
      </c>
      <c r="AY351" s="18" t="s">
        <v>123</v>
      </c>
      <c r="BE351" s="142">
        <f>IF(N351="základní",J351,0)</f>
        <v>0</v>
      </c>
      <c r="BF351" s="142">
        <f>IF(N351="snížená",J351,0)</f>
        <v>0</v>
      </c>
      <c r="BG351" s="142">
        <f>IF(N351="zákl. přenesená",J351,0)</f>
        <v>0</v>
      </c>
      <c r="BH351" s="142">
        <f>IF(N351="sníž. přenesená",J351,0)</f>
        <v>0</v>
      </c>
      <c r="BI351" s="142">
        <f>IF(N351="nulová",J351,0)</f>
        <v>0</v>
      </c>
      <c r="BJ351" s="18" t="s">
        <v>76</v>
      </c>
      <c r="BK351" s="142">
        <f>ROUND(I351*H351,2)</f>
        <v>0</v>
      </c>
      <c r="BL351" s="18" t="s">
        <v>130</v>
      </c>
      <c r="BM351" s="141" t="s">
        <v>386</v>
      </c>
    </row>
    <row r="352" spans="2:65" s="1" customFormat="1">
      <c r="B352" s="33"/>
      <c r="D352" s="143" t="s">
        <v>132</v>
      </c>
      <c r="F352" s="144" t="s">
        <v>387</v>
      </c>
      <c r="I352" s="145"/>
      <c r="L352" s="33"/>
      <c r="M352" s="146"/>
      <c r="T352" s="54"/>
      <c r="AT352" s="18" t="s">
        <v>132</v>
      </c>
      <c r="AU352" s="18" t="s">
        <v>78</v>
      </c>
    </row>
    <row r="353" spans="2:65" s="12" customFormat="1">
      <c r="B353" s="147"/>
      <c r="D353" s="148" t="s">
        <v>134</v>
      </c>
      <c r="E353" s="149" t="s">
        <v>19</v>
      </c>
      <c r="F353" s="150" t="s">
        <v>186</v>
      </c>
      <c r="H353" s="149" t="s">
        <v>19</v>
      </c>
      <c r="I353" s="151"/>
      <c r="L353" s="147"/>
      <c r="M353" s="152"/>
      <c r="T353" s="153"/>
      <c r="AT353" s="149" t="s">
        <v>134</v>
      </c>
      <c r="AU353" s="149" t="s">
        <v>78</v>
      </c>
      <c r="AV353" s="12" t="s">
        <v>76</v>
      </c>
      <c r="AW353" s="12" t="s">
        <v>136</v>
      </c>
      <c r="AX353" s="12" t="s">
        <v>68</v>
      </c>
      <c r="AY353" s="149" t="s">
        <v>123</v>
      </c>
    </row>
    <row r="354" spans="2:65" s="12" customFormat="1">
      <c r="B354" s="147"/>
      <c r="D354" s="148" t="s">
        <v>134</v>
      </c>
      <c r="E354" s="149" t="s">
        <v>19</v>
      </c>
      <c r="F354" s="150" t="s">
        <v>388</v>
      </c>
      <c r="H354" s="149" t="s">
        <v>19</v>
      </c>
      <c r="I354" s="151"/>
      <c r="L354" s="147"/>
      <c r="M354" s="152"/>
      <c r="T354" s="153"/>
      <c r="AT354" s="149" t="s">
        <v>134</v>
      </c>
      <c r="AU354" s="149" t="s">
        <v>78</v>
      </c>
      <c r="AV354" s="12" t="s">
        <v>76</v>
      </c>
      <c r="AW354" s="12" t="s">
        <v>136</v>
      </c>
      <c r="AX354" s="12" t="s">
        <v>68</v>
      </c>
      <c r="AY354" s="149" t="s">
        <v>123</v>
      </c>
    </row>
    <row r="355" spans="2:65" s="12" customFormat="1">
      <c r="B355" s="147"/>
      <c r="D355" s="148" t="s">
        <v>134</v>
      </c>
      <c r="E355" s="149" t="s">
        <v>19</v>
      </c>
      <c r="F355" s="150" t="s">
        <v>389</v>
      </c>
      <c r="H355" s="149" t="s">
        <v>19</v>
      </c>
      <c r="I355" s="151"/>
      <c r="L355" s="147"/>
      <c r="M355" s="152"/>
      <c r="T355" s="153"/>
      <c r="AT355" s="149" t="s">
        <v>134</v>
      </c>
      <c r="AU355" s="149" t="s">
        <v>78</v>
      </c>
      <c r="AV355" s="12" t="s">
        <v>76</v>
      </c>
      <c r="AW355" s="12" t="s">
        <v>136</v>
      </c>
      <c r="AX355" s="12" t="s">
        <v>68</v>
      </c>
      <c r="AY355" s="149" t="s">
        <v>123</v>
      </c>
    </row>
    <row r="356" spans="2:65" s="12" customFormat="1">
      <c r="B356" s="147"/>
      <c r="D356" s="148" t="s">
        <v>134</v>
      </c>
      <c r="E356" s="149" t="s">
        <v>19</v>
      </c>
      <c r="F356" s="150" t="s">
        <v>390</v>
      </c>
      <c r="H356" s="149" t="s">
        <v>19</v>
      </c>
      <c r="I356" s="151"/>
      <c r="L356" s="147"/>
      <c r="M356" s="152"/>
      <c r="T356" s="153"/>
      <c r="AT356" s="149" t="s">
        <v>134</v>
      </c>
      <c r="AU356" s="149" t="s">
        <v>78</v>
      </c>
      <c r="AV356" s="12" t="s">
        <v>76</v>
      </c>
      <c r="AW356" s="12" t="s">
        <v>136</v>
      </c>
      <c r="AX356" s="12" t="s">
        <v>68</v>
      </c>
      <c r="AY356" s="149" t="s">
        <v>123</v>
      </c>
    </row>
    <row r="357" spans="2:65" s="13" customFormat="1">
      <c r="B357" s="154"/>
      <c r="D357" s="148" t="s">
        <v>134</v>
      </c>
      <c r="E357" s="155" t="s">
        <v>19</v>
      </c>
      <c r="F357" s="156" t="s">
        <v>391</v>
      </c>
      <c r="H357" s="157">
        <v>200.3</v>
      </c>
      <c r="I357" s="158"/>
      <c r="L357" s="154"/>
      <c r="M357" s="159"/>
      <c r="T357" s="160"/>
      <c r="AT357" s="155" t="s">
        <v>134</v>
      </c>
      <c r="AU357" s="155" t="s">
        <v>78</v>
      </c>
      <c r="AV357" s="13" t="s">
        <v>78</v>
      </c>
      <c r="AW357" s="13" t="s">
        <v>136</v>
      </c>
      <c r="AX357" s="13" t="s">
        <v>76</v>
      </c>
      <c r="AY357" s="155" t="s">
        <v>123</v>
      </c>
    </row>
    <row r="358" spans="2:65" s="1" customFormat="1" ht="21.75" customHeight="1">
      <c r="B358" s="33"/>
      <c r="C358" s="129" t="s">
        <v>392</v>
      </c>
      <c r="D358" s="129" t="s">
        <v>126</v>
      </c>
      <c r="E358" s="130" t="s">
        <v>393</v>
      </c>
      <c r="F358" s="131" t="s">
        <v>394</v>
      </c>
      <c r="G358" s="132" t="s">
        <v>345</v>
      </c>
      <c r="H358" s="133">
        <v>3.0049999999999999</v>
      </c>
      <c r="I358" s="134"/>
      <c r="J358" s="135">
        <f>ROUND(I358*H358,2)</f>
        <v>0</v>
      </c>
      <c r="K358" s="136"/>
      <c r="L358" s="33"/>
      <c r="M358" s="137" t="s">
        <v>19</v>
      </c>
      <c r="N358" s="138" t="s">
        <v>39</v>
      </c>
      <c r="P358" s="139">
        <f>O358*H358</f>
        <v>0</v>
      </c>
      <c r="Q358" s="139">
        <v>0</v>
      </c>
      <c r="R358" s="139">
        <f>Q358*H358</f>
        <v>0</v>
      </c>
      <c r="S358" s="139">
        <v>1.6</v>
      </c>
      <c r="T358" s="140">
        <f>S358*H358</f>
        <v>4.8079999999999998</v>
      </c>
      <c r="AR358" s="141" t="s">
        <v>130</v>
      </c>
      <c r="AT358" s="141" t="s">
        <v>126</v>
      </c>
      <c r="AU358" s="141" t="s">
        <v>78</v>
      </c>
      <c r="AY358" s="18" t="s">
        <v>123</v>
      </c>
      <c r="BE358" s="142">
        <f>IF(N358="základní",J358,0)</f>
        <v>0</v>
      </c>
      <c r="BF358" s="142">
        <f>IF(N358="snížená",J358,0)</f>
        <v>0</v>
      </c>
      <c r="BG358" s="142">
        <f>IF(N358="zákl. přenesená",J358,0)</f>
        <v>0</v>
      </c>
      <c r="BH358" s="142">
        <f>IF(N358="sníž. přenesená",J358,0)</f>
        <v>0</v>
      </c>
      <c r="BI358" s="142">
        <f>IF(N358="nulová",J358,0)</f>
        <v>0</v>
      </c>
      <c r="BJ358" s="18" t="s">
        <v>76</v>
      </c>
      <c r="BK358" s="142">
        <f>ROUND(I358*H358,2)</f>
        <v>0</v>
      </c>
      <c r="BL358" s="18" t="s">
        <v>130</v>
      </c>
      <c r="BM358" s="141" t="s">
        <v>395</v>
      </c>
    </row>
    <row r="359" spans="2:65" s="12" customFormat="1">
      <c r="B359" s="147"/>
      <c r="D359" s="148" t="s">
        <v>134</v>
      </c>
      <c r="E359" s="149" t="s">
        <v>19</v>
      </c>
      <c r="F359" s="150" t="s">
        <v>186</v>
      </c>
      <c r="H359" s="149" t="s">
        <v>19</v>
      </c>
      <c r="I359" s="151"/>
      <c r="L359" s="147"/>
      <c r="M359" s="152"/>
      <c r="T359" s="153"/>
      <c r="AT359" s="149" t="s">
        <v>134</v>
      </c>
      <c r="AU359" s="149" t="s">
        <v>78</v>
      </c>
      <c r="AV359" s="12" t="s">
        <v>76</v>
      </c>
      <c r="AW359" s="12" t="s">
        <v>136</v>
      </c>
      <c r="AX359" s="12" t="s">
        <v>68</v>
      </c>
      <c r="AY359" s="149" t="s">
        <v>123</v>
      </c>
    </row>
    <row r="360" spans="2:65" s="12" customFormat="1">
      <c r="B360" s="147"/>
      <c r="D360" s="148" t="s">
        <v>134</v>
      </c>
      <c r="E360" s="149" t="s">
        <v>19</v>
      </c>
      <c r="F360" s="150" t="s">
        <v>388</v>
      </c>
      <c r="H360" s="149" t="s">
        <v>19</v>
      </c>
      <c r="I360" s="151"/>
      <c r="L360" s="147"/>
      <c r="M360" s="152"/>
      <c r="T360" s="153"/>
      <c r="AT360" s="149" t="s">
        <v>134</v>
      </c>
      <c r="AU360" s="149" t="s">
        <v>78</v>
      </c>
      <c r="AV360" s="12" t="s">
        <v>76</v>
      </c>
      <c r="AW360" s="12" t="s">
        <v>136</v>
      </c>
      <c r="AX360" s="12" t="s">
        <v>68</v>
      </c>
      <c r="AY360" s="149" t="s">
        <v>123</v>
      </c>
    </row>
    <row r="361" spans="2:65" s="12" customFormat="1">
      <c r="B361" s="147"/>
      <c r="D361" s="148" t="s">
        <v>134</v>
      </c>
      <c r="E361" s="149" t="s">
        <v>19</v>
      </c>
      <c r="F361" s="150" t="s">
        <v>390</v>
      </c>
      <c r="H361" s="149" t="s">
        <v>19</v>
      </c>
      <c r="I361" s="151"/>
      <c r="L361" s="147"/>
      <c r="M361" s="152"/>
      <c r="T361" s="153"/>
      <c r="AT361" s="149" t="s">
        <v>134</v>
      </c>
      <c r="AU361" s="149" t="s">
        <v>78</v>
      </c>
      <c r="AV361" s="12" t="s">
        <v>76</v>
      </c>
      <c r="AW361" s="12" t="s">
        <v>136</v>
      </c>
      <c r="AX361" s="12" t="s">
        <v>68</v>
      </c>
      <c r="AY361" s="149" t="s">
        <v>123</v>
      </c>
    </row>
    <row r="362" spans="2:65" s="12" customFormat="1">
      <c r="B362" s="147"/>
      <c r="D362" s="148" t="s">
        <v>134</v>
      </c>
      <c r="E362" s="149" t="s">
        <v>19</v>
      </c>
      <c r="F362" s="150" t="s">
        <v>396</v>
      </c>
      <c r="H362" s="149" t="s">
        <v>19</v>
      </c>
      <c r="I362" s="151"/>
      <c r="L362" s="147"/>
      <c r="M362" s="152"/>
      <c r="T362" s="153"/>
      <c r="AT362" s="149" t="s">
        <v>134</v>
      </c>
      <c r="AU362" s="149" t="s">
        <v>78</v>
      </c>
      <c r="AV362" s="12" t="s">
        <v>76</v>
      </c>
      <c r="AW362" s="12" t="s">
        <v>136</v>
      </c>
      <c r="AX362" s="12" t="s">
        <v>68</v>
      </c>
      <c r="AY362" s="149" t="s">
        <v>123</v>
      </c>
    </row>
    <row r="363" spans="2:65" s="13" customFormat="1">
      <c r="B363" s="154"/>
      <c r="D363" s="148" t="s">
        <v>134</v>
      </c>
      <c r="E363" s="155" t="s">
        <v>19</v>
      </c>
      <c r="F363" s="156" t="s">
        <v>397</v>
      </c>
      <c r="H363" s="157">
        <v>3.0045000000000002</v>
      </c>
      <c r="I363" s="158"/>
      <c r="L363" s="154"/>
      <c r="M363" s="159"/>
      <c r="T363" s="160"/>
      <c r="AT363" s="155" t="s">
        <v>134</v>
      </c>
      <c r="AU363" s="155" t="s">
        <v>78</v>
      </c>
      <c r="AV363" s="13" t="s">
        <v>78</v>
      </c>
      <c r="AW363" s="13" t="s">
        <v>136</v>
      </c>
      <c r="AX363" s="13" t="s">
        <v>76</v>
      </c>
      <c r="AY363" s="155" t="s">
        <v>123</v>
      </c>
    </row>
    <row r="364" spans="2:65" s="1" customFormat="1" ht="33" customHeight="1">
      <c r="B364" s="33"/>
      <c r="C364" s="129" t="s">
        <v>398</v>
      </c>
      <c r="D364" s="129" t="s">
        <v>126</v>
      </c>
      <c r="E364" s="130" t="s">
        <v>399</v>
      </c>
      <c r="F364" s="131" t="s">
        <v>400</v>
      </c>
      <c r="G364" s="132" t="s">
        <v>345</v>
      </c>
      <c r="H364" s="133">
        <v>10.015000000000001</v>
      </c>
      <c r="I364" s="134"/>
      <c r="J364" s="135">
        <f>ROUND(I364*H364,2)</f>
        <v>0</v>
      </c>
      <c r="K364" s="136"/>
      <c r="L364" s="33"/>
      <c r="M364" s="137" t="s">
        <v>19</v>
      </c>
      <c r="N364" s="138" t="s">
        <v>39</v>
      </c>
      <c r="P364" s="139">
        <f>O364*H364</f>
        <v>0</v>
      </c>
      <c r="Q364" s="139">
        <v>0</v>
      </c>
      <c r="R364" s="139">
        <f>Q364*H364</f>
        <v>0</v>
      </c>
      <c r="S364" s="139">
        <v>1.4</v>
      </c>
      <c r="T364" s="140">
        <f>S364*H364</f>
        <v>14.020999999999999</v>
      </c>
      <c r="AR364" s="141" t="s">
        <v>130</v>
      </c>
      <c r="AT364" s="141" t="s">
        <v>126</v>
      </c>
      <c r="AU364" s="141" t="s">
        <v>78</v>
      </c>
      <c r="AY364" s="18" t="s">
        <v>123</v>
      </c>
      <c r="BE364" s="142">
        <f>IF(N364="základní",J364,0)</f>
        <v>0</v>
      </c>
      <c r="BF364" s="142">
        <f>IF(N364="snížená",J364,0)</f>
        <v>0</v>
      </c>
      <c r="BG364" s="142">
        <f>IF(N364="zákl. přenesená",J364,0)</f>
        <v>0</v>
      </c>
      <c r="BH364" s="142">
        <f>IF(N364="sníž. přenesená",J364,0)</f>
        <v>0</v>
      </c>
      <c r="BI364" s="142">
        <f>IF(N364="nulová",J364,0)</f>
        <v>0</v>
      </c>
      <c r="BJ364" s="18" t="s">
        <v>76</v>
      </c>
      <c r="BK364" s="142">
        <f>ROUND(I364*H364,2)</f>
        <v>0</v>
      </c>
      <c r="BL364" s="18" t="s">
        <v>130</v>
      </c>
      <c r="BM364" s="141" t="s">
        <v>401</v>
      </c>
    </row>
    <row r="365" spans="2:65" s="1" customFormat="1">
      <c r="B365" s="33"/>
      <c r="D365" s="143" t="s">
        <v>132</v>
      </c>
      <c r="F365" s="144" t="s">
        <v>402</v>
      </c>
      <c r="I365" s="145"/>
      <c r="L365" s="33"/>
      <c r="M365" s="146"/>
      <c r="T365" s="54"/>
      <c r="AT365" s="18" t="s">
        <v>132</v>
      </c>
      <c r="AU365" s="18" t="s">
        <v>78</v>
      </c>
    </row>
    <row r="366" spans="2:65" s="12" customFormat="1">
      <c r="B366" s="147"/>
      <c r="D366" s="148" t="s">
        <v>134</v>
      </c>
      <c r="E366" s="149" t="s">
        <v>19</v>
      </c>
      <c r="F366" s="150" t="s">
        <v>186</v>
      </c>
      <c r="H366" s="149" t="s">
        <v>19</v>
      </c>
      <c r="I366" s="151"/>
      <c r="L366" s="147"/>
      <c r="M366" s="152"/>
      <c r="T366" s="153"/>
      <c r="AT366" s="149" t="s">
        <v>134</v>
      </c>
      <c r="AU366" s="149" t="s">
        <v>78</v>
      </c>
      <c r="AV366" s="12" t="s">
        <v>76</v>
      </c>
      <c r="AW366" s="12" t="s">
        <v>136</v>
      </c>
      <c r="AX366" s="12" t="s">
        <v>68</v>
      </c>
      <c r="AY366" s="149" t="s">
        <v>123</v>
      </c>
    </row>
    <row r="367" spans="2:65" s="12" customFormat="1">
      <c r="B367" s="147"/>
      <c r="D367" s="148" t="s">
        <v>134</v>
      </c>
      <c r="E367" s="149" t="s">
        <v>19</v>
      </c>
      <c r="F367" s="150" t="s">
        <v>388</v>
      </c>
      <c r="H367" s="149" t="s">
        <v>19</v>
      </c>
      <c r="I367" s="151"/>
      <c r="L367" s="147"/>
      <c r="M367" s="152"/>
      <c r="T367" s="153"/>
      <c r="AT367" s="149" t="s">
        <v>134</v>
      </c>
      <c r="AU367" s="149" t="s">
        <v>78</v>
      </c>
      <c r="AV367" s="12" t="s">
        <v>76</v>
      </c>
      <c r="AW367" s="12" t="s">
        <v>136</v>
      </c>
      <c r="AX367" s="12" t="s">
        <v>68</v>
      </c>
      <c r="AY367" s="149" t="s">
        <v>123</v>
      </c>
    </row>
    <row r="368" spans="2:65" s="12" customFormat="1">
      <c r="B368" s="147"/>
      <c r="D368" s="148" t="s">
        <v>134</v>
      </c>
      <c r="E368" s="149" t="s">
        <v>19</v>
      </c>
      <c r="F368" s="150" t="s">
        <v>390</v>
      </c>
      <c r="H368" s="149" t="s">
        <v>19</v>
      </c>
      <c r="I368" s="151"/>
      <c r="L368" s="147"/>
      <c r="M368" s="152"/>
      <c r="T368" s="153"/>
      <c r="AT368" s="149" t="s">
        <v>134</v>
      </c>
      <c r="AU368" s="149" t="s">
        <v>78</v>
      </c>
      <c r="AV368" s="12" t="s">
        <v>76</v>
      </c>
      <c r="AW368" s="12" t="s">
        <v>136</v>
      </c>
      <c r="AX368" s="12" t="s">
        <v>68</v>
      </c>
      <c r="AY368" s="149" t="s">
        <v>123</v>
      </c>
    </row>
    <row r="369" spans="2:65" s="12" customFormat="1">
      <c r="B369" s="147"/>
      <c r="D369" s="148" t="s">
        <v>134</v>
      </c>
      <c r="E369" s="149" t="s">
        <v>19</v>
      </c>
      <c r="F369" s="150" t="s">
        <v>403</v>
      </c>
      <c r="H369" s="149" t="s">
        <v>19</v>
      </c>
      <c r="I369" s="151"/>
      <c r="L369" s="147"/>
      <c r="M369" s="152"/>
      <c r="T369" s="153"/>
      <c r="AT369" s="149" t="s">
        <v>134</v>
      </c>
      <c r="AU369" s="149" t="s">
        <v>78</v>
      </c>
      <c r="AV369" s="12" t="s">
        <v>76</v>
      </c>
      <c r="AW369" s="12" t="s">
        <v>136</v>
      </c>
      <c r="AX369" s="12" t="s">
        <v>68</v>
      </c>
      <c r="AY369" s="149" t="s">
        <v>123</v>
      </c>
    </row>
    <row r="370" spans="2:65" s="13" customFormat="1">
      <c r="B370" s="154"/>
      <c r="D370" s="148" t="s">
        <v>134</v>
      </c>
      <c r="E370" s="155" t="s">
        <v>19</v>
      </c>
      <c r="F370" s="156" t="s">
        <v>404</v>
      </c>
      <c r="H370" s="157">
        <v>10.015000000000001</v>
      </c>
      <c r="I370" s="158"/>
      <c r="L370" s="154"/>
      <c r="M370" s="159"/>
      <c r="T370" s="160"/>
      <c r="AT370" s="155" t="s">
        <v>134</v>
      </c>
      <c r="AU370" s="155" t="s">
        <v>78</v>
      </c>
      <c r="AV370" s="13" t="s">
        <v>78</v>
      </c>
      <c r="AW370" s="13" t="s">
        <v>136</v>
      </c>
      <c r="AX370" s="13" t="s">
        <v>76</v>
      </c>
      <c r="AY370" s="155" t="s">
        <v>123</v>
      </c>
    </row>
    <row r="371" spans="2:65" s="1" customFormat="1" ht="33" customHeight="1">
      <c r="B371" s="33"/>
      <c r="C371" s="129" t="s">
        <v>405</v>
      </c>
      <c r="D371" s="129" t="s">
        <v>126</v>
      </c>
      <c r="E371" s="130" t="s">
        <v>406</v>
      </c>
      <c r="F371" s="131" t="s">
        <v>407</v>
      </c>
      <c r="G371" s="132" t="s">
        <v>172</v>
      </c>
      <c r="H371" s="133">
        <v>144</v>
      </c>
      <c r="I371" s="134"/>
      <c r="J371" s="135">
        <f>ROUND(I371*H371,2)</f>
        <v>0</v>
      </c>
      <c r="K371" s="136"/>
      <c r="L371" s="33"/>
      <c r="M371" s="137" t="s">
        <v>19</v>
      </c>
      <c r="N371" s="138" t="s">
        <v>39</v>
      </c>
      <c r="P371" s="139">
        <f>O371*H371</f>
        <v>0</v>
      </c>
      <c r="Q371" s="139">
        <v>0</v>
      </c>
      <c r="R371" s="139">
        <f>Q371*H371</f>
        <v>0</v>
      </c>
      <c r="S371" s="139">
        <v>5.3999999999999999E-2</v>
      </c>
      <c r="T371" s="140">
        <f>S371*H371</f>
        <v>7.7759999999999998</v>
      </c>
      <c r="AR371" s="141" t="s">
        <v>130</v>
      </c>
      <c r="AT371" s="141" t="s">
        <v>126</v>
      </c>
      <c r="AU371" s="141" t="s">
        <v>78</v>
      </c>
      <c r="AY371" s="18" t="s">
        <v>123</v>
      </c>
      <c r="BE371" s="142">
        <f>IF(N371="základní",J371,0)</f>
        <v>0</v>
      </c>
      <c r="BF371" s="142">
        <f>IF(N371="snížená",J371,0)</f>
        <v>0</v>
      </c>
      <c r="BG371" s="142">
        <f>IF(N371="zákl. přenesená",J371,0)</f>
        <v>0</v>
      </c>
      <c r="BH371" s="142">
        <f>IF(N371="sníž. přenesená",J371,0)</f>
        <v>0</v>
      </c>
      <c r="BI371" s="142">
        <f>IF(N371="nulová",J371,0)</f>
        <v>0</v>
      </c>
      <c r="BJ371" s="18" t="s">
        <v>76</v>
      </c>
      <c r="BK371" s="142">
        <f>ROUND(I371*H371,2)</f>
        <v>0</v>
      </c>
      <c r="BL371" s="18" t="s">
        <v>130</v>
      </c>
      <c r="BM371" s="141" t="s">
        <v>408</v>
      </c>
    </row>
    <row r="372" spans="2:65" s="1" customFormat="1">
      <c r="B372" s="33"/>
      <c r="D372" s="143" t="s">
        <v>132</v>
      </c>
      <c r="F372" s="144" t="s">
        <v>409</v>
      </c>
      <c r="I372" s="145"/>
      <c r="L372" s="33"/>
      <c r="M372" s="146"/>
      <c r="T372" s="54"/>
      <c r="AT372" s="18" t="s">
        <v>132</v>
      </c>
      <c r="AU372" s="18" t="s">
        <v>78</v>
      </c>
    </row>
    <row r="373" spans="2:65" s="12" customFormat="1">
      <c r="B373" s="147"/>
      <c r="D373" s="148" t="s">
        <v>134</v>
      </c>
      <c r="E373" s="149" t="s">
        <v>19</v>
      </c>
      <c r="F373" s="150" t="s">
        <v>186</v>
      </c>
      <c r="H373" s="149" t="s">
        <v>19</v>
      </c>
      <c r="I373" s="151"/>
      <c r="L373" s="147"/>
      <c r="M373" s="152"/>
      <c r="T373" s="153"/>
      <c r="AT373" s="149" t="s">
        <v>134</v>
      </c>
      <c r="AU373" s="149" t="s">
        <v>78</v>
      </c>
      <c r="AV373" s="12" t="s">
        <v>76</v>
      </c>
      <c r="AW373" s="12" t="s">
        <v>136</v>
      </c>
      <c r="AX373" s="12" t="s">
        <v>68</v>
      </c>
      <c r="AY373" s="149" t="s">
        <v>123</v>
      </c>
    </row>
    <row r="374" spans="2:65" s="12" customFormat="1">
      <c r="B374" s="147"/>
      <c r="D374" s="148" t="s">
        <v>134</v>
      </c>
      <c r="E374" s="149" t="s">
        <v>19</v>
      </c>
      <c r="F374" s="150" t="s">
        <v>388</v>
      </c>
      <c r="H374" s="149" t="s">
        <v>19</v>
      </c>
      <c r="I374" s="151"/>
      <c r="L374" s="147"/>
      <c r="M374" s="152"/>
      <c r="T374" s="153"/>
      <c r="AT374" s="149" t="s">
        <v>134</v>
      </c>
      <c r="AU374" s="149" t="s">
        <v>78</v>
      </c>
      <c r="AV374" s="12" t="s">
        <v>76</v>
      </c>
      <c r="AW374" s="12" t="s">
        <v>136</v>
      </c>
      <c r="AX374" s="12" t="s">
        <v>68</v>
      </c>
      <c r="AY374" s="149" t="s">
        <v>123</v>
      </c>
    </row>
    <row r="375" spans="2:65" s="12" customFormat="1">
      <c r="B375" s="147"/>
      <c r="D375" s="148" t="s">
        <v>134</v>
      </c>
      <c r="E375" s="149" t="s">
        <v>19</v>
      </c>
      <c r="F375" s="150" t="s">
        <v>410</v>
      </c>
      <c r="H375" s="149" t="s">
        <v>19</v>
      </c>
      <c r="I375" s="151"/>
      <c r="L375" s="147"/>
      <c r="M375" s="152"/>
      <c r="T375" s="153"/>
      <c r="AT375" s="149" t="s">
        <v>134</v>
      </c>
      <c r="AU375" s="149" t="s">
        <v>78</v>
      </c>
      <c r="AV375" s="12" t="s">
        <v>76</v>
      </c>
      <c r="AW375" s="12" t="s">
        <v>136</v>
      </c>
      <c r="AX375" s="12" t="s">
        <v>68</v>
      </c>
      <c r="AY375" s="149" t="s">
        <v>123</v>
      </c>
    </row>
    <row r="376" spans="2:65" s="12" customFormat="1">
      <c r="B376" s="147"/>
      <c r="D376" s="148" t="s">
        <v>134</v>
      </c>
      <c r="E376" s="149" t="s">
        <v>19</v>
      </c>
      <c r="F376" s="150" t="s">
        <v>411</v>
      </c>
      <c r="H376" s="149" t="s">
        <v>19</v>
      </c>
      <c r="I376" s="151"/>
      <c r="L376" s="147"/>
      <c r="M376" s="152"/>
      <c r="T376" s="153"/>
      <c r="AT376" s="149" t="s">
        <v>134</v>
      </c>
      <c r="AU376" s="149" t="s">
        <v>78</v>
      </c>
      <c r="AV376" s="12" t="s">
        <v>76</v>
      </c>
      <c r="AW376" s="12" t="s">
        <v>136</v>
      </c>
      <c r="AX376" s="12" t="s">
        <v>68</v>
      </c>
      <c r="AY376" s="149" t="s">
        <v>123</v>
      </c>
    </row>
    <row r="377" spans="2:65" s="12" customFormat="1">
      <c r="B377" s="147"/>
      <c r="D377" s="148" t="s">
        <v>134</v>
      </c>
      <c r="E377" s="149" t="s">
        <v>19</v>
      </c>
      <c r="F377" s="150" t="s">
        <v>349</v>
      </c>
      <c r="H377" s="149" t="s">
        <v>19</v>
      </c>
      <c r="I377" s="151"/>
      <c r="L377" s="147"/>
      <c r="M377" s="152"/>
      <c r="T377" s="153"/>
      <c r="AT377" s="149" t="s">
        <v>134</v>
      </c>
      <c r="AU377" s="149" t="s">
        <v>78</v>
      </c>
      <c r="AV377" s="12" t="s">
        <v>76</v>
      </c>
      <c r="AW377" s="12" t="s">
        <v>136</v>
      </c>
      <c r="AX377" s="12" t="s">
        <v>68</v>
      </c>
      <c r="AY377" s="149" t="s">
        <v>123</v>
      </c>
    </row>
    <row r="378" spans="2:65" s="13" customFormat="1">
      <c r="B378" s="154"/>
      <c r="D378" s="148" t="s">
        <v>134</v>
      </c>
      <c r="E378" s="155" t="s">
        <v>19</v>
      </c>
      <c r="F378" s="156" t="s">
        <v>412</v>
      </c>
      <c r="H378" s="157">
        <v>144</v>
      </c>
      <c r="I378" s="158"/>
      <c r="L378" s="154"/>
      <c r="M378" s="159"/>
      <c r="T378" s="160"/>
      <c r="AT378" s="155" t="s">
        <v>134</v>
      </c>
      <c r="AU378" s="155" t="s">
        <v>78</v>
      </c>
      <c r="AV378" s="13" t="s">
        <v>78</v>
      </c>
      <c r="AW378" s="13" t="s">
        <v>136</v>
      </c>
      <c r="AX378" s="13" t="s">
        <v>76</v>
      </c>
      <c r="AY378" s="155" t="s">
        <v>123</v>
      </c>
    </row>
    <row r="379" spans="2:65" s="1" customFormat="1" ht="55.5" customHeight="1">
      <c r="B379" s="33"/>
      <c r="C379" s="129" t="s">
        <v>413</v>
      </c>
      <c r="D379" s="129" t="s">
        <v>126</v>
      </c>
      <c r="E379" s="130" t="s">
        <v>414</v>
      </c>
      <c r="F379" s="131" t="s">
        <v>415</v>
      </c>
      <c r="G379" s="132" t="s">
        <v>129</v>
      </c>
      <c r="H379" s="133">
        <v>42.8</v>
      </c>
      <c r="I379" s="134"/>
      <c r="J379" s="135">
        <f>ROUND(I379*H379,2)</f>
        <v>0</v>
      </c>
      <c r="K379" s="136"/>
      <c r="L379" s="33"/>
      <c r="M379" s="137" t="s">
        <v>19</v>
      </c>
      <c r="N379" s="138" t="s">
        <v>39</v>
      </c>
      <c r="P379" s="139">
        <f>O379*H379</f>
        <v>0</v>
      </c>
      <c r="Q379" s="139">
        <v>0</v>
      </c>
      <c r="R379" s="139">
        <f>Q379*H379</f>
        <v>0</v>
      </c>
      <c r="S379" s="139">
        <v>0.183</v>
      </c>
      <c r="T379" s="140">
        <f>S379*H379</f>
        <v>7.8323999999999989</v>
      </c>
      <c r="AR379" s="141" t="s">
        <v>130</v>
      </c>
      <c r="AT379" s="141" t="s">
        <v>126</v>
      </c>
      <c r="AU379" s="141" t="s">
        <v>78</v>
      </c>
      <c r="AY379" s="18" t="s">
        <v>123</v>
      </c>
      <c r="BE379" s="142">
        <f>IF(N379="základní",J379,0)</f>
        <v>0</v>
      </c>
      <c r="BF379" s="142">
        <f>IF(N379="snížená",J379,0)</f>
        <v>0</v>
      </c>
      <c r="BG379" s="142">
        <f>IF(N379="zákl. přenesená",J379,0)</f>
        <v>0</v>
      </c>
      <c r="BH379" s="142">
        <f>IF(N379="sníž. přenesená",J379,0)</f>
        <v>0</v>
      </c>
      <c r="BI379" s="142">
        <f>IF(N379="nulová",J379,0)</f>
        <v>0</v>
      </c>
      <c r="BJ379" s="18" t="s">
        <v>76</v>
      </c>
      <c r="BK379" s="142">
        <f>ROUND(I379*H379,2)</f>
        <v>0</v>
      </c>
      <c r="BL379" s="18" t="s">
        <v>130</v>
      </c>
      <c r="BM379" s="141" t="s">
        <v>416</v>
      </c>
    </row>
    <row r="380" spans="2:65" s="1" customFormat="1">
      <c r="B380" s="33"/>
      <c r="D380" s="143" t="s">
        <v>132</v>
      </c>
      <c r="F380" s="144" t="s">
        <v>417</v>
      </c>
      <c r="I380" s="145"/>
      <c r="L380" s="33"/>
      <c r="M380" s="146"/>
      <c r="T380" s="54"/>
      <c r="AT380" s="18" t="s">
        <v>132</v>
      </c>
      <c r="AU380" s="18" t="s">
        <v>78</v>
      </c>
    </row>
    <row r="381" spans="2:65" s="12" customFormat="1">
      <c r="B381" s="147"/>
      <c r="D381" s="148" t="s">
        <v>134</v>
      </c>
      <c r="E381" s="149" t="s">
        <v>19</v>
      </c>
      <c r="F381" s="150" t="s">
        <v>186</v>
      </c>
      <c r="H381" s="149" t="s">
        <v>19</v>
      </c>
      <c r="I381" s="151"/>
      <c r="L381" s="147"/>
      <c r="M381" s="152"/>
      <c r="T381" s="153"/>
      <c r="AT381" s="149" t="s">
        <v>134</v>
      </c>
      <c r="AU381" s="149" t="s">
        <v>78</v>
      </c>
      <c r="AV381" s="12" t="s">
        <v>76</v>
      </c>
      <c r="AW381" s="12" t="s">
        <v>136</v>
      </c>
      <c r="AX381" s="12" t="s">
        <v>68</v>
      </c>
      <c r="AY381" s="149" t="s">
        <v>123</v>
      </c>
    </row>
    <row r="382" spans="2:65" s="12" customFormat="1">
      <c r="B382" s="147"/>
      <c r="D382" s="148" t="s">
        <v>134</v>
      </c>
      <c r="E382" s="149" t="s">
        <v>19</v>
      </c>
      <c r="F382" s="150" t="s">
        <v>388</v>
      </c>
      <c r="H382" s="149" t="s">
        <v>19</v>
      </c>
      <c r="I382" s="151"/>
      <c r="L382" s="147"/>
      <c r="M382" s="152"/>
      <c r="T382" s="153"/>
      <c r="AT382" s="149" t="s">
        <v>134</v>
      </c>
      <c r="AU382" s="149" t="s">
        <v>78</v>
      </c>
      <c r="AV382" s="12" t="s">
        <v>76</v>
      </c>
      <c r="AW382" s="12" t="s">
        <v>136</v>
      </c>
      <c r="AX382" s="12" t="s">
        <v>68</v>
      </c>
      <c r="AY382" s="149" t="s">
        <v>123</v>
      </c>
    </row>
    <row r="383" spans="2:65" s="12" customFormat="1">
      <c r="B383" s="147"/>
      <c r="D383" s="148" t="s">
        <v>134</v>
      </c>
      <c r="E383" s="149" t="s">
        <v>19</v>
      </c>
      <c r="F383" s="150" t="s">
        <v>135</v>
      </c>
      <c r="H383" s="149" t="s">
        <v>19</v>
      </c>
      <c r="I383" s="151"/>
      <c r="L383" s="147"/>
      <c r="M383" s="152"/>
      <c r="T383" s="153"/>
      <c r="AT383" s="149" t="s">
        <v>134</v>
      </c>
      <c r="AU383" s="149" t="s">
        <v>78</v>
      </c>
      <c r="AV383" s="12" t="s">
        <v>76</v>
      </c>
      <c r="AW383" s="12" t="s">
        <v>136</v>
      </c>
      <c r="AX383" s="12" t="s">
        <v>68</v>
      </c>
      <c r="AY383" s="149" t="s">
        <v>123</v>
      </c>
    </row>
    <row r="384" spans="2:65" s="13" customFormat="1">
      <c r="B384" s="154"/>
      <c r="D384" s="148" t="s">
        <v>134</v>
      </c>
      <c r="E384" s="155" t="s">
        <v>19</v>
      </c>
      <c r="F384" s="156" t="s">
        <v>418</v>
      </c>
      <c r="H384" s="157">
        <v>42.8</v>
      </c>
      <c r="I384" s="158"/>
      <c r="L384" s="154"/>
      <c r="M384" s="159"/>
      <c r="T384" s="160"/>
      <c r="AT384" s="155" t="s">
        <v>134</v>
      </c>
      <c r="AU384" s="155" t="s">
        <v>78</v>
      </c>
      <c r="AV384" s="13" t="s">
        <v>78</v>
      </c>
      <c r="AW384" s="13" t="s">
        <v>136</v>
      </c>
      <c r="AX384" s="13" t="s">
        <v>76</v>
      </c>
      <c r="AY384" s="155" t="s">
        <v>123</v>
      </c>
    </row>
    <row r="385" spans="2:65" s="1" customFormat="1" ht="37.950000000000003" customHeight="1">
      <c r="B385" s="33"/>
      <c r="C385" s="129" t="s">
        <v>419</v>
      </c>
      <c r="D385" s="129" t="s">
        <v>126</v>
      </c>
      <c r="E385" s="130" t="s">
        <v>420</v>
      </c>
      <c r="F385" s="131" t="s">
        <v>421</v>
      </c>
      <c r="G385" s="132" t="s">
        <v>172</v>
      </c>
      <c r="H385" s="133">
        <v>123</v>
      </c>
      <c r="I385" s="134"/>
      <c r="J385" s="135">
        <f>ROUND(I385*H385,2)</f>
        <v>0</v>
      </c>
      <c r="K385" s="136"/>
      <c r="L385" s="33"/>
      <c r="M385" s="137" t="s">
        <v>19</v>
      </c>
      <c r="N385" s="138" t="s">
        <v>39</v>
      </c>
      <c r="P385" s="139">
        <f>O385*H385</f>
        <v>0</v>
      </c>
      <c r="Q385" s="139">
        <v>0</v>
      </c>
      <c r="R385" s="139">
        <f>Q385*H385</f>
        <v>0</v>
      </c>
      <c r="S385" s="139">
        <v>3.1E-2</v>
      </c>
      <c r="T385" s="140">
        <f>S385*H385</f>
        <v>3.8130000000000002</v>
      </c>
      <c r="AR385" s="141" t="s">
        <v>130</v>
      </c>
      <c r="AT385" s="141" t="s">
        <v>126</v>
      </c>
      <c r="AU385" s="141" t="s">
        <v>78</v>
      </c>
      <c r="AY385" s="18" t="s">
        <v>123</v>
      </c>
      <c r="BE385" s="142">
        <f>IF(N385="základní",J385,0)</f>
        <v>0</v>
      </c>
      <c r="BF385" s="142">
        <f>IF(N385="snížená",J385,0)</f>
        <v>0</v>
      </c>
      <c r="BG385" s="142">
        <f>IF(N385="zákl. přenesená",J385,0)</f>
        <v>0</v>
      </c>
      <c r="BH385" s="142">
        <f>IF(N385="sníž. přenesená",J385,0)</f>
        <v>0</v>
      </c>
      <c r="BI385" s="142">
        <f>IF(N385="nulová",J385,0)</f>
        <v>0</v>
      </c>
      <c r="BJ385" s="18" t="s">
        <v>76</v>
      </c>
      <c r="BK385" s="142">
        <f>ROUND(I385*H385,2)</f>
        <v>0</v>
      </c>
      <c r="BL385" s="18" t="s">
        <v>130</v>
      </c>
      <c r="BM385" s="141" t="s">
        <v>422</v>
      </c>
    </row>
    <row r="386" spans="2:65" s="1" customFormat="1">
      <c r="B386" s="33"/>
      <c r="D386" s="143" t="s">
        <v>132</v>
      </c>
      <c r="F386" s="144" t="s">
        <v>423</v>
      </c>
      <c r="I386" s="145"/>
      <c r="L386" s="33"/>
      <c r="M386" s="146"/>
      <c r="T386" s="54"/>
      <c r="AT386" s="18" t="s">
        <v>132</v>
      </c>
      <c r="AU386" s="18" t="s">
        <v>78</v>
      </c>
    </row>
    <row r="387" spans="2:65" s="12" customFormat="1">
      <c r="B387" s="147"/>
      <c r="D387" s="148" t="s">
        <v>134</v>
      </c>
      <c r="E387" s="149" t="s">
        <v>19</v>
      </c>
      <c r="F387" s="150" t="s">
        <v>135</v>
      </c>
      <c r="H387" s="149" t="s">
        <v>19</v>
      </c>
      <c r="I387" s="151"/>
      <c r="L387" s="147"/>
      <c r="M387" s="152"/>
      <c r="T387" s="153"/>
      <c r="AT387" s="149" t="s">
        <v>134</v>
      </c>
      <c r="AU387" s="149" t="s">
        <v>78</v>
      </c>
      <c r="AV387" s="12" t="s">
        <v>76</v>
      </c>
      <c r="AW387" s="12" t="s">
        <v>136</v>
      </c>
      <c r="AX387" s="12" t="s">
        <v>68</v>
      </c>
      <c r="AY387" s="149" t="s">
        <v>123</v>
      </c>
    </row>
    <row r="388" spans="2:65" s="12" customFormat="1">
      <c r="B388" s="147"/>
      <c r="D388" s="148" t="s">
        <v>134</v>
      </c>
      <c r="E388" s="149" t="s">
        <v>19</v>
      </c>
      <c r="F388" s="150" t="s">
        <v>137</v>
      </c>
      <c r="H388" s="149" t="s">
        <v>19</v>
      </c>
      <c r="I388" s="151"/>
      <c r="L388" s="147"/>
      <c r="M388" s="152"/>
      <c r="T388" s="153"/>
      <c r="AT388" s="149" t="s">
        <v>134</v>
      </c>
      <c r="AU388" s="149" t="s">
        <v>78</v>
      </c>
      <c r="AV388" s="12" t="s">
        <v>76</v>
      </c>
      <c r="AW388" s="12" t="s">
        <v>136</v>
      </c>
      <c r="AX388" s="12" t="s">
        <v>68</v>
      </c>
      <c r="AY388" s="149" t="s">
        <v>123</v>
      </c>
    </row>
    <row r="389" spans="2:65" s="13" customFormat="1">
      <c r="B389" s="154"/>
      <c r="D389" s="148" t="s">
        <v>134</v>
      </c>
      <c r="E389" s="155" t="s">
        <v>19</v>
      </c>
      <c r="F389" s="156" t="s">
        <v>424</v>
      </c>
      <c r="H389" s="157">
        <v>123</v>
      </c>
      <c r="I389" s="158"/>
      <c r="L389" s="154"/>
      <c r="M389" s="159"/>
      <c r="T389" s="160"/>
      <c r="AT389" s="155" t="s">
        <v>134</v>
      </c>
      <c r="AU389" s="155" t="s">
        <v>78</v>
      </c>
      <c r="AV389" s="13" t="s">
        <v>78</v>
      </c>
      <c r="AW389" s="13" t="s">
        <v>136</v>
      </c>
      <c r="AX389" s="13" t="s">
        <v>76</v>
      </c>
      <c r="AY389" s="155" t="s">
        <v>123</v>
      </c>
    </row>
    <row r="390" spans="2:65" s="1" customFormat="1" ht="37.950000000000003" customHeight="1">
      <c r="B390" s="33"/>
      <c r="C390" s="129" t="s">
        <v>425</v>
      </c>
      <c r="D390" s="129" t="s">
        <v>126</v>
      </c>
      <c r="E390" s="130" t="s">
        <v>426</v>
      </c>
      <c r="F390" s="131" t="s">
        <v>427</v>
      </c>
      <c r="G390" s="132" t="s">
        <v>172</v>
      </c>
      <c r="H390" s="133">
        <v>123</v>
      </c>
      <c r="I390" s="134"/>
      <c r="J390" s="135">
        <f>ROUND(I390*H390,2)</f>
        <v>0</v>
      </c>
      <c r="K390" s="136"/>
      <c r="L390" s="33"/>
      <c r="M390" s="137" t="s">
        <v>19</v>
      </c>
      <c r="N390" s="138" t="s">
        <v>39</v>
      </c>
      <c r="P390" s="139">
        <f>O390*H390</f>
        <v>0</v>
      </c>
      <c r="Q390" s="139">
        <v>0</v>
      </c>
      <c r="R390" s="139">
        <f>Q390*H390</f>
        <v>0</v>
      </c>
      <c r="S390" s="139">
        <v>0</v>
      </c>
      <c r="T390" s="140">
        <f>S390*H390</f>
        <v>0</v>
      </c>
      <c r="AR390" s="141" t="s">
        <v>251</v>
      </c>
      <c r="AT390" s="141" t="s">
        <v>126</v>
      </c>
      <c r="AU390" s="141" t="s">
        <v>78</v>
      </c>
      <c r="AY390" s="18" t="s">
        <v>123</v>
      </c>
      <c r="BE390" s="142">
        <f>IF(N390="základní",J390,0)</f>
        <v>0</v>
      </c>
      <c r="BF390" s="142">
        <f>IF(N390="snížená",J390,0)</f>
        <v>0</v>
      </c>
      <c r="BG390" s="142">
        <f>IF(N390="zákl. přenesená",J390,0)</f>
        <v>0</v>
      </c>
      <c r="BH390" s="142">
        <f>IF(N390="sníž. přenesená",J390,0)</f>
        <v>0</v>
      </c>
      <c r="BI390" s="142">
        <f>IF(N390="nulová",J390,0)</f>
        <v>0</v>
      </c>
      <c r="BJ390" s="18" t="s">
        <v>76</v>
      </c>
      <c r="BK390" s="142">
        <f>ROUND(I390*H390,2)</f>
        <v>0</v>
      </c>
      <c r="BL390" s="18" t="s">
        <v>251</v>
      </c>
      <c r="BM390" s="141" t="s">
        <v>428</v>
      </c>
    </row>
    <row r="391" spans="2:65" s="12" customFormat="1">
      <c r="B391" s="147"/>
      <c r="D391" s="148" t="s">
        <v>134</v>
      </c>
      <c r="E391" s="149" t="s">
        <v>19</v>
      </c>
      <c r="F391" s="150" t="s">
        <v>135</v>
      </c>
      <c r="H391" s="149" t="s">
        <v>19</v>
      </c>
      <c r="I391" s="151"/>
      <c r="L391" s="147"/>
      <c r="M391" s="152"/>
      <c r="T391" s="153"/>
      <c r="AT391" s="149" t="s">
        <v>134</v>
      </c>
      <c r="AU391" s="149" t="s">
        <v>78</v>
      </c>
      <c r="AV391" s="12" t="s">
        <v>76</v>
      </c>
      <c r="AW391" s="12" t="s">
        <v>136</v>
      </c>
      <c r="AX391" s="12" t="s">
        <v>68</v>
      </c>
      <c r="AY391" s="149" t="s">
        <v>123</v>
      </c>
    </row>
    <row r="392" spans="2:65" s="12" customFormat="1">
      <c r="B392" s="147"/>
      <c r="D392" s="148" t="s">
        <v>134</v>
      </c>
      <c r="E392" s="149" t="s">
        <v>19</v>
      </c>
      <c r="F392" s="150" t="s">
        <v>137</v>
      </c>
      <c r="H392" s="149" t="s">
        <v>19</v>
      </c>
      <c r="I392" s="151"/>
      <c r="L392" s="147"/>
      <c r="M392" s="152"/>
      <c r="T392" s="153"/>
      <c r="AT392" s="149" t="s">
        <v>134</v>
      </c>
      <c r="AU392" s="149" t="s">
        <v>78</v>
      </c>
      <c r="AV392" s="12" t="s">
        <v>76</v>
      </c>
      <c r="AW392" s="12" t="s">
        <v>136</v>
      </c>
      <c r="AX392" s="12" t="s">
        <v>68</v>
      </c>
      <c r="AY392" s="149" t="s">
        <v>123</v>
      </c>
    </row>
    <row r="393" spans="2:65" s="13" customFormat="1">
      <c r="B393" s="154"/>
      <c r="D393" s="148" t="s">
        <v>134</v>
      </c>
      <c r="E393" s="155" t="s">
        <v>19</v>
      </c>
      <c r="F393" s="156" t="s">
        <v>429</v>
      </c>
      <c r="H393" s="157">
        <v>123</v>
      </c>
      <c r="I393" s="158"/>
      <c r="L393" s="154"/>
      <c r="M393" s="159"/>
      <c r="T393" s="160"/>
      <c r="AT393" s="155" t="s">
        <v>134</v>
      </c>
      <c r="AU393" s="155" t="s">
        <v>78</v>
      </c>
      <c r="AV393" s="13" t="s">
        <v>78</v>
      </c>
      <c r="AW393" s="13" t="s">
        <v>136</v>
      </c>
      <c r="AX393" s="13" t="s">
        <v>76</v>
      </c>
      <c r="AY393" s="155" t="s">
        <v>123</v>
      </c>
    </row>
    <row r="394" spans="2:65" s="1" customFormat="1" ht="16.5" customHeight="1">
      <c r="B394" s="33"/>
      <c r="C394" s="161" t="s">
        <v>430</v>
      </c>
      <c r="D394" s="161" t="s">
        <v>157</v>
      </c>
      <c r="E394" s="162" t="s">
        <v>431</v>
      </c>
      <c r="F394" s="163" t="s">
        <v>432</v>
      </c>
      <c r="G394" s="164" t="s">
        <v>345</v>
      </c>
      <c r="H394" s="165">
        <v>0.23599999999999999</v>
      </c>
      <c r="I394" s="166"/>
      <c r="J394" s="167">
        <f>ROUND(I394*H394,2)</f>
        <v>0</v>
      </c>
      <c r="K394" s="168"/>
      <c r="L394" s="169"/>
      <c r="M394" s="170" t="s">
        <v>19</v>
      </c>
      <c r="N394" s="171" t="s">
        <v>39</v>
      </c>
      <c r="P394" s="139">
        <f>O394*H394</f>
        <v>0</v>
      </c>
      <c r="Q394" s="139">
        <v>0.75</v>
      </c>
      <c r="R394" s="139">
        <f>Q394*H394</f>
        <v>0.17699999999999999</v>
      </c>
      <c r="S394" s="139">
        <v>0</v>
      </c>
      <c r="T394" s="140">
        <f>S394*H394</f>
        <v>0</v>
      </c>
      <c r="AR394" s="141" t="s">
        <v>342</v>
      </c>
      <c r="AT394" s="141" t="s">
        <v>157</v>
      </c>
      <c r="AU394" s="141" t="s">
        <v>78</v>
      </c>
      <c r="AY394" s="18" t="s">
        <v>123</v>
      </c>
      <c r="BE394" s="142">
        <f>IF(N394="základní",J394,0)</f>
        <v>0</v>
      </c>
      <c r="BF394" s="142">
        <f>IF(N394="snížená",J394,0)</f>
        <v>0</v>
      </c>
      <c r="BG394" s="142">
        <f>IF(N394="zákl. přenesená",J394,0)</f>
        <v>0</v>
      </c>
      <c r="BH394" s="142">
        <f>IF(N394="sníž. přenesená",J394,0)</f>
        <v>0</v>
      </c>
      <c r="BI394" s="142">
        <f>IF(N394="nulová",J394,0)</f>
        <v>0</v>
      </c>
      <c r="BJ394" s="18" t="s">
        <v>76</v>
      </c>
      <c r="BK394" s="142">
        <f>ROUND(I394*H394,2)</f>
        <v>0</v>
      </c>
      <c r="BL394" s="18" t="s">
        <v>251</v>
      </c>
      <c r="BM394" s="141" t="s">
        <v>433</v>
      </c>
    </row>
    <row r="395" spans="2:65" s="12" customFormat="1">
      <c r="B395" s="147"/>
      <c r="D395" s="148" t="s">
        <v>134</v>
      </c>
      <c r="E395" s="149" t="s">
        <v>19</v>
      </c>
      <c r="F395" s="150" t="s">
        <v>135</v>
      </c>
      <c r="H395" s="149" t="s">
        <v>19</v>
      </c>
      <c r="I395" s="151"/>
      <c r="L395" s="147"/>
      <c r="M395" s="152"/>
      <c r="T395" s="153"/>
      <c r="AT395" s="149" t="s">
        <v>134</v>
      </c>
      <c r="AU395" s="149" t="s">
        <v>78</v>
      </c>
      <c r="AV395" s="12" t="s">
        <v>76</v>
      </c>
      <c r="AW395" s="12" t="s">
        <v>136</v>
      </c>
      <c r="AX395" s="12" t="s">
        <v>68</v>
      </c>
      <c r="AY395" s="149" t="s">
        <v>123</v>
      </c>
    </row>
    <row r="396" spans="2:65" s="12" customFormat="1">
      <c r="B396" s="147"/>
      <c r="D396" s="148" t="s">
        <v>134</v>
      </c>
      <c r="E396" s="149" t="s">
        <v>19</v>
      </c>
      <c r="F396" s="150" t="s">
        <v>137</v>
      </c>
      <c r="H396" s="149" t="s">
        <v>19</v>
      </c>
      <c r="I396" s="151"/>
      <c r="L396" s="147"/>
      <c r="M396" s="152"/>
      <c r="T396" s="153"/>
      <c r="AT396" s="149" t="s">
        <v>134</v>
      </c>
      <c r="AU396" s="149" t="s">
        <v>78</v>
      </c>
      <c r="AV396" s="12" t="s">
        <v>76</v>
      </c>
      <c r="AW396" s="12" t="s">
        <v>136</v>
      </c>
      <c r="AX396" s="12" t="s">
        <v>68</v>
      </c>
      <c r="AY396" s="149" t="s">
        <v>123</v>
      </c>
    </row>
    <row r="397" spans="2:65" s="12" customFormat="1">
      <c r="B397" s="147"/>
      <c r="D397" s="148" t="s">
        <v>134</v>
      </c>
      <c r="E397" s="149" t="s">
        <v>19</v>
      </c>
      <c r="F397" s="150" t="s">
        <v>434</v>
      </c>
      <c r="H397" s="149" t="s">
        <v>19</v>
      </c>
      <c r="I397" s="151"/>
      <c r="L397" s="147"/>
      <c r="M397" s="152"/>
      <c r="T397" s="153"/>
      <c r="AT397" s="149" t="s">
        <v>134</v>
      </c>
      <c r="AU397" s="149" t="s">
        <v>78</v>
      </c>
      <c r="AV397" s="12" t="s">
        <v>76</v>
      </c>
      <c r="AW397" s="12" t="s">
        <v>136</v>
      </c>
      <c r="AX397" s="12" t="s">
        <v>68</v>
      </c>
      <c r="AY397" s="149" t="s">
        <v>123</v>
      </c>
    </row>
    <row r="398" spans="2:65" s="13" customFormat="1">
      <c r="B398" s="154"/>
      <c r="D398" s="148" t="s">
        <v>134</v>
      </c>
      <c r="E398" s="155" t="s">
        <v>19</v>
      </c>
      <c r="F398" s="156" t="s">
        <v>435</v>
      </c>
      <c r="H398" s="157">
        <v>0.23615999999999998</v>
      </c>
      <c r="I398" s="158"/>
      <c r="L398" s="154"/>
      <c r="M398" s="159"/>
      <c r="T398" s="160"/>
      <c r="AT398" s="155" t="s">
        <v>134</v>
      </c>
      <c r="AU398" s="155" t="s">
        <v>78</v>
      </c>
      <c r="AV398" s="13" t="s">
        <v>78</v>
      </c>
      <c r="AW398" s="13" t="s">
        <v>136</v>
      </c>
      <c r="AX398" s="13" t="s">
        <v>76</v>
      </c>
      <c r="AY398" s="155" t="s">
        <v>123</v>
      </c>
    </row>
    <row r="399" spans="2:65" s="1" customFormat="1" ht="37.950000000000003" customHeight="1">
      <c r="B399" s="33"/>
      <c r="C399" s="161" t="s">
        <v>436</v>
      </c>
      <c r="D399" s="161" t="s">
        <v>157</v>
      </c>
      <c r="E399" s="162" t="s">
        <v>437</v>
      </c>
      <c r="F399" s="163" t="s">
        <v>438</v>
      </c>
      <c r="G399" s="164" t="s">
        <v>129</v>
      </c>
      <c r="H399" s="165">
        <v>4.9400000000000004</v>
      </c>
      <c r="I399" s="166"/>
      <c r="J399" s="167">
        <f>ROUND(I399*H399,2)</f>
        <v>0</v>
      </c>
      <c r="K399" s="168"/>
      <c r="L399" s="169"/>
      <c r="M399" s="170" t="s">
        <v>19</v>
      </c>
      <c r="N399" s="171" t="s">
        <v>39</v>
      </c>
      <c r="P399" s="139">
        <f>O399*H399</f>
        <v>0</v>
      </c>
      <c r="Q399" s="139">
        <v>5.4000000000000003E-3</v>
      </c>
      <c r="R399" s="139">
        <f>Q399*H399</f>
        <v>2.6676000000000002E-2</v>
      </c>
      <c r="S399" s="139">
        <v>0</v>
      </c>
      <c r="T399" s="140">
        <f>S399*H399</f>
        <v>0</v>
      </c>
      <c r="AR399" s="141" t="s">
        <v>342</v>
      </c>
      <c r="AT399" s="141" t="s">
        <v>157</v>
      </c>
      <c r="AU399" s="141" t="s">
        <v>78</v>
      </c>
      <c r="AY399" s="18" t="s">
        <v>123</v>
      </c>
      <c r="BE399" s="142">
        <f>IF(N399="základní",J399,0)</f>
        <v>0</v>
      </c>
      <c r="BF399" s="142">
        <f>IF(N399="snížená",J399,0)</f>
        <v>0</v>
      </c>
      <c r="BG399" s="142">
        <f>IF(N399="zákl. přenesená",J399,0)</f>
        <v>0</v>
      </c>
      <c r="BH399" s="142">
        <f>IF(N399="sníž. přenesená",J399,0)</f>
        <v>0</v>
      </c>
      <c r="BI399" s="142">
        <f>IF(N399="nulová",J399,0)</f>
        <v>0</v>
      </c>
      <c r="BJ399" s="18" t="s">
        <v>76</v>
      </c>
      <c r="BK399" s="142">
        <f>ROUND(I399*H399,2)</f>
        <v>0</v>
      </c>
      <c r="BL399" s="18" t="s">
        <v>251</v>
      </c>
      <c r="BM399" s="141" t="s">
        <v>439</v>
      </c>
    </row>
    <row r="400" spans="2:65" s="12" customFormat="1">
      <c r="B400" s="147"/>
      <c r="D400" s="148" t="s">
        <v>134</v>
      </c>
      <c r="E400" s="149" t="s">
        <v>19</v>
      </c>
      <c r="F400" s="150" t="s">
        <v>135</v>
      </c>
      <c r="H400" s="149" t="s">
        <v>19</v>
      </c>
      <c r="I400" s="151"/>
      <c r="L400" s="147"/>
      <c r="M400" s="152"/>
      <c r="T400" s="153"/>
      <c r="AT400" s="149" t="s">
        <v>134</v>
      </c>
      <c r="AU400" s="149" t="s">
        <v>78</v>
      </c>
      <c r="AV400" s="12" t="s">
        <v>76</v>
      </c>
      <c r="AW400" s="12" t="s">
        <v>136</v>
      </c>
      <c r="AX400" s="12" t="s">
        <v>68</v>
      </c>
      <c r="AY400" s="149" t="s">
        <v>123</v>
      </c>
    </row>
    <row r="401" spans="2:65" s="12" customFormat="1">
      <c r="B401" s="147"/>
      <c r="D401" s="148" t="s">
        <v>134</v>
      </c>
      <c r="E401" s="149" t="s">
        <v>19</v>
      </c>
      <c r="F401" s="150" t="s">
        <v>137</v>
      </c>
      <c r="H401" s="149" t="s">
        <v>19</v>
      </c>
      <c r="I401" s="151"/>
      <c r="L401" s="147"/>
      <c r="M401" s="152"/>
      <c r="T401" s="153"/>
      <c r="AT401" s="149" t="s">
        <v>134</v>
      </c>
      <c r="AU401" s="149" t="s">
        <v>78</v>
      </c>
      <c r="AV401" s="12" t="s">
        <v>76</v>
      </c>
      <c r="AW401" s="12" t="s">
        <v>136</v>
      </c>
      <c r="AX401" s="12" t="s">
        <v>68</v>
      </c>
      <c r="AY401" s="149" t="s">
        <v>123</v>
      </c>
    </row>
    <row r="402" spans="2:65" s="12" customFormat="1">
      <c r="B402" s="147"/>
      <c r="D402" s="148" t="s">
        <v>134</v>
      </c>
      <c r="E402" s="149" t="s">
        <v>19</v>
      </c>
      <c r="F402" s="150" t="s">
        <v>434</v>
      </c>
      <c r="H402" s="149" t="s">
        <v>19</v>
      </c>
      <c r="I402" s="151"/>
      <c r="L402" s="147"/>
      <c r="M402" s="152"/>
      <c r="T402" s="153"/>
      <c r="AT402" s="149" t="s">
        <v>134</v>
      </c>
      <c r="AU402" s="149" t="s">
        <v>78</v>
      </c>
      <c r="AV402" s="12" t="s">
        <v>76</v>
      </c>
      <c r="AW402" s="12" t="s">
        <v>136</v>
      </c>
      <c r="AX402" s="12" t="s">
        <v>68</v>
      </c>
      <c r="AY402" s="149" t="s">
        <v>123</v>
      </c>
    </row>
    <row r="403" spans="2:65" s="13" customFormat="1">
      <c r="B403" s="154"/>
      <c r="D403" s="148" t="s">
        <v>134</v>
      </c>
      <c r="E403" s="155" t="s">
        <v>19</v>
      </c>
      <c r="F403" s="156" t="s">
        <v>440</v>
      </c>
      <c r="H403" s="157">
        <v>4.9399999999999995</v>
      </c>
      <c r="I403" s="158"/>
      <c r="L403" s="154"/>
      <c r="M403" s="159"/>
      <c r="T403" s="160"/>
      <c r="AT403" s="155" t="s">
        <v>134</v>
      </c>
      <c r="AU403" s="155" t="s">
        <v>78</v>
      </c>
      <c r="AV403" s="13" t="s">
        <v>78</v>
      </c>
      <c r="AW403" s="13" t="s">
        <v>136</v>
      </c>
      <c r="AX403" s="13" t="s">
        <v>76</v>
      </c>
      <c r="AY403" s="155" t="s">
        <v>123</v>
      </c>
    </row>
    <row r="404" spans="2:65" s="1" customFormat="1" ht="24.15" customHeight="1">
      <c r="B404" s="33"/>
      <c r="C404" s="129" t="s">
        <v>441</v>
      </c>
      <c r="D404" s="129" t="s">
        <v>126</v>
      </c>
      <c r="E404" s="130" t="s">
        <v>442</v>
      </c>
      <c r="F404" s="131" t="s">
        <v>443</v>
      </c>
      <c r="G404" s="132" t="s">
        <v>345</v>
      </c>
      <c r="H404" s="133">
        <v>7</v>
      </c>
      <c r="I404" s="134"/>
      <c r="J404" s="135">
        <f>ROUND(I404*H404,2)</f>
        <v>0</v>
      </c>
      <c r="K404" s="136"/>
      <c r="L404" s="33"/>
      <c r="M404" s="137" t="s">
        <v>19</v>
      </c>
      <c r="N404" s="138" t="s">
        <v>39</v>
      </c>
      <c r="P404" s="139">
        <f>O404*H404</f>
        <v>0</v>
      </c>
      <c r="Q404" s="139">
        <v>0.378</v>
      </c>
      <c r="R404" s="139">
        <f>Q404*H404</f>
        <v>2.6459999999999999</v>
      </c>
      <c r="S404" s="139">
        <v>0</v>
      </c>
      <c r="T404" s="140">
        <f>S404*H404</f>
        <v>0</v>
      </c>
      <c r="AR404" s="141" t="s">
        <v>130</v>
      </c>
      <c r="AT404" s="141" t="s">
        <v>126</v>
      </c>
      <c r="AU404" s="141" t="s">
        <v>78</v>
      </c>
      <c r="AY404" s="18" t="s">
        <v>123</v>
      </c>
      <c r="BE404" s="142">
        <f>IF(N404="základní",J404,0)</f>
        <v>0</v>
      </c>
      <c r="BF404" s="142">
        <f>IF(N404="snížená",J404,0)</f>
        <v>0</v>
      </c>
      <c r="BG404" s="142">
        <f>IF(N404="zákl. přenesená",J404,0)</f>
        <v>0</v>
      </c>
      <c r="BH404" s="142">
        <f>IF(N404="sníž. přenesená",J404,0)</f>
        <v>0</v>
      </c>
      <c r="BI404" s="142">
        <f>IF(N404="nulová",J404,0)</f>
        <v>0</v>
      </c>
      <c r="BJ404" s="18" t="s">
        <v>76</v>
      </c>
      <c r="BK404" s="142">
        <f>ROUND(I404*H404,2)</f>
        <v>0</v>
      </c>
      <c r="BL404" s="18" t="s">
        <v>130</v>
      </c>
      <c r="BM404" s="141" t="s">
        <v>444</v>
      </c>
    </row>
    <row r="405" spans="2:65" s="1" customFormat="1">
      <c r="B405" s="33"/>
      <c r="D405" s="143" t="s">
        <v>132</v>
      </c>
      <c r="F405" s="144" t="s">
        <v>445</v>
      </c>
      <c r="I405" s="145"/>
      <c r="L405" s="33"/>
      <c r="M405" s="146"/>
      <c r="T405" s="54"/>
      <c r="AT405" s="18" t="s">
        <v>132</v>
      </c>
      <c r="AU405" s="18" t="s">
        <v>78</v>
      </c>
    </row>
    <row r="406" spans="2:65" s="12" customFormat="1">
      <c r="B406" s="147"/>
      <c r="D406" s="148" t="s">
        <v>134</v>
      </c>
      <c r="E406" s="149" t="s">
        <v>19</v>
      </c>
      <c r="F406" s="150" t="s">
        <v>135</v>
      </c>
      <c r="H406" s="149" t="s">
        <v>19</v>
      </c>
      <c r="I406" s="151"/>
      <c r="L406" s="147"/>
      <c r="M406" s="152"/>
      <c r="T406" s="153"/>
      <c r="AT406" s="149" t="s">
        <v>134</v>
      </c>
      <c r="AU406" s="149" t="s">
        <v>78</v>
      </c>
      <c r="AV406" s="12" t="s">
        <v>76</v>
      </c>
      <c r="AW406" s="12" t="s">
        <v>136</v>
      </c>
      <c r="AX406" s="12" t="s">
        <v>68</v>
      </c>
      <c r="AY406" s="149" t="s">
        <v>123</v>
      </c>
    </row>
    <row r="407" spans="2:65" s="12" customFormat="1">
      <c r="B407" s="147"/>
      <c r="D407" s="148" t="s">
        <v>134</v>
      </c>
      <c r="E407" s="149" t="s">
        <v>19</v>
      </c>
      <c r="F407" s="150" t="s">
        <v>137</v>
      </c>
      <c r="H407" s="149" t="s">
        <v>19</v>
      </c>
      <c r="I407" s="151"/>
      <c r="L407" s="147"/>
      <c r="M407" s="152"/>
      <c r="T407" s="153"/>
      <c r="AT407" s="149" t="s">
        <v>134</v>
      </c>
      <c r="AU407" s="149" t="s">
        <v>78</v>
      </c>
      <c r="AV407" s="12" t="s">
        <v>76</v>
      </c>
      <c r="AW407" s="12" t="s">
        <v>136</v>
      </c>
      <c r="AX407" s="12" t="s">
        <v>68</v>
      </c>
      <c r="AY407" s="149" t="s">
        <v>123</v>
      </c>
    </row>
    <row r="408" spans="2:65" s="12" customFormat="1">
      <c r="B408" s="147"/>
      <c r="D408" s="148" t="s">
        <v>134</v>
      </c>
      <c r="E408" s="149" t="s">
        <v>19</v>
      </c>
      <c r="F408" s="150" t="s">
        <v>144</v>
      </c>
      <c r="H408" s="149" t="s">
        <v>19</v>
      </c>
      <c r="I408" s="151"/>
      <c r="L408" s="147"/>
      <c r="M408" s="152"/>
      <c r="T408" s="153"/>
      <c r="AT408" s="149" t="s">
        <v>134</v>
      </c>
      <c r="AU408" s="149" t="s">
        <v>78</v>
      </c>
      <c r="AV408" s="12" t="s">
        <v>76</v>
      </c>
      <c r="AW408" s="12" t="s">
        <v>136</v>
      </c>
      <c r="AX408" s="12" t="s">
        <v>68</v>
      </c>
      <c r="AY408" s="149" t="s">
        <v>123</v>
      </c>
    </row>
    <row r="409" spans="2:65" s="13" customFormat="1">
      <c r="B409" s="154"/>
      <c r="D409" s="148" t="s">
        <v>134</v>
      </c>
      <c r="E409" s="155" t="s">
        <v>19</v>
      </c>
      <c r="F409" s="156" t="s">
        <v>446</v>
      </c>
      <c r="H409" s="157">
        <v>4.3600000000000003</v>
      </c>
      <c r="I409" s="158"/>
      <c r="L409" s="154"/>
      <c r="M409" s="159"/>
      <c r="T409" s="160"/>
      <c r="AT409" s="155" t="s">
        <v>134</v>
      </c>
      <c r="AU409" s="155" t="s">
        <v>78</v>
      </c>
      <c r="AV409" s="13" t="s">
        <v>78</v>
      </c>
      <c r="AW409" s="13" t="s">
        <v>136</v>
      </c>
      <c r="AX409" s="13" t="s">
        <v>68</v>
      </c>
      <c r="AY409" s="155" t="s">
        <v>123</v>
      </c>
    </row>
    <row r="410" spans="2:65" s="12" customFormat="1">
      <c r="B410" s="147"/>
      <c r="D410" s="148" t="s">
        <v>134</v>
      </c>
      <c r="E410" s="149" t="s">
        <v>19</v>
      </c>
      <c r="F410" s="150" t="s">
        <v>447</v>
      </c>
      <c r="H410" s="149" t="s">
        <v>19</v>
      </c>
      <c r="I410" s="151"/>
      <c r="L410" s="147"/>
      <c r="M410" s="152"/>
      <c r="T410" s="153"/>
      <c r="AT410" s="149" t="s">
        <v>134</v>
      </c>
      <c r="AU410" s="149" t="s">
        <v>78</v>
      </c>
      <c r="AV410" s="12" t="s">
        <v>76</v>
      </c>
      <c r="AW410" s="12" t="s">
        <v>136</v>
      </c>
      <c r="AX410" s="12" t="s">
        <v>68</v>
      </c>
      <c r="AY410" s="149" t="s">
        <v>123</v>
      </c>
    </row>
    <row r="411" spans="2:65" s="13" customFormat="1">
      <c r="B411" s="154"/>
      <c r="D411" s="148" t="s">
        <v>134</v>
      </c>
      <c r="E411" s="155" t="s">
        <v>19</v>
      </c>
      <c r="F411" s="156" t="s">
        <v>448</v>
      </c>
      <c r="H411" s="157">
        <v>2.64</v>
      </c>
      <c r="I411" s="158"/>
      <c r="L411" s="154"/>
      <c r="M411" s="159"/>
      <c r="T411" s="160"/>
      <c r="AT411" s="155" t="s">
        <v>134</v>
      </c>
      <c r="AU411" s="155" t="s">
        <v>78</v>
      </c>
      <c r="AV411" s="13" t="s">
        <v>78</v>
      </c>
      <c r="AW411" s="13" t="s">
        <v>136</v>
      </c>
      <c r="AX411" s="13" t="s">
        <v>68</v>
      </c>
      <c r="AY411" s="155" t="s">
        <v>123</v>
      </c>
    </row>
    <row r="412" spans="2:65" s="14" customFormat="1">
      <c r="B412" s="172"/>
      <c r="D412" s="148" t="s">
        <v>134</v>
      </c>
      <c r="E412" s="173" t="s">
        <v>19</v>
      </c>
      <c r="F412" s="174" t="s">
        <v>197</v>
      </c>
      <c r="H412" s="175">
        <v>7</v>
      </c>
      <c r="I412" s="176"/>
      <c r="L412" s="172"/>
      <c r="M412" s="177"/>
      <c r="T412" s="178"/>
      <c r="AT412" s="173" t="s">
        <v>134</v>
      </c>
      <c r="AU412" s="173" t="s">
        <v>78</v>
      </c>
      <c r="AV412" s="14" t="s">
        <v>130</v>
      </c>
      <c r="AW412" s="14" t="s">
        <v>136</v>
      </c>
      <c r="AX412" s="14" t="s">
        <v>76</v>
      </c>
      <c r="AY412" s="173" t="s">
        <v>123</v>
      </c>
    </row>
    <row r="413" spans="2:65" s="1" customFormat="1" ht="16.5" customHeight="1">
      <c r="B413" s="33"/>
      <c r="C413" s="161" t="s">
        <v>449</v>
      </c>
      <c r="D413" s="161" t="s">
        <v>157</v>
      </c>
      <c r="E413" s="162" t="s">
        <v>450</v>
      </c>
      <c r="F413" s="163" t="s">
        <v>451</v>
      </c>
      <c r="G413" s="164" t="s">
        <v>172</v>
      </c>
      <c r="H413" s="165">
        <v>2241.75</v>
      </c>
      <c r="I413" s="166"/>
      <c r="J413" s="167">
        <f>ROUND(I413*H413,2)</f>
        <v>0</v>
      </c>
      <c r="K413" s="168"/>
      <c r="L413" s="169"/>
      <c r="M413" s="170" t="s">
        <v>19</v>
      </c>
      <c r="N413" s="171" t="s">
        <v>39</v>
      </c>
      <c r="P413" s="139">
        <f>O413*H413</f>
        <v>0</v>
      </c>
      <c r="Q413" s="139">
        <v>4.1000000000000003E-3</v>
      </c>
      <c r="R413" s="139">
        <f>Q413*H413</f>
        <v>9.1911750000000012</v>
      </c>
      <c r="S413" s="139">
        <v>0</v>
      </c>
      <c r="T413" s="140">
        <f>S413*H413</f>
        <v>0</v>
      </c>
      <c r="AR413" s="141" t="s">
        <v>160</v>
      </c>
      <c r="AT413" s="141" t="s">
        <v>157</v>
      </c>
      <c r="AU413" s="141" t="s">
        <v>78</v>
      </c>
      <c r="AY413" s="18" t="s">
        <v>123</v>
      </c>
      <c r="BE413" s="142">
        <f>IF(N413="základní",J413,0)</f>
        <v>0</v>
      </c>
      <c r="BF413" s="142">
        <f>IF(N413="snížená",J413,0)</f>
        <v>0</v>
      </c>
      <c r="BG413" s="142">
        <f>IF(N413="zákl. přenesená",J413,0)</f>
        <v>0</v>
      </c>
      <c r="BH413" s="142">
        <f>IF(N413="sníž. přenesená",J413,0)</f>
        <v>0</v>
      </c>
      <c r="BI413" s="142">
        <f>IF(N413="nulová",J413,0)</f>
        <v>0</v>
      </c>
      <c r="BJ413" s="18" t="s">
        <v>76</v>
      </c>
      <c r="BK413" s="142">
        <f>ROUND(I413*H413,2)</f>
        <v>0</v>
      </c>
      <c r="BL413" s="18" t="s">
        <v>130</v>
      </c>
      <c r="BM413" s="141" t="s">
        <v>452</v>
      </c>
    </row>
    <row r="414" spans="2:65" s="12" customFormat="1">
      <c r="B414" s="147"/>
      <c r="D414" s="148" t="s">
        <v>134</v>
      </c>
      <c r="E414" s="149" t="s">
        <v>19</v>
      </c>
      <c r="F414" s="150" t="s">
        <v>135</v>
      </c>
      <c r="H414" s="149" t="s">
        <v>19</v>
      </c>
      <c r="I414" s="151"/>
      <c r="L414" s="147"/>
      <c r="M414" s="152"/>
      <c r="T414" s="153"/>
      <c r="AT414" s="149" t="s">
        <v>134</v>
      </c>
      <c r="AU414" s="149" t="s">
        <v>78</v>
      </c>
      <c r="AV414" s="12" t="s">
        <v>76</v>
      </c>
      <c r="AW414" s="12" t="s">
        <v>136</v>
      </c>
      <c r="AX414" s="12" t="s">
        <v>68</v>
      </c>
      <c r="AY414" s="149" t="s">
        <v>123</v>
      </c>
    </row>
    <row r="415" spans="2:65" s="12" customFormat="1">
      <c r="B415" s="147"/>
      <c r="D415" s="148" t="s">
        <v>134</v>
      </c>
      <c r="E415" s="149" t="s">
        <v>19</v>
      </c>
      <c r="F415" s="150" t="s">
        <v>137</v>
      </c>
      <c r="H415" s="149" t="s">
        <v>19</v>
      </c>
      <c r="I415" s="151"/>
      <c r="L415" s="147"/>
      <c r="M415" s="152"/>
      <c r="T415" s="153"/>
      <c r="AT415" s="149" t="s">
        <v>134</v>
      </c>
      <c r="AU415" s="149" t="s">
        <v>78</v>
      </c>
      <c r="AV415" s="12" t="s">
        <v>76</v>
      </c>
      <c r="AW415" s="12" t="s">
        <v>136</v>
      </c>
      <c r="AX415" s="12" t="s">
        <v>68</v>
      </c>
      <c r="AY415" s="149" t="s">
        <v>123</v>
      </c>
    </row>
    <row r="416" spans="2:65" s="12" customFormat="1">
      <c r="B416" s="147"/>
      <c r="D416" s="148" t="s">
        <v>134</v>
      </c>
      <c r="E416" s="149" t="s">
        <v>19</v>
      </c>
      <c r="F416" s="150" t="s">
        <v>144</v>
      </c>
      <c r="H416" s="149" t="s">
        <v>19</v>
      </c>
      <c r="I416" s="151"/>
      <c r="L416" s="147"/>
      <c r="M416" s="152"/>
      <c r="T416" s="153"/>
      <c r="AT416" s="149" t="s">
        <v>134</v>
      </c>
      <c r="AU416" s="149" t="s">
        <v>78</v>
      </c>
      <c r="AV416" s="12" t="s">
        <v>76</v>
      </c>
      <c r="AW416" s="12" t="s">
        <v>136</v>
      </c>
      <c r="AX416" s="12" t="s">
        <v>68</v>
      </c>
      <c r="AY416" s="149" t="s">
        <v>123</v>
      </c>
    </row>
    <row r="417" spans="2:65" s="13" customFormat="1">
      <c r="B417" s="154"/>
      <c r="D417" s="148" t="s">
        <v>134</v>
      </c>
      <c r="E417" s="155" t="s">
        <v>19</v>
      </c>
      <c r="F417" s="156" t="s">
        <v>446</v>
      </c>
      <c r="H417" s="157">
        <v>4.3600000000000003</v>
      </c>
      <c r="I417" s="158"/>
      <c r="L417" s="154"/>
      <c r="M417" s="159"/>
      <c r="T417" s="160"/>
      <c r="AT417" s="155" t="s">
        <v>134</v>
      </c>
      <c r="AU417" s="155" t="s">
        <v>78</v>
      </c>
      <c r="AV417" s="13" t="s">
        <v>78</v>
      </c>
      <c r="AW417" s="13" t="s">
        <v>136</v>
      </c>
      <c r="AX417" s="13" t="s">
        <v>68</v>
      </c>
      <c r="AY417" s="155" t="s">
        <v>123</v>
      </c>
    </row>
    <row r="418" spans="2:65" s="12" customFormat="1">
      <c r="B418" s="147"/>
      <c r="D418" s="148" t="s">
        <v>134</v>
      </c>
      <c r="E418" s="149" t="s">
        <v>19</v>
      </c>
      <c r="F418" s="150" t="s">
        <v>447</v>
      </c>
      <c r="H418" s="149" t="s">
        <v>19</v>
      </c>
      <c r="I418" s="151"/>
      <c r="L418" s="147"/>
      <c r="M418" s="152"/>
      <c r="T418" s="153"/>
      <c r="AT418" s="149" t="s">
        <v>134</v>
      </c>
      <c r="AU418" s="149" t="s">
        <v>78</v>
      </c>
      <c r="AV418" s="12" t="s">
        <v>76</v>
      </c>
      <c r="AW418" s="12" t="s">
        <v>136</v>
      </c>
      <c r="AX418" s="12" t="s">
        <v>68</v>
      </c>
      <c r="AY418" s="149" t="s">
        <v>123</v>
      </c>
    </row>
    <row r="419" spans="2:65" s="13" customFormat="1">
      <c r="B419" s="154"/>
      <c r="D419" s="148" t="s">
        <v>134</v>
      </c>
      <c r="E419" s="155" t="s">
        <v>19</v>
      </c>
      <c r="F419" s="156" t="s">
        <v>448</v>
      </c>
      <c r="H419" s="157">
        <v>2.64</v>
      </c>
      <c r="I419" s="158"/>
      <c r="L419" s="154"/>
      <c r="M419" s="159"/>
      <c r="T419" s="160"/>
      <c r="AT419" s="155" t="s">
        <v>134</v>
      </c>
      <c r="AU419" s="155" t="s">
        <v>78</v>
      </c>
      <c r="AV419" s="13" t="s">
        <v>78</v>
      </c>
      <c r="AW419" s="13" t="s">
        <v>136</v>
      </c>
      <c r="AX419" s="13" t="s">
        <v>68</v>
      </c>
      <c r="AY419" s="155" t="s">
        <v>123</v>
      </c>
    </row>
    <row r="420" spans="2:65" s="14" customFormat="1">
      <c r="B420" s="172"/>
      <c r="D420" s="148" t="s">
        <v>134</v>
      </c>
      <c r="E420" s="173" t="s">
        <v>19</v>
      </c>
      <c r="F420" s="174" t="s">
        <v>197</v>
      </c>
      <c r="H420" s="175">
        <v>7</v>
      </c>
      <c r="I420" s="176"/>
      <c r="L420" s="172"/>
      <c r="M420" s="177"/>
      <c r="T420" s="178"/>
      <c r="AT420" s="173" t="s">
        <v>134</v>
      </c>
      <c r="AU420" s="173" t="s">
        <v>78</v>
      </c>
      <c r="AV420" s="14" t="s">
        <v>130</v>
      </c>
      <c r="AW420" s="14" t="s">
        <v>136</v>
      </c>
      <c r="AX420" s="14" t="s">
        <v>76</v>
      </c>
      <c r="AY420" s="173" t="s">
        <v>123</v>
      </c>
    </row>
    <row r="421" spans="2:65" s="13" customFormat="1">
      <c r="B421" s="154"/>
      <c r="D421" s="148" t="s">
        <v>134</v>
      </c>
      <c r="F421" s="156" t="s">
        <v>453</v>
      </c>
      <c r="H421" s="157">
        <v>2241.75</v>
      </c>
      <c r="I421" s="158"/>
      <c r="L421" s="154"/>
      <c r="M421" s="159"/>
      <c r="T421" s="160"/>
      <c r="AT421" s="155" t="s">
        <v>134</v>
      </c>
      <c r="AU421" s="155" t="s">
        <v>78</v>
      </c>
      <c r="AV421" s="13" t="s">
        <v>78</v>
      </c>
      <c r="AW421" s="13" t="s">
        <v>4</v>
      </c>
      <c r="AX421" s="13" t="s">
        <v>76</v>
      </c>
      <c r="AY421" s="155" t="s">
        <v>123</v>
      </c>
    </row>
    <row r="422" spans="2:65" s="11" customFormat="1" ht="22.95" customHeight="1">
      <c r="B422" s="117"/>
      <c r="D422" s="118" t="s">
        <v>67</v>
      </c>
      <c r="E422" s="127" t="s">
        <v>454</v>
      </c>
      <c r="F422" s="127" t="s">
        <v>455</v>
      </c>
      <c r="I422" s="120"/>
      <c r="J422" s="128">
        <f>BK422</f>
        <v>0</v>
      </c>
      <c r="L422" s="117"/>
      <c r="M422" s="122"/>
      <c r="P422" s="123">
        <f>SUM(P423:P449)</f>
        <v>0</v>
      </c>
      <c r="R422" s="123">
        <f>SUM(R423:R449)</f>
        <v>0.1</v>
      </c>
      <c r="T422" s="124">
        <f>SUM(T423:T449)</f>
        <v>0</v>
      </c>
      <c r="AR422" s="118" t="s">
        <v>76</v>
      </c>
      <c r="AT422" s="125" t="s">
        <v>67</v>
      </c>
      <c r="AU422" s="125" t="s">
        <v>76</v>
      </c>
      <c r="AY422" s="118" t="s">
        <v>123</v>
      </c>
      <c r="BK422" s="126">
        <f>SUM(BK423:BK449)</f>
        <v>0</v>
      </c>
    </row>
    <row r="423" spans="2:65" s="1" customFormat="1" ht="24.15" customHeight="1">
      <c r="B423" s="33"/>
      <c r="C423" s="129" t="s">
        <v>456</v>
      </c>
      <c r="D423" s="129" t="s">
        <v>126</v>
      </c>
      <c r="E423" s="130" t="s">
        <v>457</v>
      </c>
      <c r="F423" s="131" t="s">
        <v>458</v>
      </c>
      <c r="G423" s="132" t="s">
        <v>459</v>
      </c>
      <c r="H423" s="133">
        <v>5</v>
      </c>
      <c r="I423" s="134"/>
      <c r="J423" s="135">
        <f>ROUND(I423*H423,2)</f>
        <v>0</v>
      </c>
      <c r="K423" s="136"/>
      <c r="L423" s="33"/>
      <c r="M423" s="137" t="s">
        <v>19</v>
      </c>
      <c r="N423" s="138" t="s">
        <v>39</v>
      </c>
      <c r="P423" s="139">
        <f>O423*H423</f>
        <v>0</v>
      </c>
      <c r="Q423" s="139">
        <v>0.02</v>
      </c>
      <c r="R423" s="139">
        <f>Q423*H423</f>
        <v>0.1</v>
      </c>
      <c r="S423" s="139">
        <v>0</v>
      </c>
      <c r="T423" s="140">
        <f>S423*H423</f>
        <v>0</v>
      </c>
      <c r="AR423" s="141" t="s">
        <v>130</v>
      </c>
      <c r="AT423" s="141" t="s">
        <v>126</v>
      </c>
      <c r="AU423" s="141" t="s">
        <v>78</v>
      </c>
      <c r="AY423" s="18" t="s">
        <v>123</v>
      </c>
      <c r="BE423" s="142">
        <f>IF(N423="základní",J423,0)</f>
        <v>0</v>
      </c>
      <c r="BF423" s="142">
        <f>IF(N423="snížená",J423,0)</f>
        <v>0</v>
      </c>
      <c r="BG423" s="142">
        <f>IF(N423="zákl. přenesená",J423,0)</f>
        <v>0</v>
      </c>
      <c r="BH423" s="142">
        <f>IF(N423="sníž. přenesená",J423,0)</f>
        <v>0</v>
      </c>
      <c r="BI423" s="142">
        <f>IF(N423="nulová",J423,0)</f>
        <v>0</v>
      </c>
      <c r="BJ423" s="18" t="s">
        <v>76</v>
      </c>
      <c r="BK423" s="142">
        <f>ROUND(I423*H423,2)</f>
        <v>0</v>
      </c>
      <c r="BL423" s="18" t="s">
        <v>130</v>
      </c>
      <c r="BM423" s="141" t="s">
        <v>460</v>
      </c>
    </row>
    <row r="424" spans="2:65" s="1" customFormat="1">
      <c r="B424" s="33"/>
      <c r="D424" s="143" t="s">
        <v>132</v>
      </c>
      <c r="F424" s="144" t="s">
        <v>461</v>
      </c>
      <c r="I424" s="145"/>
      <c r="L424" s="33"/>
      <c r="M424" s="146"/>
      <c r="T424" s="54"/>
      <c r="AT424" s="18" t="s">
        <v>132</v>
      </c>
      <c r="AU424" s="18" t="s">
        <v>78</v>
      </c>
    </row>
    <row r="425" spans="2:65" s="1" customFormat="1" ht="24.15" customHeight="1">
      <c r="B425" s="33"/>
      <c r="C425" s="129" t="s">
        <v>462</v>
      </c>
      <c r="D425" s="129" t="s">
        <v>126</v>
      </c>
      <c r="E425" s="130" t="s">
        <v>463</v>
      </c>
      <c r="F425" s="131" t="s">
        <v>464</v>
      </c>
      <c r="G425" s="132" t="s">
        <v>141</v>
      </c>
      <c r="H425" s="133">
        <v>19</v>
      </c>
      <c r="I425" s="134"/>
      <c r="J425" s="135">
        <f>ROUND(I425*H425,2)</f>
        <v>0</v>
      </c>
      <c r="K425" s="136"/>
      <c r="L425" s="33"/>
      <c r="M425" s="137" t="s">
        <v>19</v>
      </c>
      <c r="N425" s="138" t="s">
        <v>39</v>
      </c>
      <c r="P425" s="139">
        <f>O425*H425</f>
        <v>0</v>
      </c>
      <c r="Q425" s="139">
        <v>0</v>
      </c>
      <c r="R425" s="139">
        <f>Q425*H425</f>
        <v>0</v>
      </c>
      <c r="S425" s="139">
        <v>0</v>
      </c>
      <c r="T425" s="140">
        <f>S425*H425</f>
        <v>0</v>
      </c>
      <c r="AR425" s="141" t="s">
        <v>130</v>
      </c>
      <c r="AT425" s="141" t="s">
        <v>126</v>
      </c>
      <c r="AU425" s="141" t="s">
        <v>78</v>
      </c>
      <c r="AY425" s="18" t="s">
        <v>123</v>
      </c>
      <c r="BE425" s="142">
        <f>IF(N425="základní",J425,0)</f>
        <v>0</v>
      </c>
      <c r="BF425" s="142">
        <f>IF(N425="snížená",J425,0)</f>
        <v>0</v>
      </c>
      <c r="BG425" s="142">
        <f>IF(N425="zákl. přenesená",J425,0)</f>
        <v>0</v>
      </c>
      <c r="BH425" s="142">
        <f>IF(N425="sníž. přenesená",J425,0)</f>
        <v>0</v>
      </c>
      <c r="BI425" s="142">
        <f>IF(N425="nulová",J425,0)</f>
        <v>0</v>
      </c>
      <c r="BJ425" s="18" t="s">
        <v>76</v>
      </c>
      <c r="BK425" s="142">
        <f>ROUND(I425*H425,2)</f>
        <v>0</v>
      </c>
      <c r="BL425" s="18" t="s">
        <v>130</v>
      </c>
      <c r="BM425" s="141" t="s">
        <v>465</v>
      </c>
    </row>
    <row r="426" spans="2:65" s="1" customFormat="1">
      <c r="B426" s="33"/>
      <c r="D426" s="143" t="s">
        <v>132</v>
      </c>
      <c r="F426" s="144" t="s">
        <v>466</v>
      </c>
      <c r="I426" s="145"/>
      <c r="L426" s="33"/>
      <c r="M426" s="146"/>
      <c r="T426" s="54"/>
      <c r="AT426" s="18" t="s">
        <v>132</v>
      </c>
      <c r="AU426" s="18" t="s">
        <v>78</v>
      </c>
    </row>
    <row r="427" spans="2:65" s="12" customFormat="1">
      <c r="B427" s="147"/>
      <c r="D427" s="148" t="s">
        <v>134</v>
      </c>
      <c r="E427" s="149" t="s">
        <v>19</v>
      </c>
      <c r="F427" s="150" t="s">
        <v>186</v>
      </c>
      <c r="H427" s="149" t="s">
        <v>19</v>
      </c>
      <c r="I427" s="151"/>
      <c r="L427" s="147"/>
      <c r="M427" s="152"/>
      <c r="T427" s="153"/>
      <c r="AT427" s="149" t="s">
        <v>134</v>
      </c>
      <c r="AU427" s="149" t="s">
        <v>78</v>
      </c>
      <c r="AV427" s="12" t="s">
        <v>76</v>
      </c>
      <c r="AW427" s="12" t="s">
        <v>136</v>
      </c>
      <c r="AX427" s="12" t="s">
        <v>68</v>
      </c>
      <c r="AY427" s="149" t="s">
        <v>123</v>
      </c>
    </row>
    <row r="428" spans="2:65" s="12" customFormat="1">
      <c r="B428" s="147"/>
      <c r="D428" s="148" t="s">
        <v>134</v>
      </c>
      <c r="E428" s="149" t="s">
        <v>19</v>
      </c>
      <c r="F428" s="150" t="s">
        <v>388</v>
      </c>
      <c r="H428" s="149" t="s">
        <v>19</v>
      </c>
      <c r="I428" s="151"/>
      <c r="L428" s="147"/>
      <c r="M428" s="152"/>
      <c r="T428" s="153"/>
      <c r="AT428" s="149" t="s">
        <v>134</v>
      </c>
      <c r="AU428" s="149" t="s">
        <v>78</v>
      </c>
      <c r="AV428" s="12" t="s">
        <v>76</v>
      </c>
      <c r="AW428" s="12" t="s">
        <v>136</v>
      </c>
      <c r="AX428" s="12" t="s">
        <v>68</v>
      </c>
      <c r="AY428" s="149" t="s">
        <v>123</v>
      </c>
    </row>
    <row r="429" spans="2:65" s="13" customFormat="1">
      <c r="B429" s="154"/>
      <c r="D429" s="148" t="s">
        <v>134</v>
      </c>
      <c r="E429" s="155" t="s">
        <v>19</v>
      </c>
      <c r="F429" s="156" t="s">
        <v>269</v>
      </c>
      <c r="H429" s="157">
        <v>19</v>
      </c>
      <c r="I429" s="158"/>
      <c r="L429" s="154"/>
      <c r="M429" s="159"/>
      <c r="T429" s="160"/>
      <c r="AT429" s="155" t="s">
        <v>134</v>
      </c>
      <c r="AU429" s="155" t="s">
        <v>78</v>
      </c>
      <c r="AV429" s="13" t="s">
        <v>78</v>
      </c>
      <c r="AW429" s="13" t="s">
        <v>136</v>
      </c>
      <c r="AX429" s="13" t="s">
        <v>76</v>
      </c>
      <c r="AY429" s="155" t="s">
        <v>123</v>
      </c>
    </row>
    <row r="430" spans="2:65" s="1" customFormat="1" ht="37.950000000000003" customHeight="1">
      <c r="B430" s="33"/>
      <c r="C430" s="129" t="s">
        <v>467</v>
      </c>
      <c r="D430" s="129" t="s">
        <v>126</v>
      </c>
      <c r="E430" s="130" t="s">
        <v>468</v>
      </c>
      <c r="F430" s="131" t="s">
        <v>469</v>
      </c>
      <c r="G430" s="132" t="s">
        <v>141</v>
      </c>
      <c r="H430" s="133">
        <v>57</v>
      </c>
      <c r="I430" s="134"/>
      <c r="J430" s="135">
        <f>ROUND(I430*H430,2)</f>
        <v>0</v>
      </c>
      <c r="K430" s="136"/>
      <c r="L430" s="33"/>
      <c r="M430" s="137" t="s">
        <v>19</v>
      </c>
      <c r="N430" s="138" t="s">
        <v>39</v>
      </c>
      <c r="P430" s="139">
        <f>O430*H430</f>
        <v>0</v>
      </c>
      <c r="Q430" s="139">
        <v>0</v>
      </c>
      <c r="R430" s="139">
        <f>Q430*H430</f>
        <v>0</v>
      </c>
      <c r="S430" s="139">
        <v>0</v>
      </c>
      <c r="T430" s="140">
        <f>S430*H430</f>
        <v>0</v>
      </c>
      <c r="AR430" s="141" t="s">
        <v>130</v>
      </c>
      <c r="AT430" s="141" t="s">
        <v>126</v>
      </c>
      <c r="AU430" s="141" t="s">
        <v>78</v>
      </c>
      <c r="AY430" s="18" t="s">
        <v>123</v>
      </c>
      <c r="BE430" s="142">
        <f>IF(N430="základní",J430,0)</f>
        <v>0</v>
      </c>
      <c r="BF430" s="142">
        <f>IF(N430="snížená",J430,0)</f>
        <v>0</v>
      </c>
      <c r="BG430" s="142">
        <f>IF(N430="zákl. přenesená",J430,0)</f>
        <v>0</v>
      </c>
      <c r="BH430" s="142">
        <f>IF(N430="sníž. přenesená",J430,0)</f>
        <v>0</v>
      </c>
      <c r="BI430" s="142">
        <f>IF(N430="nulová",J430,0)</f>
        <v>0</v>
      </c>
      <c r="BJ430" s="18" t="s">
        <v>76</v>
      </c>
      <c r="BK430" s="142">
        <f>ROUND(I430*H430,2)</f>
        <v>0</v>
      </c>
      <c r="BL430" s="18" t="s">
        <v>130</v>
      </c>
      <c r="BM430" s="141" t="s">
        <v>470</v>
      </c>
    </row>
    <row r="431" spans="2:65" s="1" customFormat="1">
      <c r="B431" s="33"/>
      <c r="D431" s="143" t="s">
        <v>132</v>
      </c>
      <c r="F431" s="144" t="s">
        <v>471</v>
      </c>
      <c r="I431" s="145"/>
      <c r="L431" s="33"/>
      <c r="M431" s="146"/>
      <c r="T431" s="54"/>
      <c r="AT431" s="18" t="s">
        <v>132</v>
      </c>
      <c r="AU431" s="18" t="s">
        <v>78</v>
      </c>
    </row>
    <row r="432" spans="2:65" s="12" customFormat="1">
      <c r="B432" s="147"/>
      <c r="D432" s="148" t="s">
        <v>134</v>
      </c>
      <c r="E432" s="149" t="s">
        <v>19</v>
      </c>
      <c r="F432" s="150" t="s">
        <v>186</v>
      </c>
      <c r="H432" s="149" t="s">
        <v>19</v>
      </c>
      <c r="I432" s="151"/>
      <c r="L432" s="147"/>
      <c r="M432" s="152"/>
      <c r="T432" s="153"/>
      <c r="AT432" s="149" t="s">
        <v>134</v>
      </c>
      <c r="AU432" s="149" t="s">
        <v>78</v>
      </c>
      <c r="AV432" s="12" t="s">
        <v>76</v>
      </c>
      <c r="AW432" s="12" t="s">
        <v>136</v>
      </c>
      <c r="AX432" s="12" t="s">
        <v>68</v>
      </c>
      <c r="AY432" s="149" t="s">
        <v>123</v>
      </c>
    </row>
    <row r="433" spans="2:65" s="12" customFormat="1">
      <c r="B433" s="147"/>
      <c r="D433" s="148" t="s">
        <v>134</v>
      </c>
      <c r="E433" s="149" t="s">
        <v>19</v>
      </c>
      <c r="F433" s="150" t="s">
        <v>388</v>
      </c>
      <c r="H433" s="149" t="s">
        <v>19</v>
      </c>
      <c r="I433" s="151"/>
      <c r="L433" s="147"/>
      <c r="M433" s="152"/>
      <c r="T433" s="153"/>
      <c r="AT433" s="149" t="s">
        <v>134</v>
      </c>
      <c r="AU433" s="149" t="s">
        <v>78</v>
      </c>
      <c r="AV433" s="12" t="s">
        <v>76</v>
      </c>
      <c r="AW433" s="12" t="s">
        <v>136</v>
      </c>
      <c r="AX433" s="12" t="s">
        <v>68</v>
      </c>
      <c r="AY433" s="149" t="s">
        <v>123</v>
      </c>
    </row>
    <row r="434" spans="2:65" s="12" customFormat="1">
      <c r="B434" s="147"/>
      <c r="D434" s="148" t="s">
        <v>134</v>
      </c>
      <c r="E434" s="149" t="s">
        <v>19</v>
      </c>
      <c r="F434" s="150" t="s">
        <v>472</v>
      </c>
      <c r="H434" s="149" t="s">
        <v>19</v>
      </c>
      <c r="I434" s="151"/>
      <c r="L434" s="147"/>
      <c r="M434" s="152"/>
      <c r="T434" s="153"/>
      <c r="AT434" s="149" t="s">
        <v>134</v>
      </c>
      <c r="AU434" s="149" t="s">
        <v>78</v>
      </c>
      <c r="AV434" s="12" t="s">
        <v>76</v>
      </c>
      <c r="AW434" s="12" t="s">
        <v>136</v>
      </c>
      <c r="AX434" s="12" t="s">
        <v>68</v>
      </c>
      <c r="AY434" s="149" t="s">
        <v>123</v>
      </c>
    </row>
    <row r="435" spans="2:65" s="13" customFormat="1">
      <c r="B435" s="154"/>
      <c r="D435" s="148" t="s">
        <v>134</v>
      </c>
      <c r="E435" s="155" t="s">
        <v>19</v>
      </c>
      <c r="F435" s="156" t="s">
        <v>473</v>
      </c>
      <c r="H435" s="157">
        <v>57</v>
      </c>
      <c r="I435" s="158"/>
      <c r="L435" s="154"/>
      <c r="M435" s="159"/>
      <c r="T435" s="160"/>
      <c r="AT435" s="155" t="s">
        <v>134</v>
      </c>
      <c r="AU435" s="155" t="s">
        <v>78</v>
      </c>
      <c r="AV435" s="13" t="s">
        <v>78</v>
      </c>
      <c r="AW435" s="13" t="s">
        <v>136</v>
      </c>
      <c r="AX435" s="13" t="s">
        <v>76</v>
      </c>
      <c r="AY435" s="155" t="s">
        <v>123</v>
      </c>
    </row>
    <row r="436" spans="2:65" s="1" customFormat="1" ht="44.25" customHeight="1">
      <c r="B436" s="33"/>
      <c r="C436" s="129" t="s">
        <v>474</v>
      </c>
      <c r="D436" s="129" t="s">
        <v>126</v>
      </c>
      <c r="E436" s="130" t="s">
        <v>475</v>
      </c>
      <c r="F436" s="131" t="s">
        <v>476</v>
      </c>
      <c r="G436" s="132" t="s">
        <v>459</v>
      </c>
      <c r="H436" s="133">
        <v>121.85</v>
      </c>
      <c r="I436" s="134"/>
      <c r="J436" s="135">
        <f>ROUND(I436*H436,2)</f>
        <v>0</v>
      </c>
      <c r="K436" s="136"/>
      <c r="L436" s="33"/>
      <c r="M436" s="137" t="s">
        <v>19</v>
      </c>
      <c r="N436" s="138" t="s">
        <v>39</v>
      </c>
      <c r="P436" s="139">
        <f>O436*H436</f>
        <v>0</v>
      </c>
      <c r="Q436" s="139">
        <v>0</v>
      </c>
      <c r="R436" s="139">
        <f>Q436*H436</f>
        <v>0</v>
      </c>
      <c r="S436" s="139">
        <v>0</v>
      </c>
      <c r="T436" s="140">
        <f>S436*H436</f>
        <v>0</v>
      </c>
      <c r="AR436" s="141" t="s">
        <v>130</v>
      </c>
      <c r="AT436" s="141" t="s">
        <v>126</v>
      </c>
      <c r="AU436" s="141" t="s">
        <v>78</v>
      </c>
      <c r="AY436" s="18" t="s">
        <v>123</v>
      </c>
      <c r="BE436" s="142">
        <f>IF(N436="základní",J436,0)</f>
        <v>0</v>
      </c>
      <c r="BF436" s="142">
        <f>IF(N436="snížená",J436,0)</f>
        <v>0</v>
      </c>
      <c r="BG436" s="142">
        <f>IF(N436="zákl. přenesená",J436,0)</f>
        <v>0</v>
      </c>
      <c r="BH436" s="142">
        <f>IF(N436="sníž. přenesená",J436,0)</f>
        <v>0</v>
      </c>
      <c r="BI436" s="142">
        <f>IF(N436="nulová",J436,0)</f>
        <v>0</v>
      </c>
      <c r="BJ436" s="18" t="s">
        <v>76</v>
      </c>
      <c r="BK436" s="142">
        <f>ROUND(I436*H436,2)</f>
        <v>0</v>
      </c>
      <c r="BL436" s="18" t="s">
        <v>130</v>
      </c>
      <c r="BM436" s="141" t="s">
        <v>477</v>
      </c>
    </row>
    <row r="437" spans="2:65" s="1" customFormat="1">
      <c r="B437" s="33"/>
      <c r="D437" s="143" t="s">
        <v>132</v>
      </c>
      <c r="F437" s="144" t="s">
        <v>478</v>
      </c>
      <c r="I437" s="145"/>
      <c r="L437" s="33"/>
      <c r="M437" s="146"/>
      <c r="T437" s="54"/>
      <c r="AT437" s="18" t="s">
        <v>132</v>
      </c>
      <c r="AU437" s="18" t="s">
        <v>78</v>
      </c>
    </row>
    <row r="438" spans="2:65" s="1" customFormat="1" ht="33" customHeight="1">
      <c r="B438" s="33"/>
      <c r="C438" s="129" t="s">
        <v>479</v>
      </c>
      <c r="D438" s="129" t="s">
        <v>126</v>
      </c>
      <c r="E438" s="130" t="s">
        <v>480</v>
      </c>
      <c r="F438" s="131" t="s">
        <v>481</v>
      </c>
      <c r="G438" s="132" t="s">
        <v>459</v>
      </c>
      <c r="H438" s="133">
        <v>121.85</v>
      </c>
      <c r="I438" s="134"/>
      <c r="J438" s="135">
        <f>ROUND(I438*H438,2)</f>
        <v>0</v>
      </c>
      <c r="K438" s="136"/>
      <c r="L438" s="33"/>
      <c r="M438" s="137" t="s">
        <v>19</v>
      </c>
      <c r="N438" s="138" t="s">
        <v>39</v>
      </c>
      <c r="P438" s="139">
        <f>O438*H438</f>
        <v>0</v>
      </c>
      <c r="Q438" s="139">
        <v>0</v>
      </c>
      <c r="R438" s="139">
        <f>Q438*H438</f>
        <v>0</v>
      </c>
      <c r="S438" s="139">
        <v>0</v>
      </c>
      <c r="T438" s="140">
        <f>S438*H438</f>
        <v>0</v>
      </c>
      <c r="AR438" s="141" t="s">
        <v>130</v>
      </c>
      <c r="AT438" s="141" t="s">
        <v>126</v>
      </c>
      <c r="AU438" s="141" t="s">
        <v>78</v>
      </c>
      <c r="AY438" s="18" t="s">
        <v>123</v>
      </c>
      <c r="BE438" s="142">
        <f>IF(N438="základní",J438,0)</f>
        <v>0</v>
      </c>
      <c r="BF438" s="142">
        <f>IF(N438="snížená",J438,0)</f>
        <v>0</v>
      </c>
      <c r="BG438" s="142">
        <f>IF(N438="zákl. přenesená",J438,0)</f>
        <v>0</v>
      </c>
      <c r="BH438" s="142">
        <f>IF(N438="sníž. přenesená",J438,0)</f>
        <v>0</v>
      </c>
      <c r="BI438" s="142">
        <f>IF(N438="nulová",J438,0)</f>
        <v>0</v>
      </c>
      <c r="BJ438" s="18" t="s">
        <v>76</v>
      </c>
      <c r="BK438" s="142">
        <f>ROUND(I438*H438,2)</f>
        <v>0</v>
      </c>
      <c r="BL438" s="18" t="s">
        <v>130</v>
      </c>
      <c r="BM438" s="141" t="s">
        <v>482</v>
      </c>
    </row>
    <row r="439" spans="2:65" s="1" customFormat="1">
      <c r="B439" s="33"/>
      <c r="D439" s="143" t="s">
        <v>132</v>
      </c>
      <c r="F439" s="144" t="s">
        <v>483</v>
      </c>
      <c r="I439" s="145"/>
      <c r="L439" s="33"/>
      <c r="M439" s="146"/>
      <c r="T439" s="54"/>
      <c r="AT439" s="18" t="s">
        <v>132</v>
      </c>
      <c r="AU439" s="18" t="s">
        <v>78</v>
      </c>
    </row>
    <row r="440" spans="2:65" s="1" customFormat="1" ht="44.25" customHeight="1">
      <c r="B440" s="33"/>
      <c r="C440" s="129" t="s">
        <v>484</v>
      </c>
      <c r="D440" s="129" t="s">
        <v>126</v>
      </c>
      <c r="E440" s="130" t="s">
        <v>485</v>
      </c>
      <c r="F440" s="131" t="s">
        <v>486</v>
      </c>
      <c r="G440" s="132" t="s">
        <v>459</v>
      </c>
      <c r="H440" s="133">
        <v>1218.5</v>
      </c>
      <c r="I440" s="134"/>
      <c r="J440" s="135">
        <f>ROUND(I440*H440,2)</f>
        <v>0</v>
      </c>
      <c r="K440" s="136"/>
      <c r="L440" s="33"/>
      <c r="M440" s="137" t="s">
        <v>19</v>
      </c>
      <c r="N440" s="138" t="s">
        <v>39</v>
      </c>
      <c r="P440" s="139">
        <f>O440*H440</f>
        <v>0</v>
      </c>
      <c r="Q440" s="139">
        <v>0</v>
      </c>
      <c r="R440" s="139">
        <f>Q440*H440</f>
        <v>0</v>
      </c>
      <c r="S440" s="139">
        <v>0</v>
      </c>
      <c r="T440" s="140">
        <f>S440*H440</f>
        <v>0</v>
      </c>
      <c r="AR440" s="141" t="s">
        <v>130</v>
      </c>
      <c r="AT440" s="141" t="s">
        <v>126</v>
      </c>
      <c r="AU440" s="141" t="s">
        <v>78</v>
      </c>
      <c r="AY440" s="18" t="s">
        <v>123</v>
      </c>
      <c r="BE440" s="142">
        <f>IF(N440="základní",J440,0)</f>
        <v>0</v>
      </c>
      <c r="BF440" s="142">
        <f>IF(N440="snížená",J440,0)</f>
        <v>0</v>
      </c>
      <c r="BG440" s="142">
        <f>IF(N440="zákl. přenesená",J440,0)</f>
        <v>0</v>
      </c>
      <c r="BH440" s="142">
        <f>IF(N440="sníž. přenesená",J440,0)</f>
        <v>0</v>
      </c>
      <c r="BI440" s="142">
        <f>IF(N440="nulová",J440,0)</f>
        <v>0</v>
      </c>
      <c r="BJ440" s="18" t="s">
        <v>76</v>
      </c>
      <c r="BK440" s="142">
        <f>ROUND(I440*H440,2)</f>
        <v>0</v>
      </c>
      <c r="BL440" s="18" t="s">
        <v>130</v>
      </c>
      <c r="BM440" s="141" t="s">
        <v>487</v>
      </c>
    </row>
    <row r="441" spans="2:65" s="1" customFormat="1">
      <c r="B441" s="33"/>
      <c r="D441" s="143" t="s">
        <v>132</v>
      </c>
      <c r="F441" s="144" t="s">
        <v>488</v>
      </c>
      <c r="I441" s="145"/>
      <c r="L441" s="33"/>
      <c r="M441" s="146"/>
      <c r="T441" s="54"/>
      <c r="AT441" s="18" t="s">
        <v>132</v>
      </c>
      <c r="AU441" s="18" t="s">
        <v>78</v>
      </c>
    </row>
    <row r="442" spans="2:65" s="13" customFormat="1">
      <c r="B442" s="154"/>
      <c r="D442" s="148" t="s">
        <v>134</v>
      </c>
      <c r="F442" s="156" t="s">
        <v>489</v>
      </c>
      <c r="H442" s="157">
        <v>1218.5</v>
      </c>
      <c r="I442" s="158"/>
      <c r="L442" s="154"/>
      <c r="M442" s="159"/>
      <c r="T442" s="160"/>
      <c r="AT442" s="155" t="s">
        <v>134</v>
      </c>
      <c r="AU442" s="155" t="s">
        <v>78</v>
      </c>
      <c r="AV442" s="13" t="s">
        <v>78</v>
      </c>
      <c r="AW442" s="13" t="s">
        <v>4</v>
      </c>
      <c r="AX442" s="13" t="s">
        <v>76</v>
      </c>
      <c r="AY442" s="155" t="s">
        <v>123</v>
      </c>
    </row>
    <row r="443" spans="2:65" s="1" customFormat="1" ht="37.950000000000003" customHeight="1">
      <c r="B443" s="33"/>
      <c r="C443" s="129" t="s">
        <v>490</v>
      </c>
      <c r="D443" s="129" t="s">
        <v>126</v>
      </c>
      <c r="E443" s="130" t="s">
        <v>491</v>
      </c>
      <c r="F443" s="131" t="s">
        <v>492</v>
      </c>
      <c r="G443" s="132" t="s">
        <v>459</v>
      </c>
      <c r="H443" s="133">
        <v>62.023000000000003</v>
      </c>
      <c r="I443" s="134"/>
      <c r="J443" s="135">
        <f>ROUND(I443*H443,2)</f>
        <v>0</v>
      </c>
      <c r="K443" s="136"/>
      <c r="L443" s="33"/>
      <c r="M443" s="137" t="s">
        <v>19</v>
      </c>
      <c r="N443" s="138" t="s">
        <v>39</v>
      </c>
      <c r="P443" s="139">
        <f>O443*H443</f>
        <v>0</v>
      </c>
      <c r="Q443" s="139">
        <v>0</v>
      </c>
      <c r="R443" s="139">
        <f>Q443*H443</f>
        <v>0</v>
      </c>
      <c r="S443" s="139">
        <v>0</v>
      </c>
      <c r="T443" s="140">
        <f>S443*H443</f>
        <v>0</v>
      </c>
      <c r="AR443" s="141" t="s">
        <v>130</v>
      </c>
      <c r="AT443" s="141" t="s">
        <v>126</v>
      </c>
      <c r="AU443" s="141" t="s">
        <v>78</v>
      </c>
      <c r="AY443" s="18" t="s">
        <v>123</v>
      </c>
      <c r="BE443" s="142">
        <f>IF(N443="základní",J443,0)</f>
        <v>0</v>
      </c>
      <c r="BF443" s="142">
        <f>IF(N443="snížená",J443,0)</f>
        <v>0</v>
      </c>
      <c r="BG443" s="142">
        <f>IF(N443="zákl. přenesená",J443,0)</f>
        <v>0</v>
      </c>
      <c r="BH443" s="142">
        <f>IF(N443="sníž. přenesená",J443,0)</f>
        <v>0</v>
      </c>
      <c r="BI443" s="142">
        <f>IF(N443="nulová",J443,0)</f>
        <v>0</v>
      </c>
      <c r="BJ443" s="18" t="s">
        <v>76</v>
      </c>
      <c r="BK443" s="142">
        <f>ROUND(I443*H443,2)</f>
        <v>0</v>
      </c>
      <c r="BL443" s="18" t="s">
        <v>130</v>
      </c>
      <c r="BM443" s="141" t="s">
        <v>493</v>
      </c>
    </row>
    <row r="444" spans="2:65" s="1" customFormat="1">
      <c r="B444" s="33"/>
      <c r="D444" s="143" t="s">
        <v>132</v>
      </c>
      <c r="F444" s="144" t="s">
        <v>494</v>
      </c>
      <c r="I444" s="145"/>
      <c r="L444" s="33"/>
      <c r="M444" s="146"/>
      <c r="T444" s="54"/>
      <c r="AT444" s="18" t="s">
        <v>132</v>
      </c>
      <c r="AU444" s="18" t="s">
        <v>78</v>
      </c>
    </row>
    <row r="445" spans="2:65" s="1" customFormat="1" ht="44.25" customHeight="1">
      <c r="B445" s="33"/>
      <c r="C445" s="129" t="s">
        <v>495</v>
      </c>
      <c r="D445" s="129" t="s">
        <v>126</v>
      </c>
      <c r="E445" s="130" t="s">
        <v>496</v>
      </c>
      <c r="F445" s="131" t="s">
        <v>497</v>
      </c>
      <c r="G445" s="132" t="s">
        <v>459</v>
      </c>
      <c r="H445" s="133">
        <v>20</v>
      </c>
      <c r="I445" s="134"/>
      <c r="J445" s="135">
        <f>ROUND(I445*H445,2)</f>
        <v>0</v>
      </c>
      <c r="K445" s="136"/>
      <c r="L445" s="33"/>
      <c r="M445" s="137" t="s">
        <v>19</v>
      </c>
      <c r="N445" s="138" t="s">
        <v>39</v>
      </c>
      <c r="P445" s="139">
        <f>O445*H445</f>
        <v>0</v>
      </c>
      <c r="Q445" s="139">
        <v>0</v>
      </c>
      <c r="R445" s="139">
        <f>Q445*H445</f>
        <v>0</v>
      </c>
      <c r="S445" s="139">
        <v>0</v>
      </c>
      <c r="T445" s="140">
        <f>S445*H445</f>
        <v>0</v>
      </c>
      <c r="AR445" s="141" t="s">
        <v>130</v>
      </c>
      <c r="AT445" s="141" t="s">
        <v>126</v>
      </c>
      <c r="AU445" s="141" t="s">
        <v>78</v>
      </c>
      <c r="AY445" s="18" t="s">
        <v>123</v>
      </c>
      <c r="BE445" s="142">
        <f>IF(N445="základní",J445,0)</f>
        <v>0</v>
      </c>
      <c r="BF445" s="142">
        <f>IF(N445="snížená",J445,0)</f>
        <v>0</v>
      </c>
      <c r="BG445" s="142">
        <f>IF(N445="zákl. přenesená",J445,0)</f>
        <v>0</v>
      </c>
      <c r="BH445" s="142">
        <f>IF(N445="sníž. přenesená",J445,0)</f>
        <v>0</v>
      </c>
      <c r="BI445" s="142">
        <f>IF(N445="nulová",J445,0)</f>
        <v>0</v>
      </c>
      <c r="BJ445" s="18" t="s">
        <v>76</v>
      </c>
      <c r="BK445" s="142">
        <f>ROUND(I445*H445,2)</f>
        <v>0</v>
      </c>
      <c r="BL445" s="18" t="s">
        <v>130</v>
      </c>
      <c r="BM445" s="141" t="s">
        <v>498</v>
      </c>
    </row>
    <row r="446" spans="2:65" s="1" customFormat="1">
      <c r="B446" s="33"/>
      <c r="D446" s="143" t="s">
        <v>132</v>
      </c>
      <c r="F446" s="144" t="s">
        <v>499</v>
      </c>
      <c r="I446" s="145"/>
      <c r="L446" s="33"/>
      <c r="M446" s="146"/>
      <c r="T446" s="54"/>
      <c r="AT446" s="18" t="s">
        <v>132</v>
      </c>
      <c r="AU446" s="18" t="s">
        <v>78</v>
      </c>
    </row>
    <row r="447" spans="2:65" s="1" customFormat="1" ht="37.950000000000003" customHeight="1">
      <c r="B447" s="33"/>
      <c r="C447" s="129" t="s">
        <v>500</v>
      </c>
      <c r="D447" s="129" t="s">
        <v>126</v>
      </c>
      <c r="E447" s="130" t="s">
        <v>501</v>
      </c>
      <c r="F447" s="131" t="s">
        <v>502</v>
      </c>
      <c r="G447" s="132" t="s">
        <v>459</v>
      </c>
      <c r="H447" s="133">
        <v>39.826999999999998</v>
      </c>
      <c r="I447" s="134"/>
      <c r="J447" s="135">
        <f>ROUND(I447*H447,2)</f>
        <v>0</v>
      </c>
      <c r="K447" s="136"/>
      <c r="L447" s="33"/>
      <c r="M447" s="137" t="s">
        <v>19</v>
      </c>
      <c r="N447" s="138" t="s">
        <v>39</v>
      </c>
      <c r="P447" s="139">
        <f>O447*H447</f>
        <v>0</v>
      </c>
      <c r="Q447" s="139">
        <v>0</v>
      </c>
      <c r="R447" s="139">
        <f>Q447*H447</f>
        <v>0</v>
      </c>
      <c r="S447" s="139">
        <v>0</v>
      </c>
      <c r="T447" s="140">
        <f>S447*H447</f>
        <v>0</v>
      </c>
      <c r="AR447" s="141" t="s">
        <v>130</v>
      </c>
      <c r="AT447" s="141" t="s">
        <v>126</v>
      </c>
      <c r="AU447" s="141" t="s">
        <v>78</v>
      </c>
      <c r="AY447" s="18" t="s">
        <v>123</v>
      </c>
      <c r="BE447" s="142">
        <f>IF(N447="základní",J447,0)</f>
        <v>0</v>
      </c>
      <c r="BF447" s="142">
        <f>IF(N447="snížená",J447,0)</f>
        <v>0</v>
      </c>
      <c r="BG447" s="142">
        <f>IF(N447="zákl. přenesená",J447,0)</f>
        <v>0</v>
      </c>
      <c r="BH447" s="142">
        <f>IF(N447="sníž. přenesená",J447,0)</f>
        <v>0</v>
      </c>
      <c r="BI447" s="142">
        <f>IF(N447="nulová",J447,0)</f>
        <v>0</v>
      </c>
      <c r="BJ447" s="18" t="s">
        <v>76</v>
      </c>
      <c r="BK447" s="142">
        <f>ROUND(I447*H447,2)</f>
        <v>0</v>
      </c>
      <c r="BL447" s="18" t="s">
        <v>130</v>
      </c>
      <c r="BM447" s="141" t="s">
        <v>503</v>
      </c>
    </row>
    <row r="448" spans="2:65" s="1" customFormat="1">
      <c r="B448" s="33"/>
      <c r="D448" s="143" t="s">
        <v>132</v>
      </c>
      <c r="F448" s="144" t="s">
        <v>504</v>
      </c>
      <c r="I448" s="145"/>
      <c r="L448" s="33"/>
      <c r="M448" s="146"/>
      <c r="T448" s="54"/>
      <c r="AT448" s="18" t="s">
        <v>132</v>
      </c>
      <c r="AU448" s="18" t="s">
        <v>78</v>
      </c>
    </row>
    <row r="449" spans="2:65" s="1" customFormat="1" ht="24.15" customHeight="1">
      <c r="B449" s="33"/>
      <c r="C449" s="129" t="s">
        <v>505</v>
      </c>
      <c r="D449" s="129" t="s">
        <v>126</v>
      </c>
      <c r="E449" s="130" t="s">
        <v>506</v>
      </c>
      <c r="F449" s="131" t="s">
        <v>507</v>
      </c>
      <c r="G449" s="132" t="s">
        <v>459</v>
      </c>
      <c r="H449" s="133">
        <v>39.826999999999998</v>
      </c>
      <c r="I449" s="134"/>
      <c r="J449" s="135">
        <f>ROUND(I449*H449,2)</f>
        <v>0</v>
      </c>
      <c r="K449" s="136"/>
      <c r="L449" s="33"/>
      <c r="M449" s="137" t="s">
        <v>19</v>
      </c>
      <c r="N449" s="138" t="s">
        <v>39</v>
      </c>
      <c r="P449" s="139">
        <f>O449*H449</f>
        <v>0</v>
      </c>
      <c r="Q449" s="139">
        <v>0</v>
      </c>
      <c r="R449" s="139">
        <f>Q449*H449</f>
        <v>0</v>
      </c>
      <c r="S449" s="139">
        <v>0</v>
      </c>
      <c r="T449" s="140">
        <f>S449*H449</f>
        <v>0</v>
      </c>
      <c r="AR449" s="141" t="s">
        <v>130</v>
      </c>
      <c r="AT449" s="141" t="s">
        <v>126</v>
      </c>
      <c r="AU449" s="141" t="s">
        <v>78</v>
      </c>
      <c r="AY449" s="18" t="s">
        <v>123</v>
      </c>
      <c r="BE449" s="142">
        <f>IF(N449="základní",J449,0)</f>
        <v>0</v>
      </c>
      <c r="BF449" s="142">
        <f>IF(N449="snížená",J449,0)</f>
        <v>0</v>
      </c>
      <c r="BG449" s="142">
        <f>IF(N449="zákl. přenesená",J449,0)</f>
        <v>0</v>
      </c>
      <c r="BH449" s="142">
        <f>IF(N449="sníž. přenesená",J449,0)</f>
        <v>0</v>
      </c>
      <c r="BI449" s="142">
        <f>IF(N449="nulová",J449,0)</f>
        <v>0</v>
      </c>
      <c r="BJ449" s="18" t="s">
        <v>76</v>
      </c>
      <c r="BK449" s="142">
        <f>ROUND(I449*H449,2)</f>
        <v>0</v>
      </c>
      <c r="BL449" s="18" t="s">
        <v>130</v>
      </c>
      <c r="BM449" s="141" t="s">
        <v>508</v>
      </c>
    </row>
    <row r="450" spans="2:65" s="11" customFormat="1" ht="22.95" customHeight="1">
      <c r="B450" s="117"/>
      <c r="D450" s="118" t="s">
        <v>67</v>
      </c>
      <c r="E450" s="127" t="s">
        <v>509</v>
      </c>
      <c r="F450" s="127" t="s">
        <v>510</v>
      </c>
      <c r="I450" s="120"/>
      <c r="J450" s="128">
        <f>BK450</f>
        <v>0</v>
      </c>
      <c r="L450" s="117"/>
      <c r="M450" s="122"/>
      <c r="P450" s="123">
        <f>SUM(P451:P454)</f>
        <v>0</v>
      </c>
      <c r="R450" s="123">
        <f>SUM(R451:R454)</f>
        <v>0</v>
      </c>
      <c r="T450" s="124">
        <f>SUM(T451:T454)</f>
        <v>0</v>
      </c>
      <c r="AR450" s="118" t="s">
        <v>76</v>
      </c>
      <c r="AT450" s="125" t="s">
        <v>67</v>
      </c>
      <c r="AU450" s="125" t="s">
        <v>76</v>
      </c>
      <c r="AY450" s="118" t="s">
        <v>123</v>
      </c>
      <c r="BK450" s="126">
        <f>SUM(BK451:BK454)</f>
        <v>0</v>
      </c>
    </row>
    <row r="451" spans="2:65" s="1" customFormat="1" ht="66.75" customHeight="1">
      <c r="B451" s="33"/>
      <c r="C451" s="129" t="s">
        <v>511</v>
      </c>
      <c r="D451" s="129" t="s">
        <v>126</v>
      </c>
      <c r="E451" s="130" t="s">
        <v>512</v>
      </c>
      <c r="F451" s="131" t="s">
        <v>513</v>
      </c>
      <c r="G451" s="132" t="s">
        <v>459</v>
      </c>
      <c r="H451" s="133">
        <v>29.655000000000001</v>
      </c>
      <c r="I451" s="134"/>
      <c r="J451" s="135">
        <f>ROUND(I451*H451,2)</f>
        <v>0</v>
      </c>
      <c r="K451" s="136"/>
      <c r="L451" s="33"/>
      <c r="M451" s="137" t="s">
        <v>19</v>
      </c>
      <c r="N451" s="138" t="s">
        <v>39</v>
      </c>
      <c r="P451" s="139">
        <f>O451*H451</f>
        <v>0</v>
      </c>
      <c r="Q451" s="139">
        <v>0</v>
      </c>
      <c r="R451" s="139">
        <f>Q451*H451</f>
        <v>0</v>
      </c>
      <c r="S451" s="139">
        <v>0</v>
      </c>
      <c r="T451" s="140">
        <f>S451*H451</f>
        <v>0</v>
      </c>
      <c r="AR451" s="141" t="s">
        <v>130</v>
      </c>
      <c r="AT451" s="141" t="s">
        <v>126</v>
      </c>
      <c r="AU451" s="141" t="s">
        <v>78</v>
      </c>
      <c r="AY451" s="18" t="s">
        <v>123</v>
      </c>
      <c r="BE451" s="142">
        <f>IF(N451="základní",J451,0)</f>
        <v>0</v>
      </c>
      <c r="BF451" s="142">
        <f>IF(N451="snížená",J451,0)</f>
        <v>0</v>
      </c>
      <c r="BG451" s="142">
        <f>IF(N451="zákl. přenesená",J451,0)</f>
        <v>0</v>
      </c>
      <c r="BH451" s="142">
        <f>IF(N451="sníž. přenesená",J451,0)</f>
        <v>0</v>
      </c>
      <c r="BI451" s="142">
        <f>IF(N451="nulová",J451,0)</f>
        <v>0</v>
      </c>
      <c r="BJ451" s="18" t="s">
        <v>76</v>
      </c>
      <c r="BK451" s="142">
        <f>ROUND(I451*H451,2)</f>
        <v>0</v>
      </c>
      <c r="BL451" s="18" t="s">
        <v>130</v>
      </c>
      <c r="BM451" s="141" t="s">
        <v>514</v>
      </c>
    </row>
    <row r="452" spans="2:65" s="1" customFormat="1">
      <c r="B452" s="33"/>
      <c r="D452" s="143" t="s">
        <v>132</v>
      </c>
      <c r="F452" s="144" t="s">
        <v>515</v>
      </c>
      <c r="I452" s="145"/>
      <c r="L452" s="33"/>
      <c r="M452" s="146"/>
      <c r="T452" s="54"/>
      <c r="AT452" s="18" t="s">
        <v>132</v>
      </c>
      <c r="AU452" s="18" t="s">
        <v>78</v>
      </c>
    </row>
    <row r="453" spans="2:65" s="1" customFormat="1" ht="66.75" customHeight="1">
      <c r="B453" s="33"/>
      <c r="C453" s="129" t="s">
        <v>516</v>
      </c>
      <c r="D453" s="129" t="s">
        <v>126</v>
      </c>
      <c r="E453" s="130" t="s">
        <v>517</v>
      </c>
      <c r="F453" s="131" t="s">
        <v>518</v>
      </c>
      <c r="G453" s="132" t="s">
        <v>459</v>
      </c>
      <c r="H453" s="133">
        <v>29.655000000000001</v>
      </c>
      <c r="I453" s="134"/>
      <c r="J453" s="135">
        <f>ROUND(I453*H453,2)</f>
        <v>0</v>
      </c>
      <c r="K453" s="136"/>
      <c r="L453" s="33"/>
      <c r="M453" s="137" t="s">
        <v>19</v>
      </c>
      <c r="N453" s="138" t="s">
        <v>39</v>
      </c>
      <c r="P453" s="139">
        <f>O453*H453</f>
        <v>0</v>
      </c>
      <c r="Q453" s="139">
        <v>0</v>
      </c>
      <c r="R453" s="139">
        <f>Q453*H453</f>
        <v>0</v>
      </c>
      <c r="S453" s="139">
        <v>0</v>
      </c>
      <c r="T453" s="140">
        <f>S453*H453</f>
        <v>0</v>
      </c>
      <c r="AR453" s="141" t="s">
        <v>130</v>
      </c>
      <c r="AT453" s="141" t="s">
        <v>126</v>
      </c>
      <c r="AU453" s="141" t="s">
        <v>78</v>
      </c>
      <c r="AY453" s="18" t="s">
        <v>123</v>
      </c>
      <c r="BE453" s="142">
        <f>IF(N453="základní",J453,0)</f>
        <v>0</v>
      </c>
      <c r="BF453" s="142">
        <f>IF(N453="snížená",J453,0)</f>
        <v>0</v>
      </c>
      <c r="BG453" s="142">
        <f>IF(N453="zákl. přenesená",J453,0)</f>
        <v>0</v>
      </c>
      <c r="BH453" s="142">
        <f>IF(N453="sníž. přenesená",J453,0)</f>
        <v>0</v>
      </c>
      <c r="BI453" s="142">
        <f>IF(N453="nulová",J453,0)</f>
        <v>0</v>
      </c>
      <c r="BJ453" s="18" t="s">
        <v>76</v>
      </c>
      <c r="BK453" s="142">
        <f>ROUND(I453*H453,2)</f>
        <v>0</v>
      </c>
      <c r="BL453" s="18" t="s">
        <v>130</v>
      </c>
      <c r="BM453" s="141" t="s">
        <v>519</v>
      </c>
    </row>
    <row r="454" spans="2:65" s="1" customFormat="1">
      <c r="B454" s="33"/>
      <c r="D454" s="143" t="s">
        <v>132</v>
      </c>
      <c r="F454" s="144" t="s">
        <v>520</v>
      </c>
      <c r="I454" s="145"/>
      <c r="L454" s="33"/>
      <c r="M454" s="146"/>
      <c r="T454" s="54"/>
      <c r="AT454" s="18" t="s">
        <v>132</v>
      </c>
      <c r="AU454" s="18" t="s">
        <v>78</v>
      </c>
    </row>
    <row r="455" spans="2:65" s="11" customFormat="1" ht="25.95" customHeight="1">
      <c r="B455" s="117"/>
      <c r="D455" s="118" t="s">
        <v>67</v>
      </c>
      <c r="E455" s="119" t="s">
        <v>521</v>
      </c>
      <c r="F455" s="119" t="s">
        <v>522</v>
      </c>
      <c r="I455" s="120"/>
      <c r="J455" s="121">
        <f>BK455</f>
        <v>0</v>
      </c>
      <c r="L455" s="117"/>
      <c r="M455" s="122"/>
      <c r="P455" s="123">
        <f>P456+P503+P508+P765+P795+P867+P873+P920+P987</f>
        <v>0</v>
      </c>
      <c r="R455" s="123">
        <f>R456+R503+R508+R765+R795+R867+R873+R920+R987</f>
        <v>41.636578370000002</v>
      </c>
      <c r="T455" s="124">
        <f>T456+T503+T508+T765+T795+T867+T873+T920+T987</f>
        <v>41.375736920000001</v>
      </c>
      <c r="AR455" s="118" t="s">
        <v>78</v>
      </c>
      <c r="AT455" s="125" t="s">
        <v>67</v>
      </c>
      <c r="AU455" s="125" t="s">
        <v>68</v>
      </c>
      <c r="AY455" s="118" t="s">
        <v>123</v>
      </c>
      <c r="BK455" s="126">
        <f>BK456+BK503+BK508+BK765+BK795+BK867+BK873+BK920+BK987</f>
        <v>0</v>
      </c>
    </row>
    <row r="456" spans="2:65" s="11" customFormat="1" ht="22.95" customHeight="1">
      <c r="B456" s="117"/>
      <c r="D456" s="118" t="s">
        <v>67</v>
      </c>
      <c r="E456" s="127" t="s">
        <v>523</v>
      </c>
      <c r="F456" s="127" t="s">
        <v>524</v>
      </c>
      <c r="I456" s="120"/>
      <c r="J456" s="128">
        <f>BK456</f>
        <v>0</v>
      </c>
      <c r="L456" s="117"/>
      <c r="M456" s="122"/>
      <c r="P456" s="123">
        <f>SUM(P457:P502)</f>
        <v>0</v>
      </c>
      <c r="R456" s="123">
        <f>SUM(R457:R502)</f>
        <v>6.7148472000000003</v>
      </c>
      <c r="T456" s="124">
        <f>SUM(T457:T502)</f>
        <v>0.212975</v>
      </c>
      <c r="AR456" s="118" t="s">
        <v>78</v>
      </c>
      <c r="AT456" s="125" t="s">
        <v>67</v>
      </c>
      <c r="AU456" s="125" t="s">
        <v>76</v>
      </c>
      <c r="AY456" s="118" t="s">
        <v>123</v>
      </c>
      <c r="BK456" s="126">
        <f>SUM(BK457:BK502)</f>
        <v>0</v>
      </c>
    </row>
    <row r="457" spans="2:65" s="1" customFormat="1" ht="49.2" customHeight="1">
      <c r="B457" s="33"/>
      <c r="C457" s="129" t="s">
        <v>525</v>
      </c>
      <c r="D457" s="129" t="s">
        <v>126</v>
      </c>
      <c r="E457" s="130" t="s">
        <v>526</v>
      </c>
      <c r="F457" s="131" t="s">
        <v>527</v>
      </c>
      <c r="G457" s="132" t="s">
        <v>129</v>
      </c>
      <c r="H457" s="133">
        <v>121.7</v>
      </c>
      <c r="I457" s="134"/>
      <c r="J457" s="135">
        <f>ROUND(I457*H457,2)</f>
        <v>0</v>
      </c>
      <c r="K457" s="136"/>
      <c r="L457" s="33"/>
      <c r="M457" s="137" t="s">
        <v>19</v>
      </c>
      <c r="N457" s="138" t="s">
        <v>39</v>
      </c>
      <c r="P457" s="139">
        <f>O457*H457</f>
        <v>0</v>
      </c>
      <c r="Q457" s="139">
        <v>0</v>
      </c>
      <c r="R457" s="139">
        <f>Q457*H457</f>
        <v>0</v>
      </c>
      <c r="S457" s="139">
        <v>1.75E-3</v>
      </c>
      <c r="T457" s="140">
        <f>S457*H457</f>
        <v>0.212975</v>
      </c>
      <c r="AR457" s="141" t="s">
        <v>251</v>
      </c>
      <c r="AT457" s="141" t="s">
        <v>126</v>
      </c>
      <c r="AU457" s="141" t="s">
        <v>78</v>
      </c>
      <c r="AY457" s="18" t="s">
        <v>123</v>
      </c>
      <c r="BE457" s="142">
        <f>IF(N457="základní",J457,0)</f>
        <v>0</v>
      </c>
      <c r="BF457" s="142">
        <f>IF(N457="snížená",J457,0)</f>
        <v>0</v>
      </c>
      <c r="BG457" s="142">
        <f>IF(N457="zákl. přenesená",J457,0)</f>
        <v>0</v>
      </c>
      <c r="BH457" s="142">
        <f>IF(N457="sníž. přenesená",J457,0)</f>
        <v>0</v>
      </c>
      <c r="BI457" s="142">
        <f>IF(N457="nulová",J457,0)</f>
        <v>0</v>
      </c>
      <c r="BJ457" s="18" t="s">
        <v>76</v>
      </c>
      <c r="BK457" s="142">
        <f>ROUND(I457*H457,2)</f>
        <v>0</v>
      </c>
      <c r="BL457" s="18" t="s">
        <v>251</v>
      </c>
      <c r="BM457" s="141" t="s">
        <v>528</v>
      </c>
    </row>
    <row r="458" spans="2:65" s="1" customFormat="1">
      <c r="B458" s="33"/>
      <c r="D458" s="143" t="s">
        <v>132</v>
      </c>
      <c r="F458" s="144" t="s">
        <v>529</v>
      </c>
      <c r="I458" s="145"/>
      <c r="L458" s="33"/>
      <c r="M458" s="146"/>
      <c r="T458" s="54"/>
      <c r="AT458" s="18" t="s">
        <v>132</v>
      </c>
      <c r="AU458" s="18" t="s">
        <v>78</v>
      </c>
    </row>
    <row r="459" spans="2:65" s="12" customFormat="1">
      <c r="B459" s="147"/>
      <c r="D459" s="148" t="s">
        <v>134</v>
      </c>
      <c r="E459" s="149" t="s">
        <v>19</v>
      </c>
      <c r="F459" s="150" t="s">
        <v>186</v>
      </c>
      <c r="H459" s="149" t="s">
        <v>19</v>
      </c>
      <c r="I459" s="151"/>
      <c r="L459" s="147"/>
      <c r="M459" s="152"/>
      <c r="T459" s="153"/>
      <c r="AT459" s="149" t="s">
        <v>134</v>
      </c>
      <c r="AU459" s="149" t="s">
        <v>78</v>
      </c>
      <c r="AV459" s="12" t="s">
        <v>76</v>
      </c>
      <c r="AW459" s="12" t="s">
        <v>136</v>
      </c>
      <c r="AX459" s="12" t="s">
        <v>68</v>
      </c>
      <c r="AY459" s="149" t="s">
        <v>123</v>
      </c>
    </row>
    <row r="460" spans="2:65" s="12" customFormat="1">
      <c r="B460" s="147"/>
      <c r="D460" s="148" t="s">
        <v>134</v>
      </c>
      <c r="E460" s="149" t="s">
        <v>19</v>
      </c>
      <c r="F460" s="150" t="s">
        <v>388</v>
      </c>
      <c r="H460" s="149" t="s">
        <v>19</v>
      </c>
      <c r="I460" s="151"/>
      <c r="L460" s="147"/>
      <c r="M460" s="152"/>
      <c r="T460" s="153"/>
      <c r="AT460" s="149" t="s">
        <v>134</v>
      </c>
      <c r="AU460" s="149" t="s">
        <v>78</v>
      </c>
      <c r="AV460" s="12" t="s">
        <v>76</v>
      </c>
      <c r="AW460" s="12" t="s">
        <v>136</v>
      </c>
      <c r="AX460" s="12" t="s">
        <v>68</v>
      </c>
      <c r="AY460" s="149" t="s">
        <v>123</v>
      </c>
    </row>
    <row r="461" spans="2:65" s="12" customFormat="1">
      <c r="B461" s="147"/>
      <c r="D461" s="148" t="s">
        <v>134</v>
      </c>
      <c r="E461" s="149" t="s">
        <v>19</v>
      </c>
      <c r="F461" s="150" t="s">
        <v>349</v>
      </c>
      <c r="H461" s="149" t="s">
        <v>19</v>
      </c>
      <c r="I461" s="151"/>
      <c r="L461" s="147"/>
      <c r="M461" s="152"/>
      <c r="T461" s="153"/>
      <c r="AT461" s="149" t="s">
        <v>134</v>
      </c>
      <c r="AU461" s="149" t="s">
        <v>78</v>
      </c>
      <c r="AV461" s="12" t="s">
        <v>76</v>
      </c>
      <c r="AW461" s="12" t="s">
        <v>136</v>
      </c>
      <c r="AX461" s="12" t="s">
        <v>68</v>
      </c>
      <c r="AY461" s="149" t="s">
        <v>123</v>
      </c>
    </row>
    <row r="462" spans="2:65" s="13" customFormat="1">
      <c r="B462" s="154"/>
      <c r="D462" s="148" t="s">
        <v>134</v>
      </c>
      <c r="E462" s="155" t="s">
        <v>19</v>
      </c>
      <c r="F462" s="156" t="s">
        <v>530</v>
      </c>
      <c r="H462" s="157">
        <v>121.7</v>
      </c>
      <c r="I462" s="158"/>
      <c r="L462" s="154"/>
      <c r="M462" s="159"/>
      <c r="T462" s="160"/>
      <c r="AT462" s="155" t="s">
        <v>134</v>
      </c>
      <c r="AU462" s="155" t="s">
        <v>78</v>
      </c>
      <c r="AV462" s="13" t="s">
        <v>78</v>
      </c>
      <c r="AW462" s="13" t="s">
        <v>136</v>
      </c>
      <c r="AX462" s="13" t="s">
        <v>76</v>
      </c>
      <c r="AY462" s="155" t="s">
        <v>123</v>
      </c>
    </row>
    <row r="463" spans="2:65" s="1" customFormat="1" ht="44.25" customHeight="1">
      <c r="B463" s="33"/>
      <c r="C463" s="129" t="s">
        <v>531</v>
      </c>
      <c r="D463" s="129" t="s">
        <v>126</v>
      </c>
      <c r="E463" s="130" t="s">
        <v>532</v>
      </c>
      <c r="F463" s="131" t="s">
        <v>533</v>
      </c>
      <c r="G463" s="132" t="s">
        <v>129</v>
      </c>
      <c r="H463" s="133">
        <v>966</v>
      </c>
      <c r="I463" s="134"/>
      <c r="J463" s="135">
        <f>ROUND(I463*H463,2)</f>
        <v>0</v>
      </c>
      <c r="K463" s="136"/>
      <c r="L463" s="33"/>
      <c r="M463" s="137" t="s">
        <v>19</v>
      </c>
      <c r="N463" s="138" t="s">
        <v>39</v>
      </c>
      <c r="P463" s="139">
        <f>O463*H463</f>
        <v>0</v>
      </c>
      <c r="Q463" s="139">
        <v>2.9999999999999997E-4</v>
      </c>
      <c r="R463" s="139">
        <f>Q463*H463</f>
        <v>0.2898</v>
      </c>
      <c r="S463" s="139">
        <v>0</v>
      </c>
      <c r="T463" s="140">
        <f>S463*H463</f>
        <v>0</v>
      </c>
      <c r="AR463" s="141" t="s">
        <v>251</v>
      </c>
      <c r="AT463" s="141" t="s">
        <v>126</v>
      </c>
      <c r="AU463" s="141" t="s">
        <v>78</v>
      </c>
      <c r="AY463" s="18" t="s">
        <v>123</v>
      </c>
      <c r="BE463" s="142">
        <f>IF(N463="základní",J463,0)</f>
        <v>0</v>
      </c>
      <c r="BF463" s="142">
        <f>IF(N463="snížená",J463,0)</f>
        <v>0</v>
      </c>
      <c r="BG463" s="142">
        <f>IF(N463="zákl. přenesená",J463,0)</f>
        <v>0</v>
      </c>
      <c r="BH463" s="142">
        <f>IF(N463="sníž. přenesená",J463,0)</f>
        <v>0</v>
      </c>
      <c r="BI463" s="142">
        <f>IF(N463="nulová",J463,0)</f>
        <v>0</v>
      </c>
      <c r="BJ463" s="18" t="s">
        <v>76</v>
      </c>
      <c r="BK463" s="142">
        <f>ROUND(I463*H463,2)</f>
        <v>0</v>
      </c>
      <c r="BL463" s="18" t="s">
        <v>251</v>
      </c>
      <c r="BM463" s="141" t="s">
        <v>534</v>
      </c>
    </row>
    <row r="464" spans="2:65" s="1" customFormat="1">
      <c r="B464" s="33"/>
      <c r="D464" s="143" t="s">
        <v>132</v>
      </c>
      <c r="F464" s="144" t="s">
        <v>535</v>
      </c>
      <c r="I464" s="145"/>
      <c r="L464" s="33"/>
      <c r="M464" s="146"/>
      <c r="T464" s="54"/>
      <c r="AT464" s="18" t="s">
        <v>132</v>
      </c>
      <c r="AU464" s="18" t="s">
        <v>78</v>
      </c>
    </row>
    <row r="465" spans="2:65" s="12" customFormat="1">
      <c r="B465" s="147"/>
      <c r="D465" s="148" t="s">
        <v>134</v>
      </c>
      <c r="E465" s="149" t="s">
        <v>19</v>
      </c>
      <c r="F465" s="150" t="s">
        <v>135</v>
      </c>
      <c r="H465" s="149" t="s">
        <v>19</v>
      </c>
      <c r="I465" s="151"/>
      <c r="L465" s="147"/>
      <c r="M465" s="152"/>
      <c r="T465" s="153"/>
      <c r="AT465" s="149" t="s">
        <v>134</v>
      </c>
      <c r="AU465" s="149" t="s">
        <v>78</v>
      </c>
      <c r="AV465" s="12" t="s">
        <v>76</v>
      </c>
      <c r="AW465" s="12" t="s">
        <v>136</v>
      </c>
      <c r="AX465" s="12" t="s">
        <v>68</v>
      </c>
      <c r="AY465" s="149" t="s">
        <v>123</v>
      </c>
    </row>
    <row r="466" spans="2:65" s="12" customFormat="1">
      <c r="B466" s="147"/>
      <c r="D466" s="148" t="s">
        <v>134</v>
      </c>
      <c r="E466" s="149" t="s">
        <v>19</v>
      </c>
      <c r="F466" s="150" t="s">
        <v>137</v>
      </c>
      <c r="H466" s="149" t="s">
        <v>19</v>
      </c>
      <c r="I466" s="151"/>
      <c r="L466" s="147"/>
      <c r="M466" s="152"/>
      <c r="T466" s="153"/>
      <c r="AT466" s="149" t="s">
        <v>134</v>
      </c>
      <c r="AU466" s="149" t="s">
        <v>78</v>
      </c>
      <c r="AV466" s="12" t="s">
        <v>76</v>
      </c>
      <c r="AW466" s="12" t="s">
        <v>136</v>
      </c>
      <c r="AX466" s="12" t="s">
        <v>68</v>
      </c>
      <c r="AY466" s="149" t="s">
        <v>123</v>
      </c>
    </row>
    <row r="467" spans="2:65" s="12" customFormat="1">
      <c r="B467" s="147"/>
      <c r="D467" s="148" t="s">
        <v>134</v>
      </c>
      <c r="E467" s="149" t="s">
        <v>19</v>
      </c>
      <c r="F467" s="150" t="s">
        <v>536</v>
      </c>
      <c r="H467" s="149" t="s">
        <v>19</v>
      </c>
      <c r="I467" s="151"/>
      <c r="L467" s="147"/>
      <c r="M467" s="152"/>
      <c r="T467" s="153"/>
      <c r="AT467" s="149" t="s">
        <v>134</v>
      </c>
      <c r="AU467" s="149" t="s">
        <v>78</v>
      </c>
      <c r="AV467" s="12" t="s">
        <v>76</v>
      </c>
      <c r="AW467" s="12" t="s">
        <v>136</v>
      </c>
      <c r="AX467" s="12" t="s">
        <v>68</v>
      </c>
      <c r="AY467" s="149" t="s">
        <v>123</v>
      </c>
    </row>
    <row r="468" spans="2:65" s="13" customFormat="1">
      <c r="B468" s="154"/>
      <c r="D468" s="148" t="s">
        <v>134</v>
      </c>
      <c r="E468" s="155" t="s">
        <v>19</v>
      </c>
      <c r="F468" s="156" t="s">
        <v>537</v>
      </c>
      <c r="H468" s="157">
        <v>966</v>
      </c>
      <c r="I468" s="158"/>
      <c r="L468" s="154"/>
      <c r="M468" s="159"/>
      <c r="T468" s="160"/>
      <c r="AT468" s="155" t="s">
        <v>134</v>
      </c>
      <c r="AU468" s="155" t="s">
        <v>78</v>
      </c>
      <c r="AV468" s="13" t="s">
        <v>78</v>
      </c>
      <c r="AW468" s="13" t="s">
        <v>136</v>
      </c>
      <c r="AX468" s="13" t="s">
        <v>76</v>
      </c>
      <c r="AY468" s="155" t="s">
        <v>123</v>
      </c>
    </row>
    <row r="469" spans="2:65" s="1" customFormat="1" ht="24.15" customHeight="1">
      <c r="B469" s="33"/>
      <c r="C469" s="161" t="s">
        <v>538</v>
      </c>
      <c r="D469" s="161" t="s">
        <v>157</v>
      </c>
      <c r="E469" s="162" t="s">
        <v>539</v>
      </c>
      <c r="F469" s="163" t="s">
        <v>540</v>
      </c>
      <c r="G469" s="164" t="s">
        <v>129</v>
      </c>
      <c r="H469" s="165">
        <v>708.4</v>
      </c>
      <c r="I469" s="166"/>
      <c r="J469" s="167">
        <f>ROUND(I469*H469,2)</f>
        <v>0</v>
      </c>
      <c r="K469" s="168"/>
      <c r="L469" s="169"/>
      <c r="M469" s="170" t="s">
        <v>19</v>
      </c>
      <c r="N469" s="171" t="s">
        <v>39</v>
      </c>
      <c r="P469" s="139">
        <f>O469*H469</f>
        <v>0</v>
      </c>
      <c r="Q469" s="139">
        <v>5.0000000000000001E-3</v>
      </c>
      <c r="R469" s="139">
        <f>Q469*H469</f>
        <v>3.5419999999999998</v>
      </c>
      <c r="S469" s="139">
        <v>0</v>
      </c>
      <c r="T469" s="140">
        <f>S469*H469</f>
        <v>0</v>
      </c>
      <c r="AR469" s="141" t="s">
        <v>342</v>
      </c>
      <c r="AT469" s="141" t="s">
        <v>157</v>
      </c>
      <c r="AU469" s="141" t="s">
        <v>78</v>
      </c>
      <c r="AY469" s="18" t="s">
        <v>123</v>
      </c>
      <c r="BE469" s="142">
        <f>IF(N469="základní",J469,0)</f>
        <v>0</v>
      </c>
      <c r="BF469" s="142">
        <f>IF(N469="snížená",J469,0)</f>
        <v>0</v>
      </c>
      <c r="BG469" s="142">
        <f>IF(N469="zákl. přenesená",J469,0)</f>
        <v>0</v>
      </c>
      <c r="BH469" s="142">
        <f>IF(N469="sníž. přenesená",J469,0)</f>
        <v>0</v>
      </c>
      <c r="BI469" s="142">
        <f>IF(N469="nulová",J469,0)</f>
        <v>0</v>
      </c>
      <c r="BJ469" s="18" t="s">
        <v>76</v>
      </c>
      <c r="BK469" s="142">
        <f>ROUND(I469*H469,2)</f>
        <v>0</v>
      </c>
      <c r="BL469" s="18" t="s">
        <v>251</v>
      </c>
      <c r="BM469" s="141" t="s">
        <v>541</v>
      </c>
    </row>
    <row r="470" spans="2:65" s="12" customFormat="1">
      <c r="B470" s="147"/>
      <c r="D470" s="148" t="s">
        <v>134</v>
      </c>
      <c r="E470" s="149" t="s">
        <v>19</v>
      </c>
      <c r="F470" s="150" t="s">
        <v>135</v>
      </c>
      <c r="H470" s="149" t="s">
        <v>19</v>
      </c>
      <c r="I470" s="151"/>
      <c r="L470" s="147"/>
      <c r="M470" s="152"/>
      <c r="T470" s="153"/>
      <c r="AT470" s="149" t="s">
        <v>134</v>
      </c>
      <c r="AU470" s="149" t="s">
        <v>78</v>
      </c>
      <c r="AV470" s="12" t="s">
        <v>76</v>
      </c>
      <c r="AW470" s="12" t="s">
        <v>136</v>
      </c>
      <c r="AX470" s="12" t="s">
        <v>68</v>
      </c>
      <c r="AY470" s="149" t="s">
        <v>123</v>
      </c>
    </row>
    <row r="471" spans="2:65" s="12" customFormat="1">
      <c r="B471" s="147"/>
      <c r="D471" s="148" t="s">
        <v>134</v>
      </c>
      <c r="E471" s="149" t="s">
        <v>19</v>
      </c>
      <c r="F471" s="150" t="s">
        <v>137</v>
      </c>
      <c r="H471" s="149" t="s">
        <v>19</v>
      </c>
      <c r="I471" s="151"/>
      <c r="L471" s="147"/>
      <c r="M471" s="152"/>
      <c r="T471" s="153"/>
      <c r="AT471" s="149" t="s">
        <v>134</v>
      </c>
      <c r="AU471" s="149" t="s">
        <v>78</v>
      </c>
      <c r="AV471" s="12" t="s">
        <v>76</v>
      </c>
      <c r="AW471" s="12" t="s">
        <v>136</v>
      </c>
      <c r="AX471" s="12" t="s">
        <v>68</v>
      </c>
      <c r="AY471" s="149" t="s">
        <v>123</v>
      </c>
    </row>
    <row r="472" spans="2:65" s="12" customFormat="1">
      <c r="B472" s="147"/>
      <c r="D472" s="148" t="s">
        <v>134</v>
      </c>
      <c r="E472" s="149" t="s">
        <v>19</v>
      </c>
      <c r="F472" s="150" t="s">
        <v>536</v>
      </c>
      <c r="H472" s="149" t="s">
        <v>19</v>
      </c>
      <c r="I472" s="151"/>
      <c r="L472" s="147"/>
      <c r="M472" s="152"/>
      <c r="T472" s="153"/>
      <c r="AT472" s="149" t="s">
        <v>134</v>
      </c>
      <c r="AU472" s="149" t="s">
        <v>78</v>
      </c>
      <c r="AV472" s="12" t="s">
        <v>76</v>
      </c>
      <c r="AW472" s="12" t="s">
        <v>136</v>
      </c>
      <c r="AX472" s="12" t="s">
        <v>68</v>
      </c>
      <c r="AY472" s="149" t="s">
        <v>123</v>
      </c>
    </row>
    <row r="473" spans="2:65" s="13" customFormat="1">
      <c r="B473" s="154"/>
      <c r="D473" s="148" t="s">
        <v>134</v>
      </c>
      <c r="E473" s="155" t="s">
        <v>19</v>
      </c>
      <c r="F473" s="156" t="s">
        <v>542</v>
      </c>
      <c r="H473" s="157">
        <v>708.40000000000009</v>
      </c>
      <c r="I473" s="158"/>
      <c r="L473" s="154"/>
      <c r="M473" s="159"/>
      <c r="T473" s="160"/>
      <c r="AT473" s="155" t="s">
        <v>134</v>
      </c>
      <c r="AU473" s="155" t="s">
        <v>78</v>
      </c>
      <c r="AV473" s="13" t="s">
        <v>78</v>
      </c>
      <c r="AW473" s="13" t="s">
        <v>136</v>
      </c>
      <c r="AX473" s="13" t="s">
        <v>76</v>
      </c>
      <c r="AY473" s="155" t="s">
        <v>123</v>
      </c>
    </row>
    <row r="474" spans="2:65" s="1" customFormat="1" ht="24.15" customHeight="1">
      <c r="B474" s="33"/>
      <c r="C474" s="161" t="s">
        <v>543</v>
      </c>
      <c r="D474" s="161" t="s">
        <v>157</v>
      </c>
      <c r="E474" s="162" t="s">
        <v>544</v>
      </c>
      <c r="F474" s="163" t="s">
        <v>545</v>
      </c>
      <c r="G474" s="164" t="s">
        <v>129</v>
      </c>
      <c r="H474" s="165">
        <v>354.2</v>
      </c>
      <c r="I474" s="166"/>
      <c r="J474" s="167">
        <f>ROUND(I474*H474,2)</f>
        <v>0</v>
      </c>
      <c r="K474" s="168"/>
      <c r="L474" s="169"/>
      <c r="M474" s="170" t="s">
        <v>19</v>
      </c>
      <c r="N474" s="171" t="s">
        <v>39</v>
      </c>
      <c r="P474" s="139">
        <f>O474*H474</f>
        <v>0</v>
      </c>
      <c r="Q474" s="139">
        <v>5.0000000000000001E-3</v>
      </c>
      <c r="R474" s="139">
        <f>Q474*H474</f>
        <v>1.7709999999999999</v>
      </c>
      <c r="S474" s="139">
        <v>0</v>
      </c>
      <c r="T474" s="140">
        <f>S474*H474</f>
        <v>0</v>
      </c>
      <c r="AR474" s="141" t="s">
        <v>342</v>
      </c>
      <c r="AT474" s="141" t="s">
        <v>157</v>
      </c>
      <c r="AU474" s="141" t="s">
        <v>78</v>
      </c>
      <c r="AY474" s="18" t="s">
        <v>123</v>
      </c>
      <c r="BE474" s="142">
        <f>IF(N474="základní",J474,0)</f>
        <v>0</v>
      </c>
      <c r="BF474" s="142">
        <f>IF(N474="snížená",J474,0)</f>
        <v>0</v>
      </c>
      <c r="BG474" s="142">
        <f>IF(N474="zákl. přenesená",J474,0)</f>
        <v>0</v>
      </c>
      <c r="BH474" s="142">
        <f>IF(N474="sníž. přenesená",J474,0)</f>
        <v>0</v>
      </c>
      <c r="BI474" s="142">
        <f>IF(N474="nulová",J474,0)</f>
        <v>0</v>
      </c>
      <c r="BJ474" s="18" t="s">
        <v>76</v>
      </c>
      <c r="BK474" s="142">
        <f>ROUND(I474*H474,2)</f>
        <v>0</v>
      </c>
      <c r="BL474" s="18" t="s">
        <v>251</v>
      </c>
      <c r="BM474" s="141" t="s">
        <v>546</v>
      </c>
    </row>
    <row r="475" spans="2:65" s="12" customFormat="1">
      <c r="B475" s="147"/>
      <c r="D475" s="148" t="s">
        <v>134</v>
      </c>
      <c r="E475" s="149" t="s">
        <v>19</v>
      </c>
      <c r="F475" s="150" t="s">
        <v>135</v>
      </c>
      <c r="H475" s="149" t="s">
        <v>19</v>
      </c>
      <c r="I475" s="151"/>
      <c r="L475" s="147"/>
      <c r="M475" s="152"/>
      <c r="T475" s="153"/>
      <c r="AT475" s="149" t="s">
        <v>134</v>
      </c>
      <c r="AU475" s="149" t="s">
        <v>78</v>
      </c>
      <c r="AV475" s="12" t="s">
        <v>76</v>
      </c>
      <c r="AW475" s="12" t="s">
        <v>136</v>
      </c>
      <c r="AX475" s="12" t="s">
        <v>68</v>
      </c>
      <c r="AY475" s="149" t="s">
        <v>123</v>
      </c>
    </row>
    <row r="476" spans="2:65" s="12" customFormat="1">
      <c r="B476" s="147"/>
      <c r="D476" s="148" t="s">
        <v>134</v>
      </c>
      <c r="E476" s="149" t="s">
        <v>19</v>
      </c>
      <c r="F476" s="150" t="s">
        <v>137</v>
      </c>
      <c r="H476" s="149" t="s">
        <v>19</v>
      </c>
      <c r="I476" s="151"/>
      <c r="L476" s="147"/>
      <c r="M476" s="152"/>
      <c r="T476" s="153"/>
      <c r="AT476" s="149" t="s">
        <v>134</v>
      </c>
      <c r="AU476" s="149" t="s">
        <v>78</v>
      </c>
      <c r="AV476" s="12" t="s">
        <v>76</v>
      </c>
      <c r="AW476" s="12" t="s">
        <v>136</v>
      </c>
      <c r="AX476" s="12" t="s">
        <v>68</v>
      </c>
      <c r="AY476" s="149" t="s">
        <v>123</v>
      </c>
    </row>
    <row r="477" spans="2:65" s="12" customFormat="1">
      <c r="B477" s="147"/>
      <c r="D477" s="148" t="s">
        <v>134</v>
      </c>
      <c r="E477" s="149" t="s">
        <v>19</v>
      </c>
      <c r="F477" s="150" t="s">
        <v>536</v>
      </c>
      <c r="H477" s="149" t="s">
        <v>19</v>
      </c>
      <c r="I477" s="151"/>
      <c r="L477" s="147"/>
      <c r="M477" s="152"/>
      <c r="T477" s="153"/>
      <c r="AT477" s="149" t="s">
        <v>134</v>
      </c>
      <c r="AU477" s="149" t="s">
        <v>78</v>
      </c>
      <c r="AV477" s="12" t="s">
        <v>76</v>
      </c>
      <c r="AW477" s="12" t="s">
        <v>136</v>
      </c>
      <c r="AX477" s="12" t="s">
        <v>68</v>
      </c>
      <c r="AY477" s="149" t="s">
        <v>123</v>
      </c>
    </row>
    <row r="478" spans="2:65" s="13" customFormat="1">
      <c r="B478" s="154"/>
      <c r="D478" s="148" t="s">
        <v>134</v>
      </c>
      <c r="E478" s="155" t="s">
        <v>19</v>
      </c>
      <c r="F478" s="156" t="s">
        <v>547</v>
      </c>
      <c r="H478" s="157">
        <v>354.20000000000005</v>
      </c>
      <c r="I478" s="158"/>
      <c r="L478" s="154"/>
      <c r="M478" s="159"/>
      <c r="T478" s="160"/>
      <c r="AT478" s="155" t="s">
        <v>134</v>
      </c>
      <c r="AU478" s="155" t="s">
        <v>78</v>
      </c>
      <c r="AV478" s="13" t="s">
        <v>78</v>
      </c>
      <c r="AW478" s="13" t="s">
        <v>136</v>
      </c>
      <c r="AX478" s="13" t="s">
        <v>76</v>
      </c>
      <c r="AY478" s="155" t="s">
        <v>123</v>
      </c>
    </row>
    <row r="479" spans="2:65" s="1" customFormat="1" ht="44.25" customHeight="1">
      <c r="B479" s="33"/>
      <c r="C479" s="129" t="s">
        <v>548</v>
      </c>
      <c r="D479" s="129" t="s">
        <v>126</v>
      </c>
      <c r="E479" s="130" t="s">
        <v>549</v>
      </c>
      <c r="F479" s="131" t="s">
        <v>550</v>
      </c>
      <c r="G479" s="132" t="s">
        <v>129</v>
      </c>
      <c r="H479" s="133">
        <v>332</v>
      </c>
      <c r="I479" s="134"/>
      <c r="J479" s="135">
        <f>ROUND(I479*H479,2)</f>
        <v>0</v>
      </c>
      <c r="K479" s="136"/>
      <c r="L479" s="33"/>
      <c r="M479" s="137" t="s">
        <v>19</v>
      </c>
      <c r="N479" s="138" t="s">
        <v>39</v>
      </c>
      <c r="P479" s="139">
        <f>O479*H479</f>
        <v>0</v>
      </c>
      <c r="Q479" s="139">
        <v>0</v>
      </c>
      <c r="R479" s="139">
        <f>Q479*H479</f>
        <v>0</v>
      </c>
      <c r="S479" s="139">
        <v>0</v>
      </c>
      <c r="T479" s="140">
        <f>S479*H479</f>
        <v>0</v>
      </c>
      <c r="AR479" s="141" t="s">
        <v>251</v>
      </c>
      <c r="AT479" s="141" t="s">
        <v>126</v>
      </c>
      <c r="AU479" s="141" t="s">
        <v>78</v>
      </c>
      <c r="AY479" s="18" t="s">
        <v>123</v>
      </c>
      <c r="BE479" s="142">
        <f>IF(N479="základní",J479,0)</f>
        <v>0</v>
      </c>
      <c r="BF479" s="142">
        <f>IF(N479="snížená",J479,0)</f>
        <v>0</v>
      </c>
      <c r="BG479" s="142">
        <f>IF(N479="zákl. přenesená",J479,0)</f>
        <v>0</v>
      </c>
      <c r="BH479" s="142">
        <f>IF(N479="sníž. přenesená",J479,0)</f>
        <v>0</v>
      </c>
      <c r="BI479" s="142">
        <f>IF(N479="nulová",J479,0)</f>
        <v>0</v>
      </c>
      <c r="BJ479" s="18" t="s">
        <v>76</v>
      </c>
      <c r="BK479" s="142">
        <f>ROUND(I479*H479,2)</f>
        <v>0</v>
      </c>
      <c r="BL479" s="18" t="s">
        <v>251</v>
      </c>
      <c r="BM479" s="141" t="s">
        <v>551</v>
      </c>
    </row>
    <row r="480" spans="2:65" s="1" customFormat="1">
      <c r="B480" s="33"/>
      <c r="D480" s="143" t="s">
        <v>132</v>
      </c>
      <c r="F480" s="144" t="s">
        <v>552</v>
      </c>
      <c r="I480" s="145"/>
      <c r="L480" s="33"/>
      <c r="M480" s="146"/>
      <c r="T480" s="54"/>
      <c r="AT480" s="18" t="s">
        <v>132</v>
      </c>
      <c r="AU480" s="18" t="s">
        <v>78</v>
      </c>
    </row>
    <row r="481" spans="2:65" s="12" customFormat="1">
      <c r="B481" s="147"/>
      <c r="D481" s="148" t="s">
        <v>134</v>
      </c>
      <c r="E481" s="149" t="s">
        <v>19</v>
      </c>
      <c r="F481" s="150" t="s">
        <v>135</v>
      </c>
      <c r="H481" s="149" t="s">
        <v>19</v>
      </c>
      <c r="I481" s="151"/>
      <c r="L481" s="147"/>
      <c r="M481" s="152"/>
      <c r="T481" s="153"/>
      <c r="AT481" s="149" t="s">
        <v>134</v>
      </c>
      <c r="AU481" s="149" t="s">
        <v>78</v>
      </c>
      <c r="AV481" s="12" t="s">
        <v>76</v>
      </c>
      <c r="AW481" s="12" t="s">
        <v>136</v>
      </c>
      <c r="AX481" s="12" t="s">
        <v>68</v>
      </c>
      <c r="AY481" s="149" t="s">
        <v>123</v>
      </c>
    </row>
    <row r="482" spans="2:65" s="12" customFormat="1">
      <c r="B482" s="147"/>
      <c r="D482" s="148" t="s">
        <v>134</v>
      </c>
      <c r="E482" s="149" t="s">
        <v>19</v>
      </c>
      <c r="F482" s="150" t="s">
        <v>137</v>
      </c>
      <c r="H482" s="149" t="s">
        <v>19</v>
      </c>
      <c r="I482" s="151"/>
      <c r="L482" s="147"/>
      <c r="M482" s="152"/>
      <c r="T482" s="153"/>
      <c r="AT482" s="149" t="s">
        <v>134</v>
      </c>
      <c r="AU482" s="149" t="s">
        <v>78</v>
      </c>
      <c r="AV482" s="12" t="s">
        <v>76</v>
      </c>
      <c r="AW482" s="12" t="s">
        <v>136</v>
      </c>
      <c r="AX482" s="12" t="s">
        <v>68</v>
      </c>
      <c r="AY482" s="149" t="s">
        <v>123</v>
      </c>
    </row>
    <row r="483" spans="2:65" s="12" customFormat="1">
      <c r="B483" s="147"/>
      <c r="D483" s="148" t="s">
        <v>134</v>
      </c>
      <c r="E483" s="149" t="s">
        <v>19</v>
      </c>
      <c r="F483" s="150" t="s">
        <v>553</v>
      </c>
      <c r="H483" s="149" t="s">
        <v>19</v>
      </c>
      <c r="I483" s="151"/>
      <c r="L483" s="147"/>
      <c r="M483" s="152"/>
      <c r="T483" s="153"/>
      <c r="AT483" s="149" t="s">
        <v>134</v>
      </c>
      <c r="AU483" s="149" t="s">
        <v>78</v>
      </c>
      <c r="AV483" s="12" t="s">
        <v>76</v>
      </c>
      <c r="AW483" s="12" t="s">
        <v>136</v>
      </c>
      <c r="AX483" s="12" t="s">
        <v>68</v>
      </c>
      <c r="AY483" s="149" t="s">
        <v>123</v>
      </c>
    </row>
    <row r="484" spans="2:65" s="13" customFormat="1">
      <c r="B484" s="154"/>
      <c r="D484" s="148" t="s">
        <v>134</v>
      </c>
      <c r="E484" s="155" t="s">
        <v>19</v>
      </c>
      <c r="F484" s="156" t="s">
        <v>554</v>
      </c>
      <c r="H484" s="157">
        <v>322</v>
      </c>
      <c r="I484" s="158"/>
      <c r="L484" s="154"/>
      <c r="M484" s="159"/>
      <c r="T484" s="160"/>
      <c r="AT484" s="155" t="s">
        <v>134</v>
      </c>
      <c r="AU484" s="155" t="s">
        <v>78</v>
      </c>
      <c r="AV484" s="13" t="s">
        <v>78</v>
      </c>
      <c r="AW484" s="13" t="s">
        <v>136</v>
      </c>
      <c r="AX484" s="13" t="s">
        <v>68</v>
      </c>
      <c r="AY484" s="155" t="s">
        <v>123</v>
      </c>
    </row>
    <row r="485" spans="2:65" s="13" customFormat="1">
      <c r="B485" s="154"/>
      <c r="D485" s="148" t="s">
        <v>134</v>
      </c>
      <c r="E485" s="155" t="s">
        <v>19</v>
      </c>
      <c r="F485" s="156" t="s">
        <v>555</v>
      </c>
      <c r="H485" s="157">
        <v>10</v>
      </c>
      <c r="I485" s="158"/>
      <c r="L485" s="154"/>
      <c r="M485" s="159"/>
      <c r="T485" s="160"/>
      <c r="AT485" s="155" t="s">
        <v>134</v>
      </c>
      <c r="AU485" s="155" t="s">
        <v>78</v>
      </c>
      <c r="AV485" s="13" t="s">
        <v>78</v>
      </c>
      <c r="AW485" s="13" t="s">
        <v>136</v>
      </c>
      <c r="AX485" s="13" t="s">
        <v>68</v>
      </c>
      <c r="AY485" s="155" t="s">
        <v>123</v>
      </c>
    </row>
    <row r="486" spans="2:65" s="14" customFormat="1">
      <c r="B486" s="172"/>
      <c r="D486" s="148" t="s">
        <v>134</v>
      </c>
      <c r="E486" s="173" t="s">
        <v>19</v>
      </c>
      <c r="F486" s="174" t="s">
        <v>197</v>
      </c>
      <c r="H486" s="175">
        <v>332</v>
      </c>
      <c r="I486" s="176"/>
      <c r="L486" s="172"/>
      <c r="M486" s="177"/>
      <c r="T486" s="178"/>
      <c r="AT486" s="173" t="s">
        <v>134</v>
      </c>
      <c r="AU486" s="173" t="s">
        <v>78</v>
      </c>
      <c r="AV486" s="14" t="s">
        <v>130</v>
      </c>
      <c r="AW486" s="14" t="s">
        <v>136</v>
      </c>
      <c r="AX486" s="14" t="s">
        <v>76</v>
      </c>
      <c r="AY486" s="173" t="s">
        <v>123</v>
      </c>
    </row>
    <row r="487" spans="2:65" s="1" customFormat="1" ht="24.15" customHeight="1">
      <c r="B487" s="33"/>
      <c r="C487" s="161" t="s">
        <v>556</v>
      </c>
      <c r="D487" s="161" t="s">
        <v>157</v>
      </c>
      <c r="E487" s="162" t="s">
        <v>557</v>
      </c>
      <c r="F487" s="163" t="s">
        <v>558</v>
      </c>
      <c r="G487" s="164" t="s">
        <v>129</v>
      </c>
      <c r="H487" s="165">
        <v>370.3</v>
      </c>
      <c r="I487" s="166"/>
      <c r="J487" s="167">
        <f>ROUND(I487*H487,2)</f>
        <v>0</v>
      </c>
      <c r="K487" s="168"/>
      <c r="L487" s="169"/>
      <c r="M487" s="170" t="s">
        <v>19</v>
      </c>
      <c r="N487" s="171" t="s">
        <v>39</v>
      </c>
      <c r="P487" s="139">
        <f>O487*H487</f>
        <v>0</v>
      </c>
      <c r="Q487" s="139">
        <v>3.0000000000000001E-3</v>
      </c>
      <c r="R487" s="139">
        <f>Q487*H487</f>
        <v>1.1109</v>
      </c>
      <c r="S487" s="139">
        <v>0</v>
      </c>
      <c r="T487" s="140">
        <f>S487*H487</f>
        <v>0</v>
      </c>
      <c r="AR487" s="141" t="s">
        <v>342</v>
      </c>
      <c r="AT487" s="141" t="s">
        <v>157</v>
      </c>
      <c r="AU487" s="141" t="s">
        <v>78</v>
      </c>
      <c r="AY487" s="18" t="s">
        <v>123</v>
      </c>
      <c r="BE487" s="142">
        <f>IF(N487="základní",J487,0)</f>
        <v>0</v>
      </c>
      <c r="BF487" s="142">
        <f>IF(N487="snížená",J487,0)</f>
        <v>0</v>
      </c>
      <c r="BG487" s="142">
        <f>IF(N487="zákl. přenesená",J487,0)</f>
        <v>0</v>
      </c>
      <c r="BH487" s="142">
        <f>IF(N487="sníž. přenesená",J487,0)</f>
        <v>0</v>
      </c>
      <c r="BI487" s="142">
        <f>IF(N487="nulová",J487,0)</f>
        <v>0</v>
      </c>
      <c r="BJ487" s="18" t="s">
        <v>76</v>
      </c>
      <c r="BK487" s="142">
        <f>ROUND(I487*H487,2)</f>
        <v>0</v>
      </c>
      <c r="BL487" s="18" t="s">
        <v>251</v>
      </c>
      <c r="BM487" s="141" t="s">
        <v>559</v>
      </c>
    </row>
    <row r="488" spans="2:65" s="12" customFormat="1">
      <c r="B488" s="147"/>
      <c r="D488" s="148" t="s">
        <v>134</v>
      </c>
      <c r="E488" s="149" t="s">
        <v>19</v>
      </c>
      <c r="F488" s="150" t="s">
        <v>135</v>
      </c>
      <c r="H488" s="149" t="s">
        <v>19</v>
      </c>
      <c r="I488" s="151"/>
      <c r="L488" s="147"/>
      <c r="M488" s="152"/>
      <c r="T488" s="153"/>
      <c r="AT488" s="149" t="s">
        <v>134</v>
      </c>
      <c r="AU488" s="149" t="s">
        <v>78</v>
      </c>
      <c r="AV488" s="12" t="s">
        <v>76</v>
      </c>
      <c r="AW488" s="12" t="s">
        <v>136</v>
      </c>
      <c r="AX488" s="12" t="s">
        <v>68</v>
      </c>
      <c r="AY488" s="149" t="s">
        <v>123</v>
      </c>
    </row>
    <row r="489" spans="2:65" s="12" customFormat="1">
      <c r="B489" s="147"/>
      <c r="D489" s="148" t="s">
        <v>134</v>
      </c>
      <c r="E489" s="149" t="s">
        <v>19</v>
      </c>
      <c r="F489" s="150" t="s">
        <v>137</v>
      </c>
      <c r="H489" s="149" t="s">
        <v>19</v>
      </c>
      <c r="I489" s="151"/>
      <c r="L489" s="147"/>
      <c r="M489" s="152"/>
      <c r="T489" s="153"/>
      <c r="AT489" s="149" t="s">
        <v>134</v>
      </c>
      <c r="AU489" s="149" t="s">
        <v>78</v>
      </c>
      <c r="AV489" s="12" t="s">
        <v>76</v>
      </c>
      <c r="AW489" s="12" t="s">
        <v>136</v>
      </c>
      <c r="AX489" s="12" t="s">
        <v>68</v>
      </c>
      <c r="AY489" s="149" t="s">
        <v>123</v>
      </c>
    </row>
    <row r="490" spans="2:65" s="12" customFormat="1">
      <c r="B490" s="147"/>
      <c r="D490" s="148" t="s">
        <v>134</v>
      </c>
      <c r="E490" s="149" t="s">
        <v>19</v>
      </c>
      <c r="F490" s="150" t="s">
        <v>553</v>
      </c>
      <c r="H490" s="149" t="s">
        <v>19</v>
      </c>
      <c r="I490" s="151"/>
      <c r="L490" s="147"/>
      <c r="M490" s="152"/>
      <c r="T490" s="153"/>
      <c r="AT490" s="149" t="s">
        <v>134</v>
      </c>
      <c r="AU490" s="149" t="s">
        <v>78</v>
      </c>
      <c r="AV490" s="12" t="s">
        <v>76</v>
      </c>
      <c r="AW490" s="12" t="s">
        <v>136</v>
      </c>
      <c r="AX490" s="12" t="s">
        <v>68</v>
      </c>
      <c r="AY490" s="149" t="s">
        <v>123</v>
      </c>
    </row>
    <row r="491" spans="2:65" s="13" customFormat="1">
      <c r="B491" s="154"/>
      <c r="D491" s="148" t="s">
        <v>134</v>
      </c>
      <c r="E491" s="155" t="s">
        <v>19</v>
      </c>
      <c r="F491" s="156" t="s">
        <v>560</v>
      </c>
      <c r="H491" s="157">
        <v>370.29999999999995</v>
      </c>
      <c r="I491" s="158"/>
      <c r="L491" s="154"/>
      <c r="M491" s="159"/>
      <c r="T491" s="160"/>
      <c r="AT491" s="155" t="s">
        <v>134</v>
      </c>
      <c r="AU491" s="155" t="s">
        <v>78</v>
      </c>
      <c r="AV491" s="13" t="s">
        <v>78</v>
      </c>
      <c r="AW491" s="13" t="s">
        <v>136</v>
      </c>
      <c r="AX491" s="13" t="s">
        <v>76</v>
      </c>
      <c r="AY491" s="155" t="s">
        <v>123</v>
      </c>
    </row>
    <row r="492" spans="2:65" s="1" customFormat="1" ht="16.5" customHeight="1">
      <c r="B492" s="33"/>
      <c r="C492" s="129" t="s">
        <v>561</v>
      </c>
      <c r="D492" s="129" t="s">
        <v>126</v>
      </c>
      <c r="E492" s="130" t="s">
        <v>562</v>
      </c>
      <c r="F492" s="131" t="s">
        <v>563</v>
      </c>
      <c r="G492" s="132" t="s">
        <v>141</v>
      </c>
      <c r="H492" s="133">
        <v>57.36</v>
      </c>
      <c r="I492" s="134"/>
      <c r="J492" s="135">
        <f>ROUND(I492*H492,2)</f>
        <v>0</v>
      </c>
      <c r="K492" s="136"/>
      <c r="L492" s="33"/>
      <c r="M492" s="137" t="s">
        <v>19</v>
      </c>
      <c r="N492" s="138" t="s">
        <v>39</v>
      </c>
      <c r="P492" s="139">
        <f>O492*H492</f>
        <v>0</v>
      </c>
      <c r="Q492" s="139">
        <v>2.0000000000000002E-5</v>
      </c>
      <c r="R492" s="139">
        <f>Q492*H492</f>
        <v>1.1472000000000001E-3</v>
      </c>
      <c r="S492" s="139">
        <v>0</v>
      </c>
      <c r="T492" s="140">
        <f>S492*H492</f>
        <v>0</v>
      </c>
      <c r="AR492" s="141" t="s">
        <v>251</v>
      </c>
      <c r="AT492" s="141" t="s">
        <v>126</v>
      </c>
      <c r="AU492" s="141" t="s">
        <v>78</v>
      </c>
      <c r="AY492" s="18" t="s">
        <v>123</v>
      </c>
      <c r="BE492" s="142">
        <f>IF(N492="základní",J492,0)</f>
        <v>0</v>
      </c>
      <c r="BF492" s="142">
        <f>IF(N492="snížená",J492,0)</f>
        <v>0</v>
      </c>
      <c r="BG492" s="142">
        <f>IF(N492="zákl. přenesená",J492,0)</f>
        <v>0</v>
      </c>
      <c r="BH492" s="142">
        <f>IF(N492="sníž. přenesená",J492,0)</f>
        <v>0</v>
      </c>
      <c r="BI492" s="142">
        <f>IF(N492="nulová",J492,0)</f>
        <v>0</v>
      </c>
      <c r="BJ492" s="18" t="s">
        <v>76</v>
      </c>
      <c r="BK492" s="142">
        <f>ROUND(I492*H492,2)</f>
        <v>0</v>
      </c>
      <c r="BL492" s="18" t="s">
        <v>251</v>
      </c>
      <c r="BM492" s="141" t="s">
        <v>564</v>
      </c>
    </row>
    <row r="493" spans="2:65" s="12" customFormat="1">
      <c r="B493" s="147"/>
      <c r="D493" s="148" t="s">
        <v>134</v>
      </c>
      <c r="E493" s="149" t="s">
        <v>19</v>
      </c>
      <c r="F493" s="150" t="s">
        <v>135</v>
      </c>
      <c r="H493" s="149" t="s">
        <v>19</v>
      </c>
      <c r="I493" s="151"/>
      <c r="L493" s="147"/>
      <c r="M493" s="152"/>
      <c r="T493" s="153"/>
      <c r="AT493" s="149" t="s">
        <v>134</v>
      </c>
      <c r="AU493" s="149" t="s">
        <v>78</v>
      </c>
      <c r="AV493" s="12" t="s">
        <v>76</v>
      </c>
      <c r="AW493" s="12" t="s">
        <v>136</v>
      </c>
      <c r="AX493" s="12" t="s">
        <v>68</v>
      </c>
      <c r="AY493" s="149" t="s">
        <v>123</v>
      </c>
    </row>
    <row r="494" spans="2:65" s="12" customFormat="1">
      <c r="B494" s="147"/>
      <c r="D494" s="148" t="s">
        <v>134</v>
      </c>
      <c r="E494" s="149" t="s">
        <v>19</v>
      </c>
      <c r="F494" s="150" t="s">
        <v>137</v>
      </c>
      <c r="H494" s="149" t="s">
        <v>19</v>
      </c>
      <c r="I494" s="151"/>
      <c r="L494" s="147"/>
      <c r="M494" s="152"/>
      <c r="T494" s="153"/>
      <c r="AT494" s="149" t="s">
        <v>134</v>
      </c>
      <c r="AU494" s="149" t="s">
        <v>78</v>
      </c>
      <c r="AV494" s="12" t="s">
        <v>76</v>
      </c>
      <c r="AW494" s="12" t="s">
        <v>136</v>
      </c>
      <c r="AX494" s="12" t="s">
        <v>68</v>
      </c>
      <c r="AY494" s="149" t="s">
        <v>123</v>
      </c>
    </row>
    <row r="495" spans="2:65" s="12" customFormat="1">
      <c r="B495" s="147"/>
      <c r="D495" s="148" t="s">
        <v>134</v>
      </c>
      <c r="E495" s="149" t="s">
        <v>19</v>
      </c>
      <c r="F495" s="150" t="s">
        <v>536</v>
      </c>
      <c r="H495" s="149" t="s">
        <v>19</v>
      </c>
      <c r="I495" s="151"/>
      <c r="L495" s="147"/>
      <c r="M495" s="152"/>
      <c r="T495" s="153"/>
      <c r="AT495" s="149" t="s">
        <v>134</v>
      </c>
      <c r="AU495" s="149" t="s">
        <v>78</v>
      </c>
      <c r="AV495" s="12" t="s">
        <v>76</v>
      </c>
      <c r="AW495" s="12" t="s">
        <v>136</v>
      </c>
      <c r="AX495" s="12" t="s">
        <v>68</v>
      </c>
      <c r="AY495" s="149" t="s">
        <v>123</v>
      </c>
    </row>
    <row r="496" spans="2:65" s="13" customFormat="1" ht="20.399999999999999">
      <c r="B496" s="154"/>
      <c r="D496" s="148" t="s">
        <v>134</v>
      </c>
      <c r="E496" s="155" t="s">
        <v>19</v>
      </c>
      <c r="F496" s="156" t="s">
        <v>565</v>
      </c>
      <c r="H496" s="157">
        <v>57.36</v>
      </c>
      <c r="I496" s="158"/>
      <c r="L496" s="154"/>
      <c r="M496" s="159"/>
      <c r="T496" s="160"/>
      <c r="AT496" s="155" t="s">
        <v>134</v>
      </c>
      <c r="AU496" s="155" t="s">
        <v>78</v>
      </c>
      <c r="AV496" s="13" t="s">
        <v>78</v>
      </c>
      <c r="AW496" s="13" t="s">
        <v>136</v>
      </c>
      <c r="AX496" s="13" t="s">
        <v>76</v>
      </c>
      <c r="AY496" s="155" t="s">
        <v>123</v>
      </c>
    </row>
    <row r="497" spans="2:65" s="1" customFormat="1" ht="55.5" customHeight="1">
      <c r="B497" s="33"/>
      <c r="C497" s="129" t="s">
        <v>566</v>
      </c>
      <c r="D497" s="129" t="s">
        <v>126</v>
      </c>
      <c r="E497" s="130" t="s">
        <v>567</v>
      </c>
      <c r="F497" s="131" t="s">
        <v>568</v>
      </c>
      <c r="G497" s="132" t="s">
        <v>569</v>
      </c>
      <c r="H497" s="179"/>
      <c r="I497" s="134"/>
      <c r="J497" s="135">
        <f>ROUND(I497*H497,2)</f>
        <v>0</v>
      </c>
      <c r="K497" s="136"/>
      <c r="L497" s="33"/>
      <c r="M497" s="137" t="s">
        <v>19</v>
      </c>
      <c r="N497" s="138" t="s">
        <v>39</v>
      </c>
      <c r="P497" s="139">
        <f>O497*H497</f>
        <v>0</v>
      </c>
      <c r="Q497" s="139">
        <v>0</v>
      </c>
      <c r="R497" s="139">
        <f>Q497*H497</f>
        <v>0</v>
      </c>
      <c r="S497" s="139">
        <v>0</v>
      </c>
      <c r="T497" s="140">
        <f>S497*H497</f>
        <v>0</v>
      </c>
      <c r="AR497" s="141" t="s">
        <v>251</v>
      </c>
      <c r="AT497" s="141" t="s">
        <v>126</v>
      </c>
      <c r="AU497" s="141" t="s">
        <v>78</v>
      </c>
      <c r="AY497" s="18" t="s">
        <v>123</v>
      </c>
      <c r="BE497" s="142">
        <f>IF(N497="základní",J497,0)</f>
        <v>0</v>
      </c>
      <c r="BF497" s="142">
        <f>IF(N497="snížená",J497,0)</f>
        <v>0</v>
      </c>
      <c r="BG497" s="142">
        <f>IF(N497="zákl. přenesená",J497,0)</f>
        <v>0</v>
      </c>
      <c r="BH497" s="142">
        <f>IF(N497="sníž. přenesená",J497,0)</f>
        <v>0</v>
      </c>
      <c r="BI497" s="142">
        <f>IF(N497="nulová",J497,0)</f>
        <v>0</v>
      </c>
      <c r="BJ497" s="18" t="s">
        <v>76</v>
      </c>
      <c r="BK497" s="142">
        <f>ROUND(I497*H497,2)</f>
        <v>0</v>
      </c>
      <c r="BL497" s="18" t="s">
        <v>251</v>
      </c>
      <c r="BM497" s="141" t="s">
        <v>570</v>
      </c>
    </row>
    <row r="498" spans="2:65" s="1" customFormat="1">
      <c r="B498" s="33"/>
      <c r="D498" s="143" t="s">
        <v>132</v>
      </c>
      <c r="F498" s="144" t="s">
        <v>571</v>
      </c>
      <c r="I498" s="145"/>
      <c r="L498" s="33"/>
      <c r="M498" s="146"/>
      <c r="T498" s="54"/>
      <c r="AT498" s="18" t="s">
        <v>132</v>
      </c>
      <c r="AU498" s="18" t="s">
        <v>78</v>
      </c>
    </row>
    <row r="499" spans="2:65" s="1" customFormat="1" ht="55.5" customHeight="1">
      <c r="B499" s="33"/>
      <c r="C499" s="129" t="s">
        <v>572</v>
      </c>
      <c r="D499" s="129" t="s">
        <v>126</v>
      </c>
      <c r="E499" s="130" t="s">
        <v>573</v>
      </c>
      <c r="F499" s="131" t="s">
        <v>574</v>
      </c>
      <c r="G499" s="132" t="s">
        <v>569</v>
      </c>
      <c r="H499" s="179"/>
      <c r="I499" s="134"/>
      <c r="J499" s="135">
        <f>ROUND(I499*H499,2)</f>
        <v>0</v>
      </c>
      <c r="K499" s="136"/>
      <c r="L499" s="33"/>
      <c r="M499" s="137" t="s">
        <v>19</v>
      </c>
      <c r="N499" s="138" t="s">
        <v>39</v>
      </c>
      <c r="P499" s="139">
        <f>O499*H499</f>
        <v>0</v>
      </c>
      <c r="Q499" s="139">
        <v>0</v>
      </c>
      <c r="R499" s="139">
        <f>Q499*H499</f>
        <v>0</v>
      </c>
      <c r="S499" s="139">
        <v>0</v>
      </c>
      <c r="T499" s="140">
        <f>S499*H499</f>
        <v>0</v>
      </c>
      <c r="AR499" s="141" t="s">
        <v>251</v>
      </c>
      <c r="AT499" s="141" t="s">
        <v>126</v>
      </c>
      <c r="AU499" s="141" t="s">
        <v>78</v>
      </c>
      <c r="AY499" s="18" t="s">
        <v>123</v>
      </c>
      <c r="BE499" s="142">
        <f>IF(N499="základní",J499,0)</f>
        <v>0</v>
      </c>
      <c r="BF499" s="142">
        <f>IF(N499="snížená",J499,0)</f>
        <v>0</v>
      </c>
      <c r="BG499" s="142">
        <f>IF(N499="zákl. přenesená",J499,0)</f>
        <v>0</v>
      </c>
      <c r="BH499" s="142">
        <f>IF(N499="sníž. přenesená",J499,0)</f>
        <v>0</v>
      </c>
      <c r="BI499" s="142">
        <f>IF(N499="nulová",J499,0)</f>
        <v>0</v>
      </c>
      <c r="BJ499" s="18" t="s">
        <v>76</v>
      </c>
      <c r="BK499" s="142">
        <f>ROUND(I499*H499,2)</f>
        <v>0</v>
      </c>
      <c r="BL499" s="18" t="s">
        <v>251</v>
      </c>
      <c r="BM499" s="141" t="s">
        <v>575</v>
      </c>
    </row>
    <row r="500" spans="2:65" s="1" customFormat="1">
      <c r="B500" s="33"/>
      <c r="D500" s="143" t="s">
        <v>132</v>
      </c>
      <c r="F500" s="144" t="s">
        <v>576</v>
      </c>
      <c r="I500" s="145"/>
      <c r="L500" s="33"/>
      <c r="M500" s="146"/>
      <c r="T500" s="54"/>
      <c r="AT500" s="18" t="s">
        <v>132</v>
      </c>
      <c r="AU500" s="18" t="s">
        <v>78</v>
      </c>
    </row>
    <row r="501" spans="2:65" s="1" customFormat="1" ht="66.75" customHeight="1">
      <c r="B501" s="33"/>
      <c r="C501" s="129" t="s">
        <v>577</v>
      </c>
      <c r="D501" s="129" t="s">
        <v>126</v>
      </c>
      <c r="E501" s="130" t="s">
        <v>578</v>
      </c>
      <c r="F501" s="131" t="s">
        <v>579</v>
      </c>
      <c r="G501" s="132" t="s">
        <v>569</v>
      </c>
      <c r="H501" s="179"/>
      <c r="I501" s="134"/>
      <c r="J501" s="135">
        <f>ROUND(I501*H501,2)</f>
        <v>0</v>
      </c>
      <c r="K501" s="136"/>
      <c r="L501" s="33"/>
      <c r="M501" s="137" t="s">
        <v>19</v>
      </c>
      <c r="N501" s="138" t="s">
        <v>39</v>
      </c>
      <c r="P501" s="139">
        <f>O501*H501</f>
        <v>0</v>
      </c>
      <c r="Q501" s="139">
        <v>0</v>
      </c>
      <c r="R501" s="139">
        <f>Q501*H501</f>
        <v>0</v>
      </c>
      <c r="S501" s="139">
        <v>0</v>
      </c>
      <c r="T501" s="140">
        <f>S501*H501</f>
        <v>0</v>
      </c>
      <c r="AR501" s="141" t="s">
        <v>251</v>
      </c>
      <c r="AT501" s="141" t="s">
        <v>126</v>
      </c>
      <c r="AU501" s="141" t="s">
        <v>78</v>
      </c>
      <c r="AY501" s="18" t="s">
        <v>123</v>
      </c>
      <c r="BE501" s="142">
        <f>IF(N501="základní",J501,0)</f>
        <v>0</v>
      </c>
      <c r="BF501" s="142">
        <f>IF(N501="snížená",J501,0)</f>
        <v>0</v>
      </c>
      <c r="BG501" s="142">
        <f>IF(N501="zákl. přenesená",J501,0)</f>
        <v>0</v>
      </c>
      <c r="BH501" s="142">
        <f>IF(N501="sníž. přenesená",J501,0)</f>
        <v>0</v>
      </c>
      <c r="BI501" s="142">
        <f>IF(N501="nulová",J501,0)</f>
        <v>0</v>
      </c>
      <c r="BJ501" s="18" t="s">
        <v>76</v>
      </c>
      <c r="BK501" s="142">
        <f>ROUND(I501*H501,2)</f>
        <v>0</v>
      </c>
      <c r="BL501" s="18" t="s">
        <v>251</v>
      </c>
      <c r="BM501" s="141" t="s">
        <v>580</v>
      </c>
    </row>
    <row r="502" spans="2:65" s="1" customFormat="1">
      <c r="B502" s="33"/>
      <c r="D502" s="143" t="s">
        <v>132</v>
      </c>
      <c r="F502" s="144" t="s">
        <v>581</v>
      </c>
      <c r="I502" s="145"/>
      <c r="L502" s="33"/>
      <c r="M502" s="146"/>
      <c r="T502" s="54"/>
      <c r="AT502" s="18" t="s">
        <v>132</v>
      </c>
      <c r="AU502" s="18" t="s">
        <v>78</v>
      </c>
    </row>
    <row r="503" spans="2:65" s="11" customFormat="1" ht="22.95" customHeight="1">
      <c r="B503" s="117"/>
      <c r="D503" s="118" t="s">
        <v>67</v>
      </c>
      <c r="E503" s="127" t="s">
        <v>582</v>
      </c>
      <c r="F503" s="127" t="s">
        <v>583</v>
      </c>
      <c r="I503" s="120"/>
      <c r="J503" s="128">
        <f>BK503</f>
        <v>0</v>
      </c>
      <c r="L503" s="117"/>
      <c r="M503" s="122"/>
      <c r="P503" s="123">
        <f>SUM(P504:P507)</f>
        <v>0</v>
      </c>
      <c r="R503" s="123">
        <f>SUM(R504:R507)</f>
        <v>0</v>
      </c>
      <c r="T503" s="124">
        <f>SUM(T504:T507)</f>
        <v>0</v>
      </c>
      <c r="AR503" s="118" t="s">
        <v>78</v>
      </c>
      <c r="AT503" s="125" t="s">
        <v>67</v>
      </c>
      <c r="AU503" s="125" t="s">
        <v>76</v>
      </c>
      <c r="AY503" s="118" t="s">
        <v>123</v>
      </c>
      <c r="BK503" s="126">
        <f>SUM(BK504:BK507)</f>
        <v>0</v>
      </c>
    </row>
    <row r="504" spans="2:65" s="1" customFormat="1" ht="44.25" customHeight="1">
      <c r="B504" s="33"/>
      <c r="C504" s="129" t="s">
        <v>584</v>
      </c>
      <c r="D504" s="129" t="s">
        <v>126</v>
      </c>
      <c r="E504" s="130" t="s">
        <v>585</v>
      </c>
      <c r="F504" s="131" t="s">
        <v>586</v>
      </c>
      <c r="G504" s="132" t="s">
        <v>172</v>
      </c>
      <c r="H504" s="133">
        <v>1</v>
      </c>
      <c r="I504" s="134"/>
      <c r="J504" s="135">
        <f>ROUND(I504*H504,2)</f>
        <v>0</v>
      </c>
      <c r="K504" s="136"/>
      <c r="L504" s="33"/>
      <c r="M504" s="137" t="s">
        <v>19</v>
      </c>
      <c r="N504" s="138" t="s">
        <v>39</v>
      </c>
      <c r="P504" s="139">
        <f>O504*H504</f>
        <v>0</v>
      </c>
      <c r="Q504" s="139">
        <v>0</v>
      </c>
      <c r="R504" s="139">
        <f>Q504*H504</f>
        <v>0</v>
      </c>
      <c r="S504" s="139">
        <v>0</v>
      </c>
      <c r="T504" s="140">
        <f>S504*H504</f>
        <v>0</v>
      </c>
      <c r="AR504" s="141" t="s">
        <v>251</v>
      </c>
      <c r="AT504" s="141" t="s">
        <v>126</v>
      </c>
      <c r="AU504" s="141" t="s">
        <v>78</v>
      </c>
      <c r="AY504" s="18" t="s">
        <v>123</v>
      </c>
      <c r="BE504" s="142">
        <f>IF(N504="základní",J504,0)</f>
        <v>0</v>
      </c>
      <c r="BF504" s="142">
        <f>IF(N504="snížená",J504,0)</f>
        <v>0</v>
      </c>
      <c r="BG504" s="142">
        <f>IF(N504="zákl. přenesená",J504,0)</f>
        <v>0</v>
      </c>
      <c r="BH504" s="142">
        <f>IF(N504="sníž. přenesená",J504,0)</f>
        <v>0</v>
      </c>
      <c r="BI504" s="142">
        <f>IF(N504="nulová",J504,0)</f>
        <v>0</v>
      </c>
      <c r="BJ504" s="18" t="s">
        <v>76</v>
      </c>
      <c r="BK504" s="142">
        <f>ROUND(I504*H504,2)</f>
        <v>0</v>
      </c>
      <c r="BL504" s="18" t="s">
        <v>251</v>
      </c>
      <c r="BM504" s="141" t="s">
        <v>587</v>
      </c>
    </row>
    <row r="505" spans="2:65" s="12" customFormat="1">
      <c r="B505" s="147"/>
      <c r="D505" s="148" t="s">
        <v>134</v>
      </c>
      <c r="E505" s="149" t="s">
        <v>19</v>
      </c>
      <c r="F505" s="150" t="s">
        <v>186</v>
      </c>
      <c r="H505" s="149" t="s">
        <v>19</v>
      </c>
      <c r="I505" s="151"/>
      <c r="L505" s="147"/>
      <c r="M505" s="152"/>
      <c r="T505" s="153"/>
      <c r="AT505" s="149" t="s">
        <v>134</v>
      </c>
      <c r="AU505" s="149" t="s">
        <v>78</v>
      </c>
      <c r="AV505" s="12" t="s">
        <v>76</v>
      </c>
      <c r="AW505" s="12" t="s">
        <v>136</v>
      </c>
      <c r="AX505" s="12" t="s">
        <v>68</v>
      </c>
      <c r="AY505" s="149" t="s">
        <v>123</v>
      </c>
    </row>
    <row r="506" spans="2:65" s="12" customFormat="1">
      <c r="B506" s="147"/>
      <c r="D506" s="148" t="s">
        <v>134</v>
      </c>
      <c r="E506" s="149" t="s">
        <v>19</v>
      </c>
      <c r="F506" s="150" t="s">
        <v>187</v>
      </c>
      <c r="H506" s="149" t="s">
        <v>19</v>
      </c>
      <c r="I506" s="151"/>
      <c r="L506" s="147"/>
      <c r="M506" s="152"/>
      <c r="T506" s="153"/>
      <c r="AT506" s="149" t="s">
        <v>134</v>
      </c>
      <c r="AU506" s="149" t="s">
        <v>78</v>
      </c>
      <c r="AV506" s="12" t="s">
        <v>76</v>
      </c>
      <c r="AW506" s="12" t="s">
        <v>136</v>
      </c>
      <c r="AX506" s="12" t="s">
        <v>68</v>
      </c>
      <c r="AY506" s="149" t="s">
        <v>123</v>
      </c>
    </row>
    <row r="507" spans="2:65" s="13" customFormat="1">
      <c r="B507" s="154"/>
      <c r="D507" s="148" t="s">
        <v>134</v>
      </c>
      <c r="E507" s="155" t="s">
        <v>19</v>
      </c>
      <c r="F507" s="156" t="s">
        <v>588</v>
      </c>
      <c r="H507" s="157">
        <v>1</v>
      </c>
      <c r="I507" s="158"/>
      <c r="L507" s="154"/>
      <c r="M507" s="159"/>
      <c r="T507" s="160"/>
      <c r="AT507" s="155" t="s">
        <v>134</v>
      </c>
      <c r="AU507" s="155" t="s">
        <v>78</v>
      </c>
      <c r="AV507" s="13" t="s">
        <v>78</v>
      </c>
      <c r="AW507" s="13" t="s">
        <v>136</v>
      </c>
      <c r="AX507" s="13" t="s">
        <v>76</v>
      </c>
      <c r="AY507" s="155" t="s">
        <v>123</v>
      </c>
    </row>
    <row r="508" spans="2:65" s="11" customFormat="1" ht="22.95" customHeight="1">
      <c r="B508" s="117"/>
      <c r="D508" s="118" t="s">
        <v>67</v>
      </c>
      <c r="E508" s="127" t="s">
        <v>589</v>
      </c>
      <c r="F508" s="127" t="s">
        <v>590</v>
      </c>
      <c r="I508" s="120"/>
      <c r="J508" s="128">
        <f>BK508</f>
        <v>0</v>
      </c>
      <c r="L508" s="117"/>
      <c r="M508" s="122"/>
      <c r="P508" s="123">
        <f>SUM(P509:P764)</f>
        <v>0</v>
      </c>
      <c r="R508" s="123">
        <f>SUM(R509:R764)</f>
        <v>25.090505000000004</v>
      </c>
      <c r="T508" s="124">
        <f>SUM(T509:T764)</f>
        <v>39.828085000000002</v>
      </c>
      <c r="AR508" s="118" t="s">
        <v>78</v>
      </c>
      <c r="AT508" s="125" t="s">
        <v>67</v>
      </c>
      <c r="AU508" s="125" t="s">
        <v>76</v>
      </c>
      <c r="AY508" s="118" t="s">
        <v>123</v>
      </c>
      <c r="BK508" s="126">
        <f>SUM(BK509:BK764)</f>
        <v>0</v>
      </c>
    </row>
    <row r="509" spans="2:65" s="1" customFormat="1" ht="49.2" customHeight="1">
      <c r="B509" s="33"/>
      <c r="C509" s="129" t="s">
        <v>591</v>
      </c>
      <c r="D509" s="129" t="s">
        <v>126</v>
      </c>
      <c r="E509" s="130" t="s">
        <v>592</v>
      </c>
      <c r="F509" s="131" t="s">
        <v>593</v>
      </c>
      <c r="G509" s="132" t="s">
        <v>129</v>
      </c>
      <c r="H509" s="133">
        <v>6.51</v>
      </c>
      <c r="I509" s="134"/>
      <c r="J509" s="135">
        <f>ROUND(I509*H509,2)</f>
        <v>0</v>
      </c>
      <c r="K509" s="136"/>
      <c r="L509" s="33"/>
      <c r="M509" s="137" t="s">
        <v>19</v>
      </c>
      <c r="N509" s="138" t="s">
        <v>39</v>
      </c>
      <c r="P509" s="139">
        <f>O509*H509</f>
        <v>0</v>
      </c>
      <c r="Q509" s="139">
        <v>0</v>
      </c>
      <c r="R509" s="139">
        <f>Q509*H509</f>
        <v>0</v>
      </c>
      <c r="S509" s="139">
        <v>1.4999999999999999E-2</v>
      </c>
      <c r="T509" s="140">
        <f>S509*H509</f>
        <v>9.7649999999999987E-2</v>
      </c>
      <c r="AR509" s="141" t="s">
        <v>251</v>
      </c>
      <c r="AT509" s="141" t="s">
        <v>126</v>
      </c>
      <c r="AU509" s="141" t="s">
        <v>78</v>
      </c>
      <c r="AY509" s="18" t="s">
        <v>123</v>
      </c>
      <c r="BE509" s="142">
        <f>IF(N509="základní",J509,0)</f>
        <v>0</v>
      </c>
      <c r="BF509" s="142">
        <f>IF(N509="snížená",J509,0)</f>
        <v>0</v>
      </c>
      <c r="BG509" s="142">
        <f>IF(N509="zákl. přenesená",J509,0)</f>
        <v>0</v>
      </c>
      <c r="BH509" s="142">
        <f>IF(N509="sníž. přenesená",J509,0)</f>
        <v>0</v>
      </c>
      <c r="BI509" s="142">
        <f>IF(N509="nulová",J509,0)</f>
        <v>0</v>
      </c>
      <c r="BJ509" s="18" t="s">
        <v>76</v>
      </c>
      <c r="BK509" s="142">
        <f>ROUND(I509*H509,2)</f>
        <v>0</v>
      </c>
      <c r="BL509" s="18" t="s">
        <v>251</v>
      </c>
      <c r="BM509" s="141" t="s">
        <v>594</v>
      </c>
    </row>
    <row r="510" spans="2:65" s="1" customFormat="1">
      <c r="B510" s="33"/>
      <c r="D510" s="143" t="s">
        <v>132</v>
      </c>
      <c r="F510" s="144" t="s">
        <v>595</v>
      </c>
      <c r="I510" s="145"/>
      <c r="L510" s="33"/>
      <c r="M510" s="146"/>
      <c r="T510" s="54"/>
      <c r="AT510" s="18" t="s">
        <v>132</v>
      </c>
      <c r="AU510" s="18" t="s">
        <v>78</v>
      </c>
    </row>
    <row r="511" spans="2:65" s="12" customFormat="1">
      <c r="B511" s="147"/>
      <c r="D511" s="148" t="s">
        <v>134</v>
      </c>
      <c r="E511" s="149" t="s">
        <v>19</v>
      </c>
      <c r="F511" s="150" t="s">
        <v>186</v>
      </c>
      <c r="H511" s="149" t="s">
        <v>19</v>
      </c>
      <c r="I511" s="151"/>
      <c r="L511" s="147"/>
      <c r="M511" s="152"/>
      <c r="T511" s="153"/>
      <c r="AT511" s="149" t="s">
        <v>134</v>
      </c>
      <c r="AU511" s="149" t="s">
        <v>78</v>
      </c>
      <c r="AV511" s="12" t="s">
        <v>76</v>
      </c>
      <c r="AW511" s="12" t="s">
        <v>136</v>
      </c>
      <c r="AX511" s="12" t="s">
        <v>68</v>
      </c>
      <c r="AY511" s="149" t="s">
        <v>123</v>
      </c>
    </row>
    <row r="512" spans="2:65" s="12" customFormat="1">
      <c r="B512" s="147"/>
      <c r="D512" s="148" t="s">
        <v>134</v>
      </c>
      <c r="E512" s="149" t="s">
        <v>19</v>
      </c>
      <c r="F512" s="150" t="s">
        <v>388</v>
      </c>
      <c r="H512" s="149" t="s">
        <v>19</v>
      </c>
      <c r="I512" s="151"/>
      <c r="L512" s="147"/>
      <c r="M512" s="152"/>
      <c r="T512" s="153"/>
      <c r="AT512" s="149" t="s">
        <v>134</v>
      </c>
      <c r="AU512" s="149" t="s">
        <v>78</v>
      </c>
      <c r="AV512" s="12" t="s">
        <v>76</v>
      </c>
      <c r="AW512" s="12" t="s">
        <v>136</v>
      </c>
      <c r="AX512" s="12" t="s">
        <v>68</v>
      </c>
      <c r="AY512" s="149" t="s">
        <v>123</v>
      </c>
    </row>
    <row r="513" spans="2:65" s="12" customFormat="1">
      <c r="B513" s="147"/>
      <c r="D513" s="148" t="s">
        <v>134</v>
      </c>
      <c r="E513" s="149" t="s">
        <v>19</v>
      </c>
      <c r="F513" s="150" t="s">
        <v>596</v>
      </c>
      <c r="H513" s="149" t="s">
        <v>19</v>
      </c>
      <c r="I513" s="151"/>
      <c r="L513" s="147"/>
      <c r="M513" s="152"/>
      <c r="T513" s="153"/>
      <c r="AT513" s="149" t="s">
        <v>134</v>
      </c>
      <c r="AU513" s="149" t="s">
        <v>78</v>
      </c>
      <c r="AV513" s="12" t="s">
        <v>76</v>
      </c>
      <c r="AW513" s="12" t="s">
        <v>136</v>
      </c>
      <c r="AX513" s="12" t="s">
        <v>68</v>
      </c>
      <c r="AY513" s="149" t="s">
        <v>123</v>
      </c>
    </row>
    <row r="514" spans="2:65" s="12" customFormat="1">
      <c r="B514" s="147"/>
      <c r="D514" s="148" t="s">
        <v>134</v>
      </c>
      <c r="E514" s="149" t="s">
        <v>19</v>
      </c>
      <c r="F514" s="150" t="s">
        <v>597</v>
      </c>
      <c r="H514" s="149" t="s">
        <v>19</v>
      </c>
      <c r="I514" s="151"/>
      <c r="L514" s="147"/>
      <c r="M514" s="152"/>
      <c r="T514" s="153"/>
      <c r="AT514" s="149" t="s">
        <v>134</v>
      </c>
      <c r="AU514" s="149" t="s">
        <v>78</v>
      </c>
      <c r="AV514" s="12" t="s">
        <v>76</v>
      </c>
      <c r="AW514" s="12" t="s">
        <v>136</v>
      </c>
      <c r="AX514" s="12" t="s">
        <v>68</v>
      </c>
      <c r="AY514" s="149" t="s">
        <v>123</v>
      </c>
    </row>
    <row r="515" spans="2:65" s="13" customFormat="1">
      <c r="B515" s="154"/>
      <c r="D515" s="148" t="s">
        <v>134</v>
      </c>
      <c r="E515" s="155" t="s">
        <v>19</v>
      </c>
      <c r="F515" s="156" t="s">
        <v>598</v>
      </c>
      <c r="H515" s="157">
        <v>6.5100000000000007</v>
      </c>
      <c r="I515" s="158"/>
      <c r="L515" s="154"/>
      <c r="M515" s="159"/>
      <c r="T515" s="160"/>
      <c r="AT515" s="155" t="s">
        <v>134</v>
      </c>
      <c r="AU515" s="155" t="s">
        <v>78</v>
      </c>
      <c r="AV515" s="13" t="s">
        <v>78</v>
      </c>
      <c r="AW515" s="13" t="s">
        <v>136</v>
      </c>
      <c r="AX515" s="13" t="s">
        <v>76</v>
      </c>
      <c r="AY515" s="155" t="s">
        <v>123</v>
      </c>
    </row>
    <row r="516" spans="2:65" s="1" customFormat="1" ht="24.15" customHeight="1">
      <c r="B516" s="33"/>
      <c r="C516" s="129" t="s">
        <v>599</v>
      </c>
      <c r="D516" s="129" t="s">
        <v>126</v>
      </c>
      <c r="E516" s="130" t="s">
        <v>600</v>
      </c>
      <c r="F516" s="131" t="s">
        <v>601</v>
      </c>
      <c r="G516" s="132" t="s">
        <v>141</v>
      </c>
      <c r="H516" s="133">
        <v>12</v>
      </c>
      <c r="I516" s="134"/>
      <c r="J516" s="135">
        <f>ROUND(I516*H516,2)</f>
        <v>0</v>
      </c>
      <c r="K516" s="136"/>
      <c r="L516" s="33"/>
      <c r="M516" s="137" t="s">
        <v>19</v>
      </c>
      <c r="N516" s="138" t="s">
        <v>39</v>
      </c>
      <c r="P516" s="139">
        <f>O516*H516</f>
        <v>0</v>
      </c>
      <c r="Q516" s="139">
        <v>2.0000000000000002E-5</v>
      </c>
      <c r="R516" s="139">
        <f>Q516*H516</f>
        <v>2.4000000000000003E-4</v>
      </c>
      <c r="S516" s="139">
        <v>0</v>
      </c>
      <c r="T516" s="140">
        <f>S516*H516</f>
        <v>0</v>
      </c>
      <c r="AR516" s="141" t="s">
        <v>251</v>
      </c>
      <c r="AT516" s="141" t="s">
        <v>126</v>
      </c>
      <c r="AU516" s="141" t="s">
        <v>78</v>
      </c>
      <c r="AY516" s="18" t="s">
        <v>123</v>
      </c>
      <c r="BE516" s="142">
        <f>IF(N516="základní",J516,0)</f>
        <v>0</v>
      </c>
      <c r="BF516" s="142">
        <f>IF(N516="snížená",J516,0)</f>
        <v>0</v>
      </c>
      <c r="BG516" s="142">
        <f>IF(N516="zákl. přenesená",J516,0)</f>
        <v>0</v>
      </c>
      <c r="BH516" s="142">
        <f>IF(N516="sníž. přenesená",J516,0)</f>
        <v>0</v>
      </c>
      <c r="BI516" s="142">
        <f>IF(N516="nulová",J516,0)</f>
        <v>0</v>
      </c>
      <c r="BJ516" s="18" t="s">
        <v>76</v>
      </c>
      <c r="BK516" s="142">
        <f>ROUND(I516*H516,2)</f>
        <v>0</v>
      </c>
      <c r="BL516" s="18" t="s">
        <v>251</v>
      </c>
      <c r="BM516" s="141" t="s">
        <v>602</v>
      </c>
    </row>
    <row r="517" spans="2:65" s="1" customFormat="1">
      <c r="B517" s="33"/>
      <c r="D517" s="143" t="s">
        <v>132</v>
      </c>
      <c r="F517" s="144" t="s">
        <v>603</v>
      </c>
      <c r="I517" s="145"/>
      <c r="L517" s="33"/>
      <c r="M517" s="146"/>
      <c r="T517" s="54"/>
      <c r="AT517" s="18" t="s">
        <v>132</v>
      </c>
      <c r="AU517" s="18" t="s">
        <v>78</v>
      </c>
    </row>
    <row r="518" spans="2:65" s="12" customFormat="1">
      <c r="B518" s="147"/>
      <c r="D518" s="148" t="s">
        <v>134</v>
      </c>
      <c r="E518" s="149" t="s">
        <v>19</v>
      </c>
      <c r="F518" s="150" t="s">
        <v>186</v>
      </c>
      <c r="H518" s="149" t="s">
        <v>19</v>
      </c>
      <c r="I518" s="151"/>
      <c r="L518" s="147"/>
      <c r="M518" s="152"/>
      <c r="T518" s="153"/>
      <c r="AT518" s="149" t="s">
        <v>134</v>
      </c>
      <c r="AU518" s="149" t="s">
        <v>78</v>
      </c>
      <c r="AV518" s="12" t="s">
        <v>76</v>
      </c>
      <c r="AW518" s="12" t="s">
        <v>136</v>
      </c>
      <c r="AX518" s="12" t="s">
        <v>68</v>
      </c>
      <c r="AY518" s="149" t="s">
        <v>123</v>
      </c>
    </row>
    <row r="519" spans="2:65" s="12" customFormat="1">
      <c r="B519" s="147"/>
      <c r="D519" s="148" t="s">
        <v>134</v>
      </c>
      <c r="E519" s="149" t="s">
        <v>19</v>
      </c>
      <c r="F519" s="150" t="s">
        <v>388</v>
      </c>
      <c r="H519" s="149" t="s">
        <v>19</v>
      </c>
      <c r="I519" s="151"/>
      <c r="L519" s="147"/>
      <c r="M519" s="152"/>
      <c r="T519" s="153"/>
      <c r="AT519" s="149" t="s">
        <v>134</v>
      </c>
      <c r="AU519" s="149" t="s">
        <v>78</v>
      </c>
      <c r="AV519" s="12" t="s">
        <v>76</v>
      </c>
      <c r="AW519" s="12" t="s">
        <v>136</v>
      </c>
      <c r="AX519" s="12" t="s">
        <v>68</v>
      </c>
      <c r="AY519" s="149" t="s">
        <v>123</v>
      </c>
    </row>
    <row r="520" spans="2:65" s="12" customFormat="1">
      <c r="B520" s="147"/>
      <c r="D520" s="148" t="s">
        <v>134</v>
      </c>
      <c r="E520" s="149" t="s">
        <v>19</v>
      </c>
      <c r="F520" s="150" t="s">
        <v>596</v>
      </c>
      <c r="H520" s="149" t="s">
        <v>19</v>
      </c>
      <c r="I520" s="151"/>
      <c r="L520" s="147"/>
      <c r="M520" s="152"/>
      <c r="T520" s="153"/>
      <c r="AT520" s="149" t="s">
        <v>134</v>
      </c>
      <c r="AU520" s="149" t="s">
        <v>78</v>
      </c>
      <c r="AV520" s="12" t="s">
        <v>76</v>
      </c>
      <c r="AW520" s="12" t="s">
        <v>136</v>
      </c>
      <c r="AX520" s="12" t="s">
        <v>68</v>
      </c>
      <c r="AY520" s="149" t="s">
        <v>123</v>
      </c>
    </row>
    <row r="521" spans="2:65" s="12" customFormat="1">
      <c r="B521" s="147"/>
      <c r="D521" s="148" t="s">
        <v>134</v>
      </c>
      <c r="E521" s="149" t="s">
        <v>19</v>
      </c>
      <c r="F521" s="150" t="s">
        <v>597</v>
      </c>
      <c r="H521" s="149" t="s">
        <v>19</v>
      </c>
      <c r="I521" s="151"/>
      <c r="L521" s="147"/>
      <c r="M521" s="152"/>
      <c r="T521" s="153"/>
      <c r="AT521" s="149" t="s">
        <v>134</v>
      </c>
      <c r="AU521" s="149" t="s">
        <v>78</v>
      </c>
      <c r="AV521" s="12" t="s">
        <v>76</v>
      </c>
      <c r="AW521" s="12" t="s">
        <v>136</v>
      </c>
      <c r="AX521" s="12" t="s">
        <v>68</v>
      </c>
      <c r="AY521" s="149" t="s">
        <v>123</v>
      </c>
    </row>
    <row r="522" spans="2:65" s="13" customFormat="1" ht="20.399999999999999">
      <c r="B522" s="154"/>
      <c r="D522" s="148" t="s">
        <v>134</v>
      </c>
      <c r="E522" s="155" t="s">
        <v>19</v>
      </c>
      <c r="F522" s="156" t="s">
        <v>604</v>
      </c>
      <c r="H522" s="157">
        <v>12</v>
      </c>
      <c r="I522" s="158"/>
      <c r="L522" s="154"/>
      <c r="M522" s="159"/>
      <c r="T522" s="160"/>
      <c r="AT522" s="155" t="s">
        <v>134</v>
      </c>
      <c r="AU522" s="155" t="s">
        <v>78</v>
      </c>
      <c r="AV522" s="13" t="s">
        <v>78</v>
      </c>
      <c r="AW522" s="13" t="s">
        <v>136</v>
      </c>
      <c r="AX522" s="13" t="s">
        <v>76</v>
      </c>
      <c r="AY522" s="155" t="s">
        <v>123</v>
      </c>
    </row>
    <row r="523" spans="2:65" s="1" customFormat="1" ht="16.5" customHeight="1">
      <c r="B523" s="33"/>
      <c r="C523" s="161" t="s">
        <v>605</v>
      </c>
      <c r="D523" s="161" t="s">
        <v>157</v>
      </c>
      <c r="E523" s="162" t="s">
        <v>606</v>
      </c>
      <c r="F523" s="163" t="s">
        <v>607</v>
      </c>
      <c r="G523" s="164" t="s">
        <v>345</v>
      </c>
      <c r="H523" s="165">
        <v>4.8000000000000001E-2</v>
      </c>
      <c r="I523" s="166"/>
      <c r="J523" s="167">
        <f>ROUND(I523*H523,2)</f>
        <v>0</v>
      </c>
      <c r="K523" s="168"/>
      <c r="L523" s="169"/>
      <c r="M523" s="170" t="s">
        <v>19</v>
      </c>
      <c r="N523" s="171" t="s">
        <v>39</v>
      </c>
      <c r="P523" s="139">
        <f>O523*H523</f>
        <v>0</v>
      </c>
      <c r="Q523" s="139">
        <v>0.55000000000000004</v>
      </c>
      <c r="R523" s="139">
        <f>Q523*H523</f>
        <v>2.6400000000000003E-2</v>
      </c>
      <c r="S523" s="139">
        <v>0</v>
      </c>
      <c r="T523" s="140">
        <f>S523*H523</f>
        <v>0</v>
      </c>
      <c r="AR523" s="141" t="s">
        <v>342</v>
      </c>
      <c r="AT523" s="141" t="s">
        <v>157</v>
      </c>
      <c r="AU523" s="141" t="s">
        <v>78</v>
      </c>
      <c r="AY523" s="18" t="s">
        <v>123</v>
      </c>
      <c r="BE523" s="142">
        <f>IF(N523="základní",J523,0)</f>
        <v>0</v>
      </c>
      <c r="BF523" s="142">
        <f>IF(N523="snížená",J523,0)</f>
        <v>0</v>
      </c>
      <c r="BG523" s="142">
        <f>IF(N523="zákl. přenesená",J523,0)</f>
        <v>0</v>
      </c>
      <c r="BH523" s="142">
        <f>IF(N523="sníž. přenesená",J523,0)</f>
        <v>0</v>
      </c>
      <c r="BI523" s="142">
        <f>IF(N523="nulová",J523,0)</f>
        <v>0</v>
      </c>
      <c r="BJ523" s="18" t="s">
        <v>76</v>
      </c>
      <c r="BK523" s="142">
        <f>ROUND(I523*H523,2)</f>
        <v>0</v>
      </c>
      <c r="BL523" s="18" t="s">
        <v>251</v>
      </c>
      <c r="BM523" s="141" t="s">
        <v>608</v>
      </c>
    </row>
    <row r="524" spans="2:65" s="12" customFormat="1">
      <c r="B524" s="147"/>
      <c r="D524" s="148" t="s">
        <v>134</v>
      </c>
      <c r="E524" s="149" t="s">
        <v>19</v>
      </c>
      <c r="F524" s="150" t="s">
        <v>186</v>
      </c>
      <c r="H524" s="149" t="s">
        <v>19</v>
      </c>
      <c r="I524" s="151"/>
      <c r="L524" s="147"/>
      <c r="M524" s="152"/>
      <c r="T524" s="153"/>
      <c r="AT524" s="149" t="s">
        <v>134</v>
      </c>
      <c r="AU524" s="149" t="s">
        <v>78</v>
      </c>
      <c r="AV524" s="12" t="s">
        <v>76</v>
      </c>
      <c r="AW524" s="12" t="s">
        <v>136</v>
      </c>
      <c r="AX524" s="12" t="s">
        <v>68</v>
      </c>
      <c r="AY524" s="149" t="s">
        <v>123</v>
      </c>
    </row>
    <row r="525" spans="2:65" s="12" customFormat="1">
      <c r="B525" s="147"/>
      <c r="D525" s="148" t="s">
        <v>134</v>
      </c>
      <c r="E525" s="149" t="s">
        <v>19</v>
      </c>
      <c r="F525" s="150" t="s">
        <v>388</v>
      </c>
      <c r="H525" s="149" t="s">
        <v>19</v>
      </c>
      <c r="I525" s="151"/>
      <c r="L525" s="147"/>
      <c r="M525" s="152"/>
      <c r="T525" s="153"/>
      <c r="AT525" s="149" t="s">
        <v>134</v>
      </c>
      <c r="AU525" s="149" t="s">
        <v>78</v>
      </c>
      <c r="AV525" s="12" t="s">
        <v>76</v>
      </c>
      <c r="AW525" s="12" t="s">
        <v>136</v>
      </c>
      <c r="AX525" s="12" t="s">
        <v>68</v>
      </c>
      <c r="AY525" s="149" t="s">
        <v>123</v>
      </c>
    </row>
    <row r="526" spans="2:65" s="12" customFormat="1">
      <c r="B526" s="147"/>
      <c r="D526" s="148" t="s">
        <v>134</v>
      </c>
      <c r="E526" s="149" t="s">
        <v>19</v>
      </c>
      <c r="F526" s="150" t="s">
        <v>596</v>
      </c>
      <c r="H526" s="149" t="s">
        <v>19</v>
      </c>
      <c r="I526" s="151"/>
      <c r="L526" s="147"/>
      <c r="M526" s="152"/>
      <c r="T526" s="153"/>
      <c r="AT526" s="149" t="s">
        <v>134</v>
      </c>
      <c r="AU526" s="149" t="s">
        <v>78</v>
      </c>
      <c r="AV526" s="12" t="s">
        <v>76</v>
      </c>
      <c r="AW526" s="12" t="s">
        <v>136</v>
      </c>
      <c r="AX526" s="12" t="s">
        <v>68</v>
      </c>
      <c r="AY526" s="149" t="s">
        <v>123</v>
      </c>
    </row>
    <row r="527" spans="2:65" s="12" customFormat="1">
      <c r="B527" s="147"/>
      <c r="D527" s="148" t="s">
        <v>134</v>
      </c>
      <c r="E527" s="149" t="s">
        <v>19</v>
      </c>
      <c r="F527" s="150" t="s">
        <v>597</v>
      </c>
      <c r="H527" s="149" t="s">
        <v>19</v>
      </c>
      <c r="I527" s="151"/>
      <c r="L527" s="147"/>
      <c r="M527" s="152"/>
      <c r="T527" s="153"/>
      <c r="AT527" s="149" t="s">
        <v>134</v>
      </c>
      <c r="AU527" s="149" t="s">
        <v>78</v>
      </c>
      <c r="AV527" s="12" t="s">
        <v>76</v>
      </c>
      <c r="AW527" s="12" t="s">
        <v>136</v>
      </c>
      <c r="AX527" s="12" t="s">
        <v>68</v>
      </c>
      <c r="AY527" s="149" t="s">
        <v>123</v>
      </c>
    </row>
    <row r="528" spans="2:65" s="13" customFormat="1" ht="20.399999999999999">
      <c r="B528" s="154"/>
      <c r="D528" s="148" t="s">
        <v>134</v>
      </c>
      <c r="E528" s="155" t="s">
        <v>19</v>
      </c>
      <c r="F528" s="156" t="s">
        <v>609</v>
      </c>
      <c r="H528" s="157">
        <v>4.8000000000000001E-2</v>
      </c>
      <c r="I528" s="158"/>
      <c r="L528" s="154"/>
      <c r="M528" s="159"/>
      <c r="T528" s="160"/>
      <c r="AT528" s="155" t="s">
        <v>134</v>
      </c>
      <c r="AU528" s="155" t="s">
        <v>78</v>
      </c>
      <c r="AV528" s="13" t="s">
        <v>78</v>
      </c>
      <c r="AW528" s="13" t="s">
        <v>136</v>
      </c>
      <c r="AX528" s="13" t="s">
        <v>76</v>
      </c>
      <c r="AY528" s="155" t="s">
        <v>123</v>
      </c>
    </row>
    <row r="529" spans="2:65" s="1" customFormat="1" ht="33" customHeight="1">
      <c r="B529" s="33"/>
      <c r="C529" s="129" t="s">
        <v>610</v>
      </c>
      <c r="D529" s="129" t="s">
        <v>126</v>
      </c>
      <c r="E529" s="130" t="s">
        <v>611</v>
      </c>
      <c r="F529" s="131" t="s">
        <v>612</v>
      </c>
      <c r="G529" s="132" t="s">
        <v>129</v>
      </c>
      <c r="H529" s="133">
        <v>6.51</v>
      </c>
      <c r="I529" s="134"/>
      <c r="J529" s="135">
        <f>ROUND(I529*H529,2)</f>
        <v>0</v>
      </c>
      <c r="K529" s="136"/>
      <c r="L529" s="33"/>
      <c r="M529" s="137" t="s">
        <v>19</v>
      </c>
      <c r="N529" s="138" t="s">
        <v>39</v>
      </c>
      <c r="P529" s="139">
        <f>O529*H529</f>
        <v>0</v>
      </c>
      <c r="Q529" s="139">
        <v>1.9460000000000002E-2</v>
      </c>
      <c r="R529" s="139">
        <f>Q529*H529</f>
        <v>0.12668460000000001</v>
      </c>
      <c r="S529" s="139">
        <v>0</v>
      </c>
      <c r="T529" s="140">
        <f>S529*H529</f>
        <v>0</v>
      </c>
      <c r="AR529" s="141" t="s">
        <v>251</v>
      </c>
      <c r="AT529" s="141" t="s">
        <v>126</v>
      </c>
      <c r="AU529" s="141" t="s">
        <v>78</v>
      </c>
      <c r="AY529" s="18" t="s">
        <v>123</v>
      </c>
      <c r="BE529" s="142">
        <f>IF(N529="základní",J529,0)</f>
        <v>0</v>
      </c>
      <c r="BF529" s="142">
        <f>IF(N529="snížená",J529,0)</f>
        <v>0</v>
      </c>
      <c r="BG529" s="142">
        <f>IF(N529="zákl. přenesená",J529,0)</f>
        <v>0</v>
      </c>
      <c r="BH529" s="142">
        <f>IF(N529="sníž. přenesená",J529,0)</f>
        <v>0</v>
      </c>
      <c r="BI529" s="142">
        <f>IF(N529="nulová",J529,0)</f>
        <v>0</v>
      </c>
      <c r="BJ529" s="18" t="s">
        <v>76</v>
      </c>
      <c r="BK529" s="142">
        <f>ROUND(I529*H529,2)</f>
        <v>0</v>
      </c>
      <c r="BL529" s="18" t="s">
        <v>251</v>
      </c>
      <c r="BM529" s="141" t="s">
        <v>613</v>
      </c>
    </row>
    <row r="530" spans="2:65" s="1" customFormat="1">
      <c r="B530" s="33"/>
      <c r="D530" s="143" t="s">
        <v>132</v>
      </c>
      <c r="F530" s="144" t="s">
        <v>614</v>
      </c>
      <c r="I530" s="145"/>
      <c r="L530" s="33"/>
      <c r="M530" s="146"/>
      <c r="T530" s="54"/>
      <c r="AT530" s="18" t="s">
        <v>132</v>
      </c>
      <c r="AU530" s="18" t="s">
        <v>78</v>
      </c>
    </row>
    <row r="531" spans="2:65" s="12" customFormat="1">
      <c r="B531" s="147"/>
      <c r="D531" s="148" t="s">
        <v>134</v>
      </c>
      <c r="E531" s="149" t="s">
        <v>19</v>
      </c>
      <c r="F531" s="150" t="s">
        <v>186</v>
      </c>
      <c r="H531" s="149" t="s">
        <v>19</v>
      </c>
      <c r="I531" s="151"/>
      <c r="L531" s="147"/>
      <c r="M531" s="152"/>
      <c r="T531" s="153"/>
      <c r="AT531" s="149" t="s">
        <v>134</v>
      </c>
      <c r="AU531" s="149" t="s">
        <v>78</v>
      </c>
      <c r="AV531" s="12" t="s">
        <v>76</v>
      </c>
      <c r="AW531" s="12" t="s">
        <v>136</v>
      </c>
      <c r="AX531" s="12" t="s">
        <v>68</v>
      </c>
      <c r="AY531" s="149" t="s">
        <v>123</v>
      </c>
    </row>
    <row r="532" spans="2:65" s="12" customFormat="1">
      <c r="B532" s="147"/>
      <c r="D532" s="148" t="s">
        <v>134</v>
      </c>
      <c r="E532" s="149" t="s">
        <v>19</v>
      </c>
      <c r="F532" s="150" t="s">
        <v>388</v>
      </c>
      <c r="H532" s="149" t="s">
        <v>19</v>
      </c>
      <c r="I532" s="151"/>
      <c r="L532" s="147"/>
      <c r="M532" s="152"/>
      <c r="T532" s="153"/>
      <c r="AT532" s="149" t="s">
        <v>134</v>
      </c>
      <c r="AU532" s="149" t="s">
        <v>78</v>
      </c>
      <c r="AV532" s="12" t="s">
        <v>76</v>
      </c>
      <c r="AW532" s="12" t="s">
        <v>136</v>
      </c>
      <c r="AX532" s="12" t="s">
        <v>68</v>
      </c>
      <c r="AY532" s="149" t="s">
        <v>123</v>
      </c>
    </row>
    <row r="533" spans="2:65" s="12" customFormat="1">
      <c r="B533" s="147"/>
      <c r="D533" s="148" t="s">
        <v>134</v>
      </c>
      <c r="E533" s="149" t="s">
        <v>19</v>
      </c>
      <c r="F533" s="150" t="s">
        <v>596</v>
      </c>
      <c r="H533" s="149" t="s">
        <v>19</v>
      </c>
      <c r="I533" s="151"/>
      <c r="L533" s="147"/>
      <c r="M533" s="152"/>
      <c r="T533" s="153"/>
      <c r="AT533" s="149" t="s">
        <v>134</v>
      </c>
      <c r="AU533" s="149" t="s">
        <v>78</v>
      </c>
      <c r="AV533" s="12" t="s">
        <v>76</v>
      </c>
      <c r="AW533" s="12" t="s">
        <v>136</v>
      </c>
      <c r="AX533" s="12" t="s">
        <v>68</v>
      </c>
      <c r="AY533" s="149" t="s">
        <v>123</v>
      </c>
    </row>
    <row r="534" spans="2:65" s="12" customFormat="1">
      <c r="B534" s="147"/>
      <c r="D534" s="148" t="s">
        <v>134</v>
      </c>
      <c r="E534" s="149" t="s">
        <v>19</v>
      </c>
      <c r="F534" s="150" t="s">
        <v>597</v>
      </c>
      <c r="H534" s="149" t="s">
        <v>19</v>
      </c>
      <c r="I534" s="151"/>
      <c r="L534" s="147"/>
      <c r="M534" s="152"/>
      <c r="T534" s="153"/>
      <c r="AT534" s="149" t="s">
        <v>134</v>
      </c>
      <c r="AU534" s="149" t="s">
        <v>78</v>
      </c>
      <c r="AV534" s="12" t="s">
        <v>76</v>
      </c>
      <c r="AW534" s="12" t="s">
        <v>136</v>
      </c>
      <c r="AX534" s="12" t="s">
        <v>68</v>
      </c>
      <c r="AY534" s="149" t="s">
        <v>123</v>
      </c>
    </row>
    <row r="535" spans="2:65" s="13" customFormat="1">
      <c r="B535" s="154"/>
      <c r="D535" s="148" t="s">
        <v>134</v>
      </c>
      <c r="E535" s="155" t="s">
        <v>19</v>
      </c>
      <c r="F535" s="156" t="s">
        <v>615</v>
      </c>
      <c r="H535" s="157">
        <v>6.5100000000000007</v>
      </c>
      <c r="I535" s="158"/>
      <c r="L535" s="154"/>
      <c r="M535" s="159"/>
      <c r="T535" s="160"/>
      <c r="AT535" s="155" t="s">
        <v>134</v>
      </c>
      <c r="AU535" s="155" t="s">
        <v>78</v>
      </c>
      <c r="AV535" s="13" t="s">
        <v>78</v>
      </c>
      <c r="AW535" s="13" t="s">
        <v>136</v>
      </c>
      <c r="AX535" s="13" t="s">
        <v>76</v>
      </c>
      <c r="AY535" s="155" t="s">
        <v>123</v>
      </c>
    </row>
    <row r="536" spans="2:65" s="1" customFormat="1" ht="37.950000000000003" customHeight="1">
      <c r="B536" s="33"/>
      <c r="C536" s="129" t="s">
        <v>616</v>
      </c>
      <c r="D536" s="129" t="s">
        <v>126</v>
      </c>
      <c r="E536" s="130" t="s">
        <v>617</v>
      </c>
      <c r="F536" s="131" t="s">
        <v>618</v>
      </c>
      <c r="G536" s="132" t="s">
        <v>141</v>
      </c>
      <c r="H536" s="133">
        <v>12</v>
      </c>
      <c r="I536" s="134"/>
      <c r="J536" s="135">
        <f>ROUND(I536*H536,2)</f>
        <v>0</v>
      </c>
      <c r="K536" s="136"/>
      <c r="L536" s="33"/>
      <c r="M536" s="137" t="s">
        <v>19</v>
      </c>
      <c r="N536" s="138" t="s">
        <v>39</v>
      </c>
      <c r="P536" s="139">
        <f>O536*H536</f>
        <v>0</v>
      </c>
      <c r="Q536" s="139">
        <v>0</v>
      </c>
      <c r="R536" s="139">
        <f>Q536*H536</f>
        <v>0</v>
      </c>
      <c r="S536" s="139">
        <v>0</v>
      </c>
      <c r="T536" s="140">
        <f>S536*H536</f>
        <v>0</v>
      </c>
      <c r="AR536" s="141" t="s">
        <v>251</v>
      </c>
      <c r="AT536" s="141" t="s">
        <v>126</v>
      </c>
      <c r="AU536" s="141" t="s">
        <v>78</v>
      </c>
      <c r="AY536" s="18" t="s">
        <v>123</v>
      </c>
      <c r="BE536" s="142">
        <f>IF(N536="základní",J536,0)</f>
        <v>0</v>
      </c>
      <c r="BF536" s="142">
        <f>IF(N536="snížená",J536,0)</f>
        <v>0</v>
      </c>
      <c r="BG536" s="142">
        <f>IF(N536="zákl. přenesená",J536,0)</f>
        <v>0</v>
      </c>
      <c r="BH536" s="142">
        <f>IF(N536="sníž. přenesená",J536,0)</f>
        <v>0</v>
      </c>
      <c r="BI536" s="142">
        <f>IF(N536="nulová",J536,0)</f>
        <v>0</v>
      </c>
      <c r="BJ536" s="18" t="s">
        <v>76</v>
      </c>
      <c r="BK536" s="142">
        <f>ROUND(I536*H536,2)</f>
        <v>0</v>
      </c>
      <c r="BL536" s="18" t="s">
        <v>251</v>
      </c>
      <c r="BM536" s="141" t="s">
        <v>619</v>
      </c>
    </row>
    <row r="537" spans="2:65" s="1" customFormat="1">
      <c r="B537" s="33"/>
      <c r="D537" s="143" t="s">
        <v>132</v>
      </c>
      <c r="F537" s="144" t="s">
        <v>620</v>
      </c>
      <c r="I537" s="145"/>
      <c r="L537" s="33"/>
      <c r="M537" s="146"/>
      <c r="T537" s="54"/>
      <c r="AT537" s="18" t="s">
        <v>132</v>
      </c>
      <c r="AU537" s="18" t="s">
        <v>78</v>
      </c>
    </row>
    <row r="538" spans="2:65" s="12" customFormat="1">
      <c r="B538" s="147"/>
      <c r="D538" s="148" t="s">
        <v>134</v>
      </c>
      <c r="E538" s="149" t="s">
        <v>19</v>
      </c>
      <c r="F538" s="150" t="s">
        <v>186</v>
      </c>
      <c r="H538" s="149" t="s">
        <v>19</v>
      </c>
      <c r="I538" s="151"/>
      <c r="L538" s="147"/>
      <c r="M538" s="152"/>
      <c r="T538" s="153"/>
      <c r="AT538" s="149" t="s">
        <v>134</v>
      </c>
      <c r="AU538" s="149" t="s">
        <v>78</v>
      </c>
      <c r="AV538" s="12" t="s">
        <v>76</v>
      </c>
      <c r="AW538" s="12" t="s">
        <v>136</v>
      </c>
      <c r="AX538" s="12" t="s">
        <v>68</v>
      </c>
      <c r="AY538" s="149" t="s">
        <v>123</v>
      </c>
    </row>
    <row r="539" spans="2:65" s="12" customFormat="1">
      <c r="B539" s="147"/>
      <c r="D539" s="148" t="s">
        <v>134</v>
      </c>
      <c r="E539" s="149" t="s">
        <v>19</v>
      </c>
      <c r="F539" s="150" t="s">
        <v>388</v>
      </c>
      <c r="H539" s="149" t="s">
        <v>19</v>
      </c>
      <c r="I539" s="151"/>
      <c r="L539" s="147"/>
      <c r="M539" s="152"/>
      <c r="T539" s="153"/>
      <c r="AT539" s="149" t="s">
        <v>134</v>
      </c>
      <c r="AU539" s="149" t="s">
        <v>78</v>
      </c>
      <c r="AV539" s="12" t="s">
        <v>76</v>
      </c>
      <c r="AW539" s="12" t="s">
        <v>136</v>
      </c>
      <c r="AX539" s="12" t="s">
        <v>68</v>
      </c>
      <c r="AY539" s="149" t="s">
        <v>123</v>
      </c>
    </row>
    <row r="540" spans="2:65" s="12" customFormat="1">
      <c r="B540" s="147"/>
      <c r="D540" s="148" t="s">
        <v>134</v>
      </c>
      <c r="E540" s="149" t="s">
        <v>19</v>
      </c>
      <c r="F540" s="150" t="s">
        <v>596</v>
      </c>
      <c r="H540" s="149" t="s">
        <v>19</v>
      </c>
      <c r="I540" s="151"/>
      <c r="L540" s="147"/>
      <c r="M540" s="152"/>
      <c r="T540" s="153"/>
      <c r="AT540" s="149" t="s">
        <v>134</v>
      </c>
      <c r="AU540" s="149" t="s">
        <v>78</v>
      </c>
      <c r="AV540" s="12" t="s">
        <v>76</v>
      </c>
      <c r="AW540" s="12" t="s">
        <v>136</v>
      </c>
      <c r="AX540" s="12" t="s">
        <v>68</v>
      </c>
      <c r="AY540" s="149" t="s">
        <v>123</v>
      </c>
    </row>
    <row r="541" spans="2:65" s="12" customFormat="1">
      <c r="B541" s="147"/>
      <c r="D541" s="148" t="s">
        <v>134</v>
      </c>
      <c r="E541" s="149" t="s">
        <v>19</v>
      </c>
      <c r="F541" s="150" t="s">
        <v>597</v>
      </c>
      <c r="H541" s="149" t="s">
        <v>19</v>
      </c>
      <c r="I541" s="151"/>
      <c r="L541" s="147"/>
      <c r="M541" s="152"/>
      <c r="T541" s="153"/>
      <c r="AT541" s="149" t="s">
        <v>134</v>
      </c>
      <c r="AU541" s="149" t="s">
        <v>78</v>
      </c>
      <c r="AV541" s="12" t="s">
        <v>76</v>
      </c>
      <c r="AW541" s="12" t="s">
        <v>136</v>
      </c>
      <c r="AX541" s="12" t="s">
        <v>68</v>
      </c>
      <c r="AY541" s="149" t="s">
        <v>123</v>
      </c>
    </row>
    <row r="542" spans="2:65" s="13" customFormat="1" ht="20.399999999999999">
      <c r="B542" s="154"/>
      <c r="D542" s="148" t="s">
        <v>134</v>
      </c>
      <c r="E542" s="155" t="s">
        <v>19</v>
      </c>
      <c r="F542" s="156" t="s">
        <v>604</v>
      </c>
      <c r="H542" s="157">
        <v>12</v>
      </c>
      <c r="I542" s="158"/>
      <c r="L542" s="154"/>
      <c r="M542" s="159"/>
      <c r="T542" s="160"/>
      <c r="AT542" s="155" t="s">
        <v>134</v>
      </c>
      <c r="AU542" s="155" t="s">
        <v>78</v>
      </c>
      <c r="AV542" s="13" t="s">
        <v>78</v>
      </c>
      <c r="AW542" s="13" t="s">
        <v>136</v>
      </c>
      <c r="AX542" s="13" t="s">
        <v>76</v>
      </c>
      <c r="AY542" s="155" t="s">
        <v>123</v>
      </c>
    </row>
    <row r="543" spans="2:65" s="1" customFormat="1" ht="21.75" customHeight="1">
      <c r="B543" s="33"/>
      <c r="C543" s="161" t="s">
        <v>621</v>
      </c>
      <c r="D543" s="161" t="s">
        <v>157</v>
      </c>
      <c r="E543" s="162" t="s">
        <v>622</v>
      </c>
      <c r="F543" s="163" t="s">
        <v>623</v>
      </c>
      <c r="G543" s="164" t="s">
        <v>345</v>
      </c>
      <c r="H543" s="165">
        <v>0.16</v>
      </c>
      <c r="I543" s="166"/>
      <c r="J543" s="167">
        <f>ROUND(I543*H543,2)</f>
        <v>0</v>
      </c>
      <c r="K543" s="168"/>
      <c r="L543" s="169"/>
      <c r="M543" s="170" t="s">
        <v>19</v>
      </c>
      <c r="N543" s="171" t="s">
        <v>39</v>
      </c>
      <c r="P543" s="139">
        <f>O543*H543</f>
        <v>0</v>
      </c>
      <c r="Q543" s="139">
        <v>0.55000000000000004</v>
      </c>
      <c r="R543" s="139">
        <f>Q543*H543</f>
        <v>8.8000000000000009E-2</v>
      </c>
      <c r="S543" s="139">
        <v>0</v>
      </c>
      <c r="T543" s="140">
        <f>S543*H543</f>
        <v>0</v>
      </c>
      <c r="AR543" s="141" t="s">
        <v>342</v>
      </c>
      <c r="AT543" s="141" t="s">
        <v>157</v>
      </c>
      <c r="AU543" s="141" t="s">
        <v>78</v>
      </c>
      <c r="AY543" s="18" t="s">
        <v>123</v>
      </c>
      <c r="BE543" s="142">
        <f>IF(N543="základní",J543,0)</f>
        <v>0</v>
      </c>
      <c r="BF543" s="142">
        <f>IF(N543="snížená",J543,0)</f>
        <v>0</v>
      </c>
      <c r="BG543" s="142">
        <f>IF(N543="zákl. přenesená",J543,0)</f>
        <v>0</v>
      </c>
      <c r="BH543" s="142">
        <f>IF(N543="sníž. přenesená",J543,0)</f>
        <v>0</v>
      </c>
      <c r="BI543" s="142">
        <f>IF(N543="nulová",J543,0)</f>
        <v>0</v>
      </c>
      <c r="BJ543" s="18" t="s">
        <v>76</v>
      </c>
      <c r="BK543" s="142">
        <f>ROUND(I543*H543,2)</f>
        <v>0</v>
      </c>
      <c r="BL543" s="18" t="s">
        <v>251</v>
      </c>
      <c r="BM543" s="141" t="s">
        <v>624</v>
      </c>
    </row>
    <row r="544" spans="2:65" s="12" customFormat="1">
      <c r="B544" s="147"/>
      <c r="D544" s="148" t="s">
        <v>134</v>
      </c>
      <c r="E544" s="149" t="s">
        <v>19</v>
      </c>
      <c r="F544" s="150" t="s">
        <v>186</v>
      </c>
      <c r="H544" s="149" t="s">
        <v>19</v>
      </c>
      <c r="I544" s="151"/>
      <c r="L544" s="147"/>
      <c r="M544" s="152"/>
      <c r="T544" s="153"/>
      <c r="AT544" s="149" t="s">
        <v>134</v>
      </c>
      <c r="AU544" s="149" t="s">
        <v>78</v>
      </c>
      <c r="AV544" s="12" t="s">
        <v>76</v>
      </c>
      <c r="AW544" s="12" t="s">
        <v>136</v>
      </c>
      <c r="AX544" s="12" t="s">
        <v>68</v>
      </c>
      <c r="AY544" s="149" t="s">
        <v>123</v>
      </c>
    </row>
    <row r="545" spans="2:65" s="12" customFormat="1">
      <c r="B545" s="147"/>
      <c r="D545" s="148" t="s">
        <v>134</v>
      </c>
      <c r="E545" s="149" t="s">
        <v>19</v>
      </c>
      <c r="F545" s="150" t="s">
        <v>388</v>
      </c>
      <c r="H545" s="149" t="s">
        <v>19</v>
      </c>
      <c r="I545" s="151"/>
      <c r="L545" s="147"/>
      <c r="M545" s="152"/>
      <c r="T545" s="153"/>
      <c r="AT545" s="149" t="s">
        <v>134</v>
      </c>
      <c r="AU545" s="149" t="s">
        <v>78</v>
      </c>
      <c r="AV545" s="12" t="s">
        <v>76</v>
      </c>
      <c r="AW545" s="12" t="s">
        <v>136</v>
      </c>
      <c r="AX545" s="12" t="s">
        <v>68</v>
      </c>
      <c r="AY545" s="149" t="s">
        <v>123</v>
      </c>
    </row>
    <row r="546" spans="2:65" s="12" customFormat="1">
      <c r="B546" s="147"/>
      <c r="D546" s="148" t="s">
        <v>134</v>
      </c>
      <c r="E546" s="149" t="s">
        <v>19</v>
      </c>
      <c r="F546" s="150" t="s">
        <v>596</v>
      </c>
      <c r="H546" s="149" t="s">
        <v>19</v>
      </c>
      <c r="I546" s="151"/>
      <c r="L546" s="147"/>
      <c r="M546" s="152"/>
      <c r="T546" s="153"/>
      <c r="AT546" s="149" t="s">
        <v>134</v>
      </c>
      <c r="AU546" s="149" t="s">
        <v>78</v>
      </c>
      <c r="AV546" s="12" t="s">
        <v>76</v>
      </c>
      <c r="AW546" s="12" t="s">
        <v>136</v>
      </c>
      <c r="AX546" s="12" t="s">
        <v>68</v>
      </c>
      <c r="AY546" s="149" t="s">
        <v>123</v>
      </c>
    </row>
    <row r="547" spans="2:65" s="12" customFormat="1">
      <c r="B547" s="147"/>
      <c r="D547" s="148" t="s">
        <v>134</v>
      </c>
      <c r="E547" s="149" t="s">
        <v>19</v>
      </c>
      <c r="F547" s="150" t="s">
        <v>597</v>
      </c>
      <c r="H547" s="149" t="s">
        <v>19</v>
      </c>
      <c r="I547" s="151"/>
      <c r="L547" s="147"/>
      <c r="M547" s="152"/>
      <c r="T547" s="153"/>
      <c r="AT547" s="149" t="s">
        <v>134</v>
      </c>
      <c r="AU547" s="149" t="s">
        <v>78</v>
      </c>
      <c r="AV547" s="12" t="s">
        <v>76</v>
      </c>
      <c r="AW547" s="12" t="s">
        <v>136</v>
      </c>
      <c r="AX547" s="12" t="s">
        <v>68</v>
      </c>
      <c r="AY547" s="149" t="s">
        <v>123</v>
      </c>
    </row>
    <row r="548" spans="2:65" s="13" customFormat="1" ht="20.399999999999999">
      <c r="B548" s="154"/>
      <c r="D548" s="148" t="s">
        <v>134</v>
      </c>
      <c r="E548" s="155" t="s">
        <v>19</v>
      </c>
      <c r="F548" s="156" t="s">
        <v>625</v>
      </c>
      <c r="H548" s="157">
        <v>0.16000000000000003</v>
      </c>
      <c r="I548" s="158"/>
      <c r="L548" s="154"/>
      <c r="M548" s="159"/>
      <c r="T548" s="160"/>
      <c r="AT548" s="155" t="s">
        <v>134</v>
      </c>
      <c r="AU548" s="155" t="s">
        <v>78</v>
      </c>
      <c r="AV548" s="13" t="s">
        <v>78</v>
      </c>
      <c r="AW548" s="13" t="s">
        <v>136</v>
      </c>
      <c r="AX548" s="13" t="s">
        <v>76</v>
      </c>
      <c r="AY548" s="155" t="s">
        <v>123</v>
      </c>
    </row>
    <row r="549" spans="2:65" s="1" customFormat="1" ht="37.950000000000003" customHeight="1">
      <c r="B549" s="33"/>
      <c r="C549" s="129" t="s">
        <v>626</v>
      </c>
      <c r="D549" s="129" t="s">
        <v>126</v>
      </c>
      <c r="E549" s="130" t="s">
        <v>627</v>
      </c>
      <c r="F549" s="131" t="s">
        <v>628</v>
      </c>
      <c r="G549" s="132" t="s">
        <v>345</v>
      </c>
      <c r="H549" s="133">
        <v>0.20799999999999999</v>
      </c>
      <c r="I549" s="134"/>
      <c r="J549" s="135">
        <f>ROUND(I549*H549,2)</f>
        <v>0</v>
      </c>
      <c r="K549" s="136"/>
      <c r="L549" s="33"/>
      <c r="M549" s="137" t="s">
        <v>19</v>
      </c>
      <c r="N549" s="138" t="s">
        <v>39</v>
      </c>
      <c r="P549" s="139">
        <f>O549*H549</f>
        <v>0</v>
      </c>
      <c r="Q549" s="139">
        <v>2.3300000000000001E-2</v>
      </c>
      <c r="R549" s="139">
        <f>Q549*H549</f>
        <v>4.8463999999999998E-3</v>
      </c>
      <c r="S549" s="139">
        <v>0</v>
      </c>
      <c r="T549" s="140">
        <f>S549*H549</f>
        <v>0</v>
      </c>
      <c r="AR549" s="141" t="s">
        <v>251</v>
      </c>
      <c r="AT549" s="141" t="s">
        <v>126</v>
      </c>
      <c r="AU549" s="141" t="s">
        <v>78</v>
      </c>
      <c r="AY549" s="18" t="s">
        <v>123</v>
      </c>
      <c r="BE549" s="142">
        <f>IF(N549="základní",J549,0)</f>
        <v>0</v>
      </c>
      <c r="BF549" s="142">
        <f>IF(N549="snížená",J549,0)</f>
        <v>0</v>
      </c>
      <c r="BG549" s="142">
        <f>IF(N549="zákl. přenesená",J549,0)</f>
        <v>0</v>
      </c>
      <c r="BH549" s="142">
        <f>IF(N549="sníž. přenesená",J549,0)</f>
        <v>0</v>
      </c>
      <c r="BI549" s="142">
        <f>IF(N549="nulová",J549,0)</f>
        <v>0</v>
      </c>
      <c r="BJ549" s="18" t="s">
        <v>76</v>
      </c>
      <c r="BK549" s="142">
        <f>ROUND(I549*H549,2)</f>
        <v>0</v>
      </c>
      <c r="BL549" s="18" t="s">
        <v>251</v>
      </c>
      <c r="BM549" s="141" t="s">
        <v>629</v>
      </c>
    </row>
    <row r="550" spans="2:65" s="1" customFormat="1">
      <c r="B550" s="33"/>
      <c r="D550" s="143" t="s">
        <v>132</v>
      </c>
      <c r="F550" s="144" t="s">
        <v>630</v>
      </c>
      <c r="I550" s="145"/>
      <c r="L550" s="33"/>
      <c r="M550" s="146"/>
      <c r="T550" s="54"/>
      <c r="AT550" s="18" t="s">
        <v>132</v>
      </c>
      <c r="AU550" s="18" t="s">
        <v>78</v>
      </c>
    </row>
    <row r="551" spans="2:65" s="13" customFormat="1">
      <c r="B551" s="154"/>
      <c r="D551" s="148" t="s">
        <v>134</v>
      </c>
      <c r="E551" s="155" t="s">
        <v>19</v>
      </c>
      <c r="F551" s="156" t="s">
        <v>631</v>
      </c>
      <c r="H551" s="157">
        <v>0.20800000000000002</v>
      </c>
      <c r="I551" s="158"/>
      <c r="L551" s="154"/>
      <c r="M551" s="159"/>
      <c r="T551" s="160"/>
      <c r="AT551" s="155" t="s">
        <v>134</v>
      </c>
      <c r="AU551" s="155" t="s">
        <v>78</v>
      </c>
      <c r="AV551" s="13" t="s">
        <v>78</v>
      </c>
      <c r="AW551" s="13" t="s">
        <v>136</v>
      </c>
      <c r="AX551" s="13" t="s">
        <v>76</v>
      </c>
      <c r="AY551" s="155" t="s">
        <v>123</v>
      </c>
    </row>
    <row r="552" spans="2:65" s="1" customFormat="1" ht="21.75" customHeight="1">
      <c r="B552" s="33"/>
      <c r="C552" s="129" t="s">
        <v>632</v>
      </c>
      <c r="D552" s="129" t="s">
        <v>126</v>
      </c>
      <c r="E552" s="130" t="s">
        <v>633</v>
      </c>
      <c r="F552" s="131" t="s">
        <v>634</v>
      </c>
      <c r="G552" s="132" t="s">
        <v>172</v>
      </c>
      <c r="H552" s="133">
        <v>22</v>
      </c>
      <c r="I552" s="134"/>
      <c r="J552" s="135">
        <f>ROUND(I552*H552,2)</f>
        <v>0</v>
      </c>
      <c r="K552" s="136"/>
      <c r="L552" s="33"/>
      <c r="M552" s="137" t="s">
        <v>19</v>
      </c>
      <c r="N552" s="138" t="s">
        <v>39</v>
      </c>
      <c r="P552" s="139">
        <f>O552*H552</f>
        <v>0</v>
      </c>
      <c r="Q552" s="139">
        <v>0</v>
      </c>
      <c r="R552" s="139">
        <f>Q552*H552</f>
        <v>0</v>
      </c>
      <c r="S552" s="139">
        <v>0.01</v>
      </c>
      <c r="T552" s="140">
        <f>S552*H552</f>
        <v>0.22</v>
      </c>
      <c r="AR552" s="141" t="s">
        <v>251</v>
      </c>
      <c r="AT552" s="141" t="s">
        <v>126</v>
      </c>
      <c r="AU552" s="141" t="s">
        <v>78</v>
      </c>
      <c r="AY552" s="18" t="s">
        <v>123</v>
      </c>
      <c r="BE552" s="142">
        <f>IF(N552="základní",J552,0)</f>
        <v>0</v>
      </c>
      <c r="BF552" s="142">
        <f>IF(N552="snížená",J552,0)</f>
        <v>0</v>
      </c>
      <c r="BG552" s="142">
        <f>IF(N552="zákl. přenesená",J552,0)</f>
        <v>0</v>
      </c>
      <c r="BH552" s="142">
        <f>IF(N552="sníž. přenesená",J552,0)</f>
        <v>0</v>
      </c>
      <c r="BI552" s="142">
        <f>IF(N552="nulová",J552,0)</f>
        <v>0</v>
      </c>
      <c r="BJ552" s="18" t="s">
        <v>76</v>
      </c>
      <c r="BK552" s="142">
        <f>ROUND(I552*H552,2)</f>
        <v>0</v>
      </c>
      <c r="BL552" s="18" t="s">
        <v>251</v>
      </c>
      <c r="BM552" s="141" t="s">
        <v>635</v>
      </c>
    </row>
    <row r="553" spans="2:65" s="1" customFormat="1">
      <c r="B553" s="33"/>
      <c r="D553" s="143" t="s">
        <v>132</v>
      </c>
      <c r="F553" s="144" t="s">
        <v>636</v>
      </c>
      <c r="I553" s="145"/>
      <c r="L553" s="33"/>
      <c r="M553" s="146"/>
      <c r="T553" s="54"/>
      <c r="AT553" s="18" t="s">
        <v>132</v>
      </c>
      <c r="AU553" s="18" t="s">
        <v>78</v>
      </c>
    </row>
    <row r="554" spans="2:65" s="12" customFormat="1">
      <c r="B554" s="147"/>
      <c r="D554" s="148" t="s">
        <v>134</v>
      </c>
      <c r="E554" s="149" t="s">
        <v>19</v>
      </c>
      <c r="F554" s="150" t="s">
        <v>186</v>
      </c>
      <c r="H554" s="149" t="s">
        <v>19</v>
      </c>
      <c r="I554" s="151"/>
      <c r="L554" s="147"/>
      <c r="M554" s="152"/>
      <c r="T554" s="153"/>
      <c r="AT554" s="149" t="s">
        <v>134</v>
      </c>
      <c r="AU554" s="149" t="s">
        <v>78</v>
      </c>
      <c r="AV554" s="12" t="s">
        <v>76</v>
      </c>
      <c r="AW554" s="12" t="s">
        <v>136</v>
      </c>
      <c r="AX554" s="12" t="s">
        <v>68</v>
      </c>
      <c r="AY554" s="149" t="s">
        <v>123</v>
      </c>
    </row>
    <row r="555" spans="2:65" s="12" customFormat="1">
      <c r="B555" s="147"/>
      <c r="D555" s="148" t="s">
        <v>134</v>
      </c>
      <c r="E555" s="149" t="s">
        <v>19</v>
      </c>
      <c r="F555" s="150" t="s">
        <v>135</v>
      </c>
      <c r="H555" s="149" t="s">
        <v>19</v>
      </c>
      <c r="I555" s="151"/>
      <c r="L555" s="147"/>
      <c r="M555" s="152"/>
      <c r="T555" s="153"/>
      <c r="AT555" s="149" t="s">
        <v>134</v>
      </c>
      <c r="AU555" s="149" t="s">
        <v>78</v>
      </c>
      <c r="AV555" s="12" t="s">
        <v>76</v>
      </c>
      <c r="AW555" s="12" t="s">
        <v>136</v>
      </c>
      <c r="AX555" s="12" t="s">
        <v>68</v>
      </c>
      <c r="AY555" s="149" t="s">
        <v>123</v>
      </c>
    </row>
    <row r="556" spans="2:65" s="13" customFormat="1">
      <c r="B556" s="154"/>
      <c r="D556" s="148" t="s">
        <v>134</v>
      </c>
      <c r="E556" s="155" t="s">
        <v>19</v>
      </c>
      <c r="F556" s="156" t="s">
        <v>637</v>
      </c>
      <c r="H556" s="157">
        <v>22</v>
      </c>
      <c r="I556" s="158"/>
      <c r="L556" s="154"/>
      <c r="M556" s="159"/>
      <c r="T556" s="160"/>
      <c r="AT556" s="155" t="s">
        <v>134</v>
      </c>
      <c r="AU556" s="155" t="s">
        <v>78</v>
      </c>
      <c r="AV556" s="13" t="s">
        <v>78</v>
      </c>
      <c r="AW556" s="13" t="s">
        <v>136</v>
      </c>
      <c r="AX556" s="13" t="s">
        <v>76</v>
      </c>
      <c r="AY556" s="155" t="s">
        <v>123</v>
      </c>
    </row>
    <row r="557" spans="2:65" s="1" customFormat="1" ht="21.75" customHeight="1">
      <c r="B557" s="33"/>
      <c r="C557" s="129" t="s">
        <v>638</v>
      </c>
      <c r="D557" s="129" t="s">
        <v>126</v>
      </c>
      <c r="E557" s="130" t="s">
        <v>639</v>
      </c>
      <c r="F557" s="131" t="s">
        <v>640</v>
      </c>
      <c r="G557" s="132" t="s">
        <v>129</v>
      </c>
      <c r="H557" s="133">
        <v>32</v>
      </c>
      <c r="I557" s="134"/>
      <c r="J557" s="135">
        <f>ROUND(I557*H557,2)</f>
        <v>0</v>
      </c>
      <c r="K557" s="136"/>
      <c r="L557" s="33"/>
      <c r="M557" s="137" t="s">
        <v>19</v>
      </c>
      <c r="N557" s="138" t="s">
        <v>39</v>
      </c>
      <c r="P557" s="139">
        <f>O557*H557</f>
        <v>0</v>
      </c>
      <c r="Q557" s="139">
        <v>0</v>
      </c>
      <c r="R557" s="139">
        <f>Q557*H557</f>
        <v>0</v>
      </c>
      <c r="S557" s="139">
        <v>1.6E-2</v>
      </c>
      <c r="T557" s="140">
        <f>S557*H557</f>
        <v>0.51200000000000001</v>
      </c>
      <c r="AR557" s="141" t="s">
        <v>251</v>
      </c>
      <c r="AT557" s="141" t="s">
        <v>126</v>
      </c>
      <c r="AU557" s="141" t="s">
        <v>78</v>
      </c>
      <c r="AY557" s="18" t="s">
        <v>123</v>
      </c>
      <c r="BE557" s="142">
        <f>IF(N557="základní",J557,0)</f>
        <v>0</v>
      </c>
      <c r="BF557" s="142">
        <f>IF(N557="snížená",J557,0)</f>
        <v>0</v>
      </c>
      <c r="BG557" s="142">
        <f>IF(N557="zákl. přenesená",J557,0)</f>
        <v>0</v>
      </c>
      <c r="BH557" s="142">
        <f>IF(N557="sníž. přenesená",J557,0)</f>
        <v>0</v>
      </c>
      <c r="BI557" s="142">
        <f>IF(N557="nulová",J557,0)</f>
        <v>0</v>
      </c>
      <c r="BJ557" s="18" t="s">
        <v>76</v>
      </c>
      <c r="BK557" s="142">
        <f>ROUND(I557*H557,2)</f>
        <v>0</v>
      </c>
      <c r="BL557" s="18" t="s">
        <v>251</v>
      </c>
      <c r="BM557" s="141" t="s">
        <v>641</v>
      </c>
    </row>
    <row r="558" spans="2:65" s="1" customFormat="1">
      <c r="B558" s="33"/>
      <c r="D558" s="143" t="s">
        <v>132</v>
      </c>
      <c r="F558" s="144" t="s">
        <v>642</v>
      </c>
      <c r="I558" s="145"/>
      <c r="L558" s="33"/>
      <c r="M558" s="146"/>
      <c r="T558" s="54"/>
      <c r="AT558" s="18" t="s">
        <v>132</v>
      </c>
      <c r="AU558" s="18" t="s">
        <v>78</v>
      </c>
    </row>
    <row r="559" spans="2:65" s="12" customFormat="1">
      <c r="B559" s="147"/>
      <c r="D559" s="148" t="s">
        <v>134</v>
      </c>
      <c r="E559" s="149" t="s">
        <v>19</v>
      </c>
      <c r="F559" s="150" t="s">
        <v>186</v>
      </c>
      <c r="H559" s="149" t="s">
        <v>19</v>
      </c>
      <c r="I559" s="151"/>
      <c r="L559" s="147"/>
      <c r="M559" s="152"/>
      <c r="T559" s="153"/>
      <c r="AT559" s="149" t="s">
        <v>134</v>
      </c>
      <c r="AU559" s="149" t="s">
        <v>78</v>
      </c>
      <c r="AV559" s="12" t="s">
        <v>76</v>
      </c>
      <c r="AW559" s="12" t="s">
        <v>136</v>
      </c>
      <c r="AX559" s="12" t="s">
        <v>68</v>
      </c>
      <c r="AY559" s="149" t="s">
        <v>123</v>
      </c>
    </row>
    <row r="560" spans="2:65" s="12" customFormat="1">
      <c r="B560" s="147"/>
      <c r="D560" s="148" t="s">
        <v>134</v>
      </c>
      <c r="E560" s="149" t="s">
        <v>19</v>
      </c>
      <c r="F560" s="150" t="s">
        <v>187</v>
      </c>
      <c r="H560" s="149" t="s">
        <v>19</v>
      </c>
      <c r="I560" s="151"/>
      <c r="L560" s="147"/>
      <c r="M560" s="152"/>
      <c r="T560" s="153"/>
      <c r="AT560" s="149" t="s">
        <v>134</v>
      </c>
      <c r="AU560" s="149" t="s">
        <v>78</v>
      </c>
      <c r="AV560" s="12" t="s">
        <v>76</v>
      </c>
      <c r="AW560" s="12" t="s">
        <v>136</v>
      </c>
      <c r="AX560" s="12" t="s">
        <v>68</v>
      </c>
      <c r="AY560" s="149" t="s">
        <v>123</v>
      </c>
    </row>
    <row r="561" spans="2:65" s="13" customFormat="1">
      <c r="B561" s="154"/>
      <c r="D561" s="148" t="s">
        <v>134</v>
      </c>
      <c r="E561" s="155" t="s">
        <v>19</v>
      </c>
      <c r="F561" s="156" t="s">
        <v>643</v>
      </c>
      <c r="H561" s="157">
        <v>32</v>
      </c>
      <c r="I561" s="158"/>
      <c r="L561" s="154"/>
      <c r="M561" s="159"/>
      <c r="T561" s="160"/>
      <c r="AT561" s="155" t="s">
        <v>134</v>
      </c>
      <c r="AU561" s="155" t="s">
        <v>78</v>
      </c>
      <c r="AV561" s="13" t="s">
        <v>78</v>
      </c>
      <c r="AW561" s="13" t="s">
        <v>136</v>
      </c>
      <c r="AX561" s="13" t="s">
        <v>76</v>
      </c>
      <c r="AY561" s="155" t="s">
        <v>123</v>
      </c>
    </row>
    <row r="562" spans="2:65" s="1" customFormat="1" ht="24.15" customHeight="1">
      <c r="B562" s="33"/>
      <c r="C562" s="129" t="s">
        <v>644</v>
      </c>
      <c r="D562" s="129" t="s">
        <v>126</v>
      </c>
      <c r="E562" s="130" t="s">
        <v>645</v>
      </c>
      <c r="F562" s="131" t="s">
        <v>646</v>
      </c>
      <c r="G562" s="132" t="s">
        <v>129</v>
      </c>
      <c r="H562" s="133">
        <v>200.3</v>
      </c>
      <c r="I562" s="134"/>
      <c r="J562" s="135">
        <f>ROUND(I562*H562,2)</f>
        <v>0</v>
      </c>
      <c r="K562" s="136"/>
      <c r="L562" s="33"/>
      <c r="M562" s="137" t="s">
        <v>19</v>
      </c>
      <c r="N562" s="138" t="s">
        <v>39</v>
      </c>
      <c r="P562" s="139">
        <f>O562*H562</f>
        <v>0</v>
      </c>
      <c r="Q562" s="139">
        <v>0</v>
      </c>
      <c r="R562" s="139">
        <f>Q562*H562</f>
        <v>0</v>
      </c>
      <c r="S562" s="139">
        <v>2.4E-2</v>
      </c>
      <c r="T562" s="140">
        <f>S562*H562</f>
        <v>4.8072000000000008</v>
      </c>
      <c r="AR562" s="141" t="s">
        <v>130</v>
      </c>
      <c r="AT562" s="141" t="s">
        <v>126</v>
      </c>
      <c r="AU562" s="141" t="s">
        <v>78</v>
      </c>
      <c r="AY562" s="18" t="s">
        <v>123</v>
      </c>
      <c r="BE562" s="142">
        <f>IF(N562="základní",J562,0)</f>
        <v>0</v>
      </c>
      <c r="BF562" s="142">
        <f>IF(N562="snížená",J562,0)</f>
        <v>0</v>
      </c>
      <c r="BG562" s="142">
        <f>IF(N562="zákl. přenesená",J562,0)</f>
        <v>0</v>
      </c>
      <c r="BH562" s="142">
        <f>IF(N562="sníž. přenesená",J562,0)</f>
        <v>0</v>
      </c>
      <c r="BI562" s="142">
        <f>IF(N562="nulová",J562,0)</f>
        <v>0</v>
      </c>
      <c r="BJ562" s="18" t="s">
        <v>76</v>
      </c>
      <c r="BK562" s="142">
        <f>ROUND(I562*H562,2)</f>
        <v>0</v>
      </c>
      <c r="BL562" s="18" t="s">
        <v>130</v>
      </c>
      <c r="BM562" s="141" t="s">
        <v>647</v>
      </c>
    </row>
    <row r="563" spans="2:65" s="1" customFormat="1">
      <c r="B563" s="33"/>
      <c r="D563" s="143" t="s">
        <v>132</v>
      </c>
      <c r="F563" s="144" t="s">
        <v>648</v>
      </c>
      <c r="I563" s="145"/>
      <c r="L563" s="33"/>
      <c r="M563" s="146"/>
      <c r="T563" s="54"/>
      <c r="AT563" s="18" t="s">
        <v>132</v>
      </c>
      <c r="AU563" s="18" t="s">
        <v>78</v>
      </c>
    </row>
    <row r="564" spans="2:65" s="12" customFormat="1">
      <c r="B564" s="147"/>
      <c r="D564" s="148" t="s">
        <v>134</v>
      </c>
      <c r="E564" s="149" t="s">
        <v>19</v>
      </c>
      <c r="F564" s="150" t="s">
        <v>186</v>
      </c>
      <c r="H564" s="149" t="s">
        <v>19</v>
      </c>
      <c r="I564" s="151"/>
      <c r="L564" s="147"/>
      <c r="M564" s="152"/>
      <c r="T564" s="153"/>
      <c r="AT564" s="149" t="s">
        <v>134</v>
      </c>
      <c r="AU564" s="149" t="s">
        <v>78</v>
      </c>
      <c r="AV564" s="12" t="s">
        <v>76</v>
      </c>
      <c r="AW564" s="12" t="s">
        <v>136</v>
      </c>
      <c r="AX564" s="12" t="s">
        <v>68</v>
      </c>
      <c r="AY564" s="149" t="s">
        <v>123</v>
      </c>
    </row>
    <row r="565" spans="2:65" s="12" customFormat="1">
      <c r="B565" s="147"/>
      <c r="D565" s="148" t="s">
        <v>134</v>
      </c>
      <c r="E565" s="149" t="s">
        <v>19</v>
      </c>
      <c r="F565" s="150" t="s">
        <v>388</v>
      </c>
      <c r="H565" s="149" t="s">
        <v>19</v>
      </c>
      <c r="I565" s="151"/>
      <c r="L565" s="147"/>
      <c r="M565" s="152"/>
      <c r="T565" s="153"/>
      <c r="AT565" s="149" t="s">
        <v>134</v>
      </c>
      <c r="AU565" s="149" t="s">
        <v>78</v>
      </c>
      <c r="AV565" s="12" t="s">
        <v>76</v>
      </c>
      <c r="AW565" s="12" t="s">
        <v>136</v>
      </c>
      <c r="AX565" s="12" t="s">
        <v>68</v>
      </c>
      <c r="AY565" s="149" t="s">
        <v>123</v>
      </c>
    </row>
    <row r="566" spans="2:65" s="12" customFormat="1">
      <c r="B566" s="147"/>
      <c r="D566" s="148" t="s">
        <v>134</v>
      </c>
      <c r="E566" s="149" t="s">
        <v>19</v>
      </c>
      <c r="F566" s="150" t="s">
        <v>390</v>
      </c>
      <c r="H566" s="149" t="s">
        <v>19</v>
      </c>
      <c r="I566" s="151"/>
      <c r="L566" s="147"/>
      <c r="M566" s="152"/>
      <c r="T566" s="153"/>
      <c r="AT566" s="149" t="s">
        <v>134</v>
      </c>
      <c r="AU566" s="149" t="s">
        <v>78</v>
      </c>
      <c r="AV566" s="12" t="s">
        <v>76</v>
      </c>
      <c r="AW566" s="12" t="s">
        <v>136</v>
      </c>
      <c r="AX566" s="12" t="s">
        <v>68</v>
      </c>
      <c r="AY566" s="149" t="s">
        <v>123</v>
      </c>
    </row>
    <row r="567" spans="2:65" s="13" customFormat="1">
      <c r="B567" s="154"/>
      <c r="D567" s="148" t="s">
        <v>134</v>
      </c>
      <c r="E567" s="155" t="s">
        <v>19</v>
      </c>
      <c r="F567" s="156" t="s">
        <v>391</v>
      </c>
      <c r="H567" s="157">
        <v>200.3</v>
      </c>
      <c r="I567" s="158"/>
      <c r="L567" s="154"/>
      <c r="M567" s="159"/>
      <c r="T567" s="160"/>
      <c r="AT567" s="155" t="s">
        <v>134</v>
      </c>
      <c r="AU567" s="155" t="s">
        <v>78</v>
      </c>
      <c r="AV567" s="13" t="s">
        <v>78</v>
      </c>
      <c r="AW567" s="13" t="s">
        <v>136</v>
      </c>
      <c r="AX567" s="13" t="s">
        <v>76</v>
      </c>
      <c r="AY567" s="155" t="s">
        <v>123</v>
      </c>
    </row>
    <row r="568" spans="2:65" s="1" customFormat="1" ht="24.15" customHeight="1">
      <c r="B568" s="33"/>
      <c r="C568" s="129" t="s">
        <v>649</v>
      </c>
      <c r="D568" s="129" t="s">
        <v>126</v>
      </c>
      <c r="E568" s="130" t="s">
        <v>650</v>
      </c>
      <c r="F568" s="131" t="s">
        <v>651</v>
      </c>
      <c r="G568" s="132" t="s">
        <v>141</v>
      </c>
      <c r="H568" s="133">
        <v>645.79499999999996</v>
      </c>
      <c r="I568" s="134"/>
      <c r="J568" s="135">
        <f>ROUND(I568*H568,2)</f>
        <v>0</v>
      </c>
      <c r="K568" s="136"/>
      <c r="L568" s="33"/>
      <c r="M568" s="137" t="s">
        <v>19</v>
      </c>
      <c r="N568" s="138" t="s">
        <v>39</v>
      </c>
      <c r="P568" s="139">
        <f>O568*H568</f>
        <v>0</v>
      </c>
      <c r="Q568" s="139">
        <v>0</v>
      </c>
      <c r="R568" s="139">
        <f>Q568*H568</f>
        <v>0</v>
      </c>
      <c r="S568" s="139">
        <v>3.3000000000000002E-2</v>
      </c>
      <c r="T568" s="140">
        <f>S568*H568</f>
        <v>21.311235</v>
      </c>
      <c r="AR568" s="141" t="s">
        <v>251</v>
      </c>
      <c r="AT568" s="141" t="s">
        <v>126</v>
      </c>
      <c r="AU568" s="141" t="s">
        <v>78</v>
      </c>
      <c r="AY568" s="18" t="s">
        <v>123</v>
      </c>
      <c r="BE568" s="142">
        <f>IF(N568="základní",J568,0)</f>
        <v>0</v>
      </c>
      <c r="BF568" s="142">
        <f>IF(N568="snížená",J568,0)</f>
        <v>0</v>
      </c>
      <c r="BG568" s="142">
        <f>IF(N568="zákl. přenesená",J568,0)</f>
        <v>0</v>
      </c>
      <c r="BH568" s="142">
        <f>IF(N568="sníž. přenesená",J568,0)</f>
        <v>0</v>
      </c>
      <c r="BI568" s="142">
        <f>IF(N568="nulová",J568,0)</f>
        <v>0</v>
      </c>
      <c r="BJ568" s="18" t="s">
        <v>76</v>
      </c>
      <c r="BK568" s="142">
        <f>ROUND(I568*H568,2)</f>
        <v>0</v>
      </c>
      <c r="BL568" s="18" t="s">
        <v>251</v>
      </c>
      <c r="BM568" s="141" t="s">
        <v>652</v>
      </c>
    </row>
    <row r="569" spans="2:65" s="1" customFormat="1">
      <c r="B569" s="33"/>
      <c r="D569" s="143" t="s">
        <v>132</v>
      </c>
      <c r="F569" s="144" t="s">
        <v>653</v>
      </c>
      <c r="I569" s="145"/>
      <c r="L569" s="33"/>
      <c r="M569" s="146"/>
      <c r="T569" s="54"/>
      <c r="AT569" s="18" t="s">
        <v>132</v>
      </c>
      <c r="AU569" s="18" t="s">
        <v>78</v>
      </c>
    </row>
    <row r="570" spans="2:65" s="12" customFormat="1">
      <c r="B570" s="147"/>
      <c r="D570" s="148" t="s">
        <v>134</v>
      </c>
      <c r="E570" s="149" t="s">
        <v>19</v>
      </c>
      <c r="F570" s="150" t="s">
        <v>186</v>
      </c>
      <c r="H570" s="149" t="s">
        <v>19</v>
      </c>
      <c r="I570" s="151"/>
      <c r="L570" s="147"/>
      <c r="M570" s="152"/>
      <c r="T570" s="153"/>
      <c r="AT570" s="149" t="s">
        <v>134</v>
      </c>
      <c r="AU570" s="149" t="s">
        <v>78</v>
      </c>
      <c r="AV570" s="12" t="s">
        <v>76</v>
      </c>
      <c r="AW570" s="12" t="s">
        <v>136</v>
      </c>
      <c r="AX570" s="12" t="s">
        <v>68</v>
      </c>
      <c r="AY570" s="149" t="s">
        <v>123</v>
      </c>
    </row>
    <row r="571" spans="2:65" s="12" customFormat="1">
      <c r="B571" s="147"/>
      <c r="D571" s="148" t="s">
        <v>134</v>
      </c>
      <c r="E571" s="149" t="s">
        <v>19</v>
      </c>
      <c r="F571" s="150" t="s">
        <v>388</v>
      </c>
      <c r="H571" s="149" t="s">
        <v>19</v>
      </c>
      <c r="I571" s="151"/>
      <c r="L571" s="147"/>
      <c r="M571" s="152"/>
      <c r="T571" s="153"/>
      <c r="AT571" s="149" t="s">
        <v>134</v>
      </c>
      <c r="AU571" s="149" t="s">
        <v>78</v>
      </c>
      <c r="AV571" s="12" t="s">
        <v>76</v>
      </c>
      <c r="AW571" s="12" t="s">
        <v>136</v>
      </c>
      <c r="AX571" s="12" t="s">
        <v>68</v>
      </c>
      <c r="AY571" s="149" t="s">
        <v>123</v>
      </c>
    </row>
    <row r="572" spans="2:65" s="12" customFormat="1">
      <c r="B572" s="147"/>
      <c r="D572" s="148" t="s">
        <v>134</v>
      </c>
      <c r="E572" s="149" t="s">
        <v>19</v>
      </c>
      <c r="F572" s="150" t="s">
        <v>654</v>
      </c>
      <c r="H572" s="149" t="s">
        <v>19</v>
      </c>
      <c r="I572" s="151"/>
      <c r="L572" s="147"/>
      <c r="M572" s="152"/>
      <c r="T572" s="153"/>
      <c r="AT572" s="149" t="s">
        <v>134</v>
      </c>
      <c r="AU572" s="149" t="s">
        <v>78</v>
      </c>
      <c r="AV572" s="12" t="s">
        <v>76</v>
      </c>
      <c r="AW572" s="12" t="s">
        <v>136</v>
      </c>
      <c r="AX572" s="12" t="s">
        <v>68</v>
      </c>
      <c r="AY572" s="149" t="s">
        <v>123</v>
      </c>
    </row>
    <row r="573" spans="2:65" s="13" customFormat="1">
      <c r="B573" s="154"/>
      <c r="D573" s="148" t="s">
        <v>134</v>
      </c>
      <c r="E573" s="155" t="s">
        <v>19</v>
      </c>
      <c r="F573" s="156" t="s">
        <v>655</v>
      </c>
      <c r="H573" s="157">
        <v>645.79499999999996</v>
      </c>
      <c r="I573" s="158"/>
      <c r="L573" s="154"/>
      <c r="M573" s="159"/>
      <c r="T573" s="160"/>
      <c r="AT573" s="155" t="s">
        <v>134</v>
      </c>
      <c r="AU573" s="155" t="s">
        <v>78</v>
      </c>
      <c r="AV573" s="13" t="s">
        <v>78</v>
      </c>
      <c r="AW573" s="13" t="s">
        <v>136</v>
      </c>
      <c r="AX573" s="13" t="s">
        <v>76</v>
      </c>
      <c r="AY573" s="155" t="s">
        <v>123</v>
      </c>
    </row>
    <row r="574" spans="2:65" s="1" customFormat="1" ht="33" customHeight="1">
      <c r="B574" s="33"/>
      <c r="C574" s="129" t="s">
        <v>656</v>
      </c>
      <c r="D574" s="129" t="s">
        <v>126</v>
      </c>
      <c r="E574" s="130" t="s">
        <v>657</v>
      </c>
      <c r="F574" s="131" t="s">
        <v>658</v>
      </c>
      <c r="G574" s="132" t="s">
        <v>129</v>
      </c>
      <c r="H574" s="133">
        <v>322</v>
      </c>
      <c r="I574" s="134"/>
      <c r="J574" s="135">
        <f>ROUND(I574*H574,2)</f>
        <v>0</v>
      </c>
      <c r="K574" s="136"/>
      <c r="L574" s="33"/>
      <c r="M574" s="137" t="s">
        <v>19</v>
      </c>
      <c r="N574" s="138" t="s">
        <v>39</v>
      </c>
      <c r="P574" s="139">
        <f>O574*H574</f>
        <v>0</v>
      </c>
      <c r="Q574" s="139">
        <v>0</v>
      </c>
      <c r="R574" s="139">
        <f>Q574*H574</f>
        <v>0</v>
      </c>
      <c r="S574" s="139">
        <v>0.04</v>
      </c>
      <c r="T574" s="140">
        <f>S574*H574</f>
        <v>12.88</v>
      </c>
      <c r="AR574" s="141" t="s">
        <v>251</v>
      </c>
      <c r="AT574" s="141" t="s">
        <v>126</v>
      </c>
      <c r="AU574" s="141" t="s">
        <v>78</v>
      </c>
      <c r="AY574" s="18" t="s">
        <v>123</v>
      </c>
      <c r="BE574" s="142">
        <f>IF(N574="základní",J574,0)</f>
        <v>0</v>
      </c>
      <c r="BF574" s="142">
        <f>IF(N574="snížená",J574,0)</f>
        <v>0</v>
      </c>
      <c r="BG574" s="142">
        <f>IF(N574="zákl. přenesená",J574,0)</f>
        <v>0</v>
      </c>
      <c r="BH574" s="142">
        <f>IF(N574="sníž. přenesená",J574,0)</f>
        <v>0</v>
      </c>
      <c r="BI574" s="142">
        <f>IF(N574="nulová",J574,0)</f>
        <v>0</v>
      </c>
      <c r="BJ574" s="18" t="s">
        <v>76</v>
      </c>
      <c r="BK574" s="142">
        <f>ROUND(I574*H574,2)</f>
        <v>0</v>
      </c>
      <c r="BL574" s="18" t="s">
        <v>251</v>
      </c>
      <c r="BM574" s="141" t="s">
        <v>659</v>
      </c>
    </row>
    <row r="575" spans="2:65" s="1" customFormat="1">
      <c r="B575" s="33"/>
      <c r="D575" s="143" t="s">
        <v>132</v>
      </c>
      <c r="F575" s="144" t="s">
        <v>660</v>
      </c>
      <c r="I575" s="145"/>
      <c r="L575" s="33"/>
      <c r="M575" s="146"/>
      <c r="T575" s="54"/>
      <c r="AT575" s="18" t="s">
        <v>132</v>
      </c>
      <c r="AU575" s="18" t="s">
        <v>78</v>
      </c>
    </row>
    <row r="576" spans="2:65" s="12" customFormat="1">
      <c r="B576" s="147"/>
      <c r="D576" s="148" t="s">
        <v>134</v>
      </c>
      <c r="E576" s="149" t="s">
        <v>19</v>
      </c>
      <c r="F576" s="150" t="s">
        <v>186</v>
      </c>
      <c r="H576" s="149" t="s">
        <v>19</v>
      </c>
      <c r="I576" s="151"/>
      <c r="L576" s="147"/>
      <c r="M576" s="152"/>
      <c r="T576" s="153"/>
      <c r="AT576" s="149" t="s">
        <v>134</v>
      </c>
      <c r="AU576" s="149" t="s">
        <v>78</v>
      </c>
      <c r="AV576" s="12" t="s">
        <v>76</v>
      </c>
      <c r="AW576" s="12" t="s">
        <v>136</v>
      </c>
      <c r="AX576" s="12" t="s">
        <v>68</v>
      </c>
      <c r="AY576" s="149" t="s">
        <v>123</v>
      </c>
    </row>
    <row r="577" spans="2:65" s="12" customFormat="1">
      <c r="B577" s="147"/>
      <c r="D577" s="148" t="s">
        <v>134</v>
      </c>
      <c r="E577" s="149" t="s">
        <v>19</v>
      </c>
      <c r="F577" s="150" t="s">
        <v>388</v>
      </c>
      <c r="H577" s="149" t="s">
        <v>19</v>
      </c>
      <c r="I577" s="151"/>
      <c r="L577" s="147"/>
      <c r="M577" s="152"/>
      <c r="T577" s="153"/>
      <c r="AT577" s="149" t="s">
        <v>134</v>
      </c>
      <c r="AU577" s="149" t="s">
        <v>78</v>
      </c>
      <c r="AV577" s="12" t="s">
        <v>76</v>
      </c>
      <c r="AW577" s="12" t="s">
        <v>136</v>
      </c>
      <c r="AX577" s="12" t="s">
        <v>68</v>
      </c>
      <c r="AY577" s="149" t="s">
        <v>123</v>
      </c>
    </row>
    <row r="578" spans="2:65" s="12" customFormat="1">
      <c r="B578" s="147"/>
      <c r="D578" s="148" t="s">
        <v>134</v>
      </c>
      <c r="E578" s="149" t="s">
        <v>19</v>
      </c>
      <c r="F578" s="150" t="s">
        <v>135</v>
      </c>
      <c r="H578" s="149" t="s">
        <v>19</v>
      </c>
      <c r="I578" s="151"/>
      <c r="L578" s="147"/>
      <c r="M578" s="152"/>
      <c r="T578" s="153"/>
      <c r="AT578" s="149" t="s">
        <v>134</v>
      </c>
      <c r="AU578" s="149" t="s">
        <v>78</v>
      </c>
      <c r="AV578" s="12" t="s">
        <v>76</v>
      </c>
      <c r="AW578" s="12" t="s">
        <v>136</v>
      </c>
      <c r="AX578" s="12" t="s">
        <v>68</v>
      </c>
      <c r="AY578" s="149" t="s">
        <v>123</v>
      </c>
    </row>
    <row r="579" spans="2:65" s="12" customFormat="1">
      <c r="B579" s="147"/>
      <c r="D579" s="148" t="s">
        <v>134</v>
      </c>
      <c r="E579" s="149" t="s">
        <v>19</v>
      </c>
      <c r="F579" s="150" t="s">
        <v>661</v>
      </c>
      <c r="H579" s="149" t="s">
        <v>19</v>
      </c>
      <c r="I579" s="151"/>
      <c r="L579" s="147"/>
      <c r="M579" s="152"/>
      <c r="T579" s="153"/>
      <c r="AT579" s="149" t="s">
        <v>134</v>
      </c>
      <c r="AU579" s="149" t="s">
        <v>78</v>
      </c>
      <c r="AV579" s="12" t="s">
        <v>76</v>
      </c>
      <c r="AW579" s="12" t="s">
        <v>136</v>
      </c>
      <c r="AX579" s="12" t="s">
        <v>68</v>
      </c>
      <c r="AY579" s="149" t="s">
        <v>123</v>
      </c>
    </row>
    <row r="580" spans="2:65" s="13" customFormat="1">
      <c r="B580" s="154"/>
      <c r="D580" s="148" t="s">
        <v>134</v>
      </c>
      <c r="E580" s="155" t="s">
        <v>19</v>
      </c>
      <c r="F580" s="156" t="s">
        <v>662</v>
      </c>
      <c r="H580" s="157">
        <v>322</v>
      </c>
      <c r="I580" s="158"/>
      <c r="L580" s="154"/>
      <c r="M580" s="159"/>
      <c r="T580" s="160"/>
      <c r="AT580" s="155" t="s">
        <v>134</v>
      </c>
      <c r="AU580" s="155" t="s">
        <v>78</v>
      </c>
      <c r="AV580" s="13" t="s">
        <v>78</v>
      </c>
      <c r="AW580" s="13" t="s">
        <v>136</v>
      </c>
      <c r="AX580" s="13" t="s">
        <v>76</v>
      </c>
      <c r="AY580" s="155" t="s">
        <v>123</v>
      </c>
    </row>
    <row r="581" spans="2:65" s="1" customFormat="1" ht="37.950000000000003" customHeight="1">
      <c r="B581" s="33"/>
      <c r="C581" s="129" t="s">
        <v>663</v>
      </c>
      <c r="D581" s="129" t="s">
        <v>126</v>
      </c>
      <c r="E581" s="130" t="s">
        <v>664</v>
      </c>
      <c r="F581" s="131" t="s">
        <v>665</v>
      </c>
      <c r="G581" s="132" t="s">
        <v>141</v>
      </c>
      <c r="H581" s="133">
        <v>75.5</v>
      </c>
      <c r="I581" s="134"/>
      <c r="J581" s="135">
        <f>ROUND(I581*H581,2)</f>
        <v>0</v>
      </c>
      <c r="K581" s="136"/>
      <c r="L581" s="33"/>
      <c r="M581" s="137" t="s">
        <v>19</v>
      </c>
      <c r="N581" s="138" t="s">
        <v>39</v>
      </c>
      <c r="P581" s="139">
        <f>O581*H581</f>
        <v>0</v>
      </c>
      <c r="Q581" s="139">
        <v>0</v>
      </c>
      <c r="R581" s="139">
        <f>Q581*H581</f>
        <v>0</v>
      </c>
      <c r="S581" s="139">
        <v>0</v>
      </c>
      <c r="T581" s="140">
        <f>S581*H581</f>
        <v>0</v>
      </c>
      <c r="AR581" s="141" t="s">
        <v>251</v>
      </c>
      <c r="AT581" s="141" t="s">
        <v>126</v>
      </c>
      <c r="AU581" s="141" t="s">
        <v>78</v>
      </c>
      <c r="AY581" s="18" t="s">
        <v>123</v>
      </c>
      <c r="BE581" s="142">
        <f>IF(N581="základní",J581,0)</f>
        <v>0</v>
      </c>
      <c r="BF581" s="142">
        <f>IF(N581="snížená",J581,0)</f>
        <v>0</v>
      </c>
      <c r="BG581" s="142">
        <f>IF(N581="zákl. přenesená",J581,0)</f>
        <v>0</v>
      </c>
      <c r="BH581" s="142">
        <f>IF(N581="sníž. přenesená",J581,0)</f>
        <v>0</v>
      </c>
      <c r="BI581" s="142">
        <f>IF(N581="nulová",J581,0)</f>
        <v>0</v>
      </c>
      <c r="BJ581" s="18" t="s">
        <v>76</v>
      </c>
      <c r="BK581" s="142">
        <f>ROUND(I581*H581,2)</f>
        <v>0</v>
      </c>
      <c r="BL581" s="18" t="s">
        <v>251</v>
      </c>
      <c r="BM581" s="141" t="s">
        <v>666</v>
      </c>
    </row>
    <row r="582" spans="2:65" s="1" customFormat="1">
      <c r="B582" s="33"/>
      <c r="D582" s="143" t="s">
        <v>132</v>
      </c>
      <c r="F582" s="144" t="s">
        <v>667</v>
      </c>
      <c r="I582" s="145"/>
      <c r="L582" s="33"/>
      <c r="M582" s="146"/>
      <c r="T582" s="54"/>
      <c r="AT582" s="18" t="s">
        <v>132</v>
      </c>
      <c r="AU582" s="18" t="s">
        <v>78</v>
      </c>
    </row>
    <row r="583" spans="2:65" s="12" customFormat="1">
      <c r="B583" s="147"/>
      <c r="D583" s="148" t="s">
        <v>134</v>
      </c>
      <c r="E583" s="149" t="s">
        <v>19</v>
      </c>
      <c r="F583" s="150" t="s">
        <v>135</v>
      </c>
      <c r="H583" s="149" t="s">
        <v>19</v>
      </c>
      <c r="I583" s="151"/>
      <c r="L583" s="147"/>
      <c r="M583" s="152"/>
      <c r="T583" s="153"/>
      <c r="AT583" s="149" t="s">
        <v>134</v>
      </c>
      <c r="AU583" s="149" t="s">
        <v>78</v>
      </c>
      <c r="AV583" s="12" t="s">
        <v>76</v>
      </c>
      <c r="AW583" s="12" t="s">
        <v>136</v>
      </c>
      <c r="AX583" s="12" t="s">
        <v>68</v>
      </c>
      <c r="AY583" s="149" t="s">
        <v>123</v>
      </c>
    </row>
    <row r="584" spans="2:65" s="12" customFormat="1">
      <c r="B584" s="147"/>
      <c r="D584" s="148" t="s">
        <v>134</v>
      </c>
      <c r="E584" s="149" t="s">
        <v>19</v>
      </c>
      <c r="F584" s="150" t="s">
        <v>137</v>
      </c>
      <c r="H584" s="149" t="s">
        <v>19</v>
      </c>
      <c r="I584" s="151"/>
      <c r="L584" s="147"/>
      <c r="M584" s="152"/>
      <c r="T584" s="153"/>
      <c r="AT584" s="149" t="s">
        <v>134</v>
      </c>
      <c r="AU584" s="149" t="s">
        <v>78</v>
      </c>
      <c r="AV584" s="12" t="s">
        <v>76</v>
      </c>
      <c r="AW584" s="12" t="s">
        <v>136</v>
      </c>
      <c r="AX584" s="12" t="s">
        <v>68</v>
      </c>
      <c r="AY584" s="149" t="s">
        <v>123</v>
      </c>
    </row>
    <row r="585" spans="2:65" s="12" customFormat="1">
      <c r="B585" s="147"/>
      <c r="D585" s="148" t="s">
        <v>134</v>
      </c>
      <c r="E585" s="149" t="s">
        <v>19</v>
      </c>
      <c r="F585" s="150" t="s">
        <v>668</v>
      </c>
      <c r="H585" s="149" t="s">
        <v>19</v>
      </c>
      <c r="I585" s="151"/>
      <c r="L585" s="147"/>
      <c r="M585" s="152"/>
      <c r="T585" s="153"/>
      <c r="AT585" s="149" t="s">
        <v>134</v>
      </c>
      <c r="AU585" s="149" t="s">
        <v>78</v>
      </c>
      <c r="AV585" s="12" t="s">
        <v>76</v>
      </c>
      <c r="AW585" s="12" t="s">
        <v>136</v>
      </c>
      <c r="AX585" s="12" t="s">
        <v>68</v>
      </c>
      <c r="AY585" s="149" t="s">
        <v>123</v>
      </c>
    </row>
    <row r="586" spans="2:65" s="12" customFormat="1">
      <c r="B586" s="147"/>
      <c r="D586" s="148" t="s">
        <v>134</v>
      </c>
      <c r="E586" s="149" t="s">
        <v>19</v>
      </c>
      <c r="F586" s="150" t="s">
        <v>669</v>
      </c>
      <c r="H586" s="149" t="s">
        <v>19</v>
      </c>
      <c r="I586" s="151"/>
      <c r="L586" s="147"/>
      <c r="M586" s="152"/>
      <c r="T586" s="153"/>
      <c r="AT586" s="149" t="s">
        <v>134</v>
      </c>
      <c r="AU586" s="149" t="s">
        <v>78</v>
      </c>
      <c r="AV586" s="12" t="s">
        <v>76</v>
      </c>
      <c r="AW586" s="12" t="s">
        <v>136</v>
      </c>
      <c r="AX586" s="12" t="s">
        <v>68</v>
      </c>
      <c r="AY586" s="149" t="s">
        <v>123</v>
      </c>
    </row>
    <row r="587" spans="2:65" s="13" customFormat="1">
      <c r="B587" s="154"/>
      <c r="D587" s="148" t="s">
        <v>134</v>
      </c>
      <c r="E587" s="155" t="s">
        <v>19</v>
      </c>
      <c r="F587" s="156" t="s">
        <v>670</v>
      </c>
      <c r="H587" s="157">
        <v>2.4</v>
      </c>
      <c r="I587" s="158"/>
      <c r="L587" s="154"/>
      <c r="M587" s="159"/>
      <c r="T587" s="160"/>
      <c r="AT587" s="155" t="s">
        <v>134</v>
      </c>
      <c r="AU587" s="155" t="s">
        <v>78</v>
      </c>
      <c r="AV587" s="13" t="s">
        <v>78</v>
      </c>
      <c r="AW587" s="13" t="s">
        <v>136</v>
      </c>
      <c r="AX587" s="13" t="s">
        <v>68</v>
      </c>
      <c r="AY587" s="155" t="s">
        <v>123</v>
      </c>
    </row>
    <row r="588" spans="2:65" s="13" customFormat="1">
      <c r="B588" s="154"/>
      <c r="D588" s="148" t="s">
        <v>134</v>
      </c>
      <c r="E588" s="155" t="s">
        <v>19</v>
      </c>
      <c r="F588" s="156" t="s">
        <v>671</v>
      </c>
      <c r="H588" s="157">
        <v>1.3</v>
      </c>
      <c r="I588" s="158"/>
      <c r="L588" s="154"/>
      <c r="M588" s="159"/>
      <c r="T588" s="160"/>
      <c r="AT588" s="155" t="s">
        <v>134</v>
      </c>
      <c r="AU588" s="155" t="s">
        <v>78</v>
      </c>
      <c r="AV588" s="13" t="s">
        <v>78</v>
      </c>
      <c r="AW588" s="13" t="s">
        <v>136</v>
      </c>
      <c r="AX588" s="13" t="s">
        <v>68</v>
      </c>
      <c r="AY588" s="155" t="s">
        <v>123</v>
      </c>
    </row>
    <row r="589" spans="2:65" s="13" customFormat="1">
      <c r="B589" s="154"/>
      <c r="D589" s="148" t="s">
        <v>134</v>
      </c>
      <c r="E589" s="155" t="s">
        <v>19</v>
      </c>
      <c r="F589" s="156" t="s">
        <v>672</v>
      </c>
      <c r="H589" s="157">
        <v>2.8</v>
      </c>
      <c r="I589" s="158"/>
      <c r="L589" s="154"/>
      <c r="M589" s="159"/>
      <c r="T589" s="160"/>
      <c r="AT589" s="155" t="s">
        <v>134</v>
      </c>
      <c r="AU589" s="155" t="s">
        <v>78</v>
      </c>
      <c r="AV589" s="13" t="s">
        <v>78</v>
      </c>
      <c r="AW589" s="13" t="s">
        <v>136</v>
      </c>
      <c r="AX589" s="13" t="s">
        <v>68</v>
      </c>
      <c r="AY589" s="155" t="s">
        <v>123</v>
      </c>
    </row>
    <row r="590" spans="2:65" s="13" customFormat="1">
      <c r="B590" s="154"/>
      <c r="D590" s="148" t="s">
        <v>134</v>
      </c>
      <c r="E590" s="155" t="s">
        <v>19</v>
      </c>
      <c r="F590" s="156" t="s">
        <v>673</v>
      </c>
      <c r="H590" s="157">
        <v>9</v>
      </c>
      <c r="I590" s="158"/>
      <c r="L590" s="154"/>
      <c r="M590" s="159"/>
      <c r="T590" s="160"/>
      <c r="AT590" s="155" t="s">
        <v>134</v>
      </c>
      <c r="AU590" s="155" t="s">
        <v>78</v>
      </c>
      <c r="AV590" s="13" t="s">
        <v>78</v>
      </c>
      <c r="AW590" s="13" t="s">
        <v>136</v>
      </c>
      <c r="AX590" s="13" t="s">
        <v>68</v>
      </c>
      <c r="AY590" s="155" t="s">
        <v>123</v>
      </c>
    </row>
    <row r="591" spans="2:65" s="13" customFormat="1">
      <c r="B591" s="154"/>
      <c r="D591" s="148" t="s">
        <v>134</v>
      </c>
      <c r="E591" s="155" t="s">
        <v>19</v>
      </c>
      <c r="F591" s="156" t="s">
        <v>674</v>
      </c>
      <c r="H591" s="157">
        <v>4.8000000000000007</v>
      </c>
      <c r="I591" s="158"/>
      <c r="L591" s="154"/>
      <c r="M591" s="159"/>
      <c r="T591" s="160"/>
      <c r="AT591" s="155" t="s">
        <v>134</v>
      </c>
      <c r="AU591" s="155" t="s">
        <v>78</v>
      </c>
      <c r="AV591" s="13" t="s">
        <v>78</v>
      </c>
      <c r="AW591" s="13" t="s">
        <v>136</v>
      </c>
      <c r="AX591" s="13" t="s">
        <v>68</v>
      </c>
      <c r="AY591" s="155" t="s">
        <v>123</v>
      </c>
    </row>
    <row r="592" spans="2:65" s="13" customFormat="1">
      <c r="B592" s="154"/>
      <c r="D592" s="148" t="s">
        <v>134</v>
      </c>
      <c r="E592" s="155" t="s">
        <v>19</v>
      </c>
      <c r="F592" s="156" t="s">
        <v>675</v>
      </c>
      <c r="H592" s="157">
        <v>1.8</v>
      </c>
      <c r="I592" s="158"/>
      <c r="L592" s="154"/>
      <c r="M592" s="159"/>
      <c r="T592" s="160"/>
      <c r="AT592" s="155" t="s">
        <v>134</v>
      </c>
      <c r="AU592" s="155" t="s">
        <v>78</v>
      </c>
      <c r="AV592" s="13" t="s">
        <v>78</v>
      </c>
      <c r="AW592" s="13" t="s">
        <v>136</v>
      </c>
      <c r="AX592" s="13" t="s">
        <v>68</v>
      </c>
      <c r="AY592" s="155" t="s">
        <v>123</v>
      </c>
    </row>
    <row r="593" spans="2:65" s="13" customFormat="1">
      <c r="B593" s="154"/>
      <c r="D593" s="148" t="s">
        <v>134</v>
      </c>
      <c r="E593" s="155" t="s">
        <v>19</v>
      </c>
      <c r="F593" s="156" t="s">
        <v>676</v>
      </c>
      <c r="H593" s="157">
        <v>1.9</v>
      </c>
      <c r="I593" s="158"/>
      <c r="L593" s="154"/>
      <c r="M593" s="159"/>
      <c r="T593" s="160"/>
      <c r="AT593" s="155" t="s">
        <v>134</v>
      </c>
      <c r="AU593" s="155" t="s">
        <v>78</v>
      </c>
      <c r="AV593" s="13" t="s">
        <v>78</v>
      </c>
      <c r="AW593" s="13" t="s">
        <v>136</v>
      </c>
      <c r="AX593" s="13" t="s">
        <v>68</v>
      </c>
      <c r="AY593" s="155" t="s">
        <v>123</v>
      </c>
    </row>
    <row r="594" spans="2:65" s="13" customFormat="1">
      <c r="B594" s="154"/>
      <c r="D594" s="148" t="s">
        <v>134</v>
      </c>
      <c r="E594" s="155" t="s">
        <v>19</v>
      </c>
      <c r="F594" s="156" t="s">
        <v>677</v>
      </c>
      <c r="H594" s="157">
        <v>4</v>
      </c>
      <c r="I594" s="158"/>
      <c r="L594" s="154"/>
      <c r="M594" s="159"/>
      <c r="T594" s="160"/>
      <c r="AT594" s="155" t="s">
        <v>134</v>
      </c>
      <c r="AU594" s="155" t="s">
        <v>78</v>
      </c>
      <c r="AV594" s="13" t="s">
        <v>78</v>
      </c>
      <c r="AW594" s="13" t="s">
        <v>136</v>
      </c>
      <c r="AX594" s="13" t="s">
        <v>68</v>
      </c>
      <c r="AY594" s="155" t="s">
        <v>123</v>
      </c>
    </row>
    <row r="595" spans="2:65" s="15" customFormat="1">
      <c r="B595" s="180"/>
      <c r="D595" s="148" t="s">
        <v>134</v>
      </c>
      <c r="E595" s="181" t="s">
        <v>19</v>
      </c>
      <c r="F595" s="182" t="s">
        <v>678</v>
      </c>
      <c r="H595" s="183">
        <v>28</v>
      </c>
      <c r="I595" s="184"/>
      <c r="L595" s="180"/>
      <c r="M595" s="185"/>
      <c r="T595" s="186"/>
      <c r="AT595" s="181" t="s">
        <v>134</v>
      </c>
      <c r="AU595" s="181" t="s">
        <v>78</v>
      </c>
      <c r="AV595" s="15" t="s">
        <v>124</v>
      </c>
      <c r="AW595" s="15" t="s">
        <v>136</v>
      </c>
      <c r="AX595" s="15" t="s">
        <v>68</v>
      </c>
      <c r="AY595" s="181" t="s">
        <v>123</v>
      </c>
    </row>
    <row r="596" spans="2:65" s="12" customFormat="1">
      <c r="B596" s="147"/>
      <c r="D596" s="148" t="s">
        <v>134</v>
      </c>
      <c r="E596" s="149" t="s">
        <v>19</v>
      </c>
      <c r="F596" s="150" t="s">
        <v>679</v>
      </c>
      <c r="H596" s="149" t="s">
        <v>19</v>
      </c>
      <c r="I596" s="151"/>
      <c r="L596" s="147"/>
      <c r="M596" s="152"/>
      <c r="T596" s="153"/>
      <c r="AT596" s="149" t="s">
        <v>134</v>
      </c>
      <c r="AU596" s="149" t="s">
        <v>78</v>
      </c>
      <c r="AV596" s="12" t="s">
        <v>76</v>
      </c>
      <c r="AW596" s="12" t="s">
        <v>136</v>
      </c>
      <c r="AX596" s="12" t="s">
        <v>68</v>
      </c>
      <c r="AY596" s="149" t="s">
        <v>123</v>
      </c>
    </row>
    <row r="597" spans="2:65" s="12" customFormat="1">
      <c r="B597" s="147"/>
      <c r="D597" s="148" t="s">
        <v>134</v>
      </c>
      <c r="E597" s="149" t="s">
        <v>19</v>
      </c>
      <c r="F597" s="150" t="s">
        <v>680</v>
      </c>
      <c r="H597" s="149" t="s">
        <v>19</v>
      </c>
      <c r="I597" s="151"/>
      <c r="L597" s="147"/>
      <c r="M597" s="152"/>
      <c r="T597" s="153"/>
      <c r="AT597" s="149" t="s">
        <v>134</v>
      </c>
      <c r="AU597" s="149" t="s">
        <v>78</v>
      </c>
      <c r="AV597" s="12" t="s">
        <v>76</v>
      </c>
      <c r="AW597" s="12" t="s">
        <v>136</v>
      </c>
      <c r="AX597" s="12" t="s">
        <v>68</v>
      </c>
      <c r="AY597" s="149" t="s">
        <v>123</v>
      </c>
    </row>
    <row r="598" spans="2:65" s="13" customFormat="1">
      <c r="B598" s="154"/>
      <c r="D598" s="148" t="s">
        <v>134</v>
      </c>
      <c r="E598" s="155" t="s">
        <v>19</v>
      </c>
      <c r="F598" s="156" t="s">
        <v>681</v>
      </c>
      <c r="H598" s="157">
        <v>6</v>
      </c>
      <c r="I598" s="158"/>
      <c r="L598" s="154"/>
      <c r="M598" s="159"/>
      <c r="T598" s="160"/>
      <c r="AT598" s="155" t="s">
        <v>134</v>
      </c>
      <c r="AU598" s="155" t="s">
        <v>78</v>
      </c>
      <c r="AV598" s="13" t="s">
        <v>78</v>
      </c>
      <c r="AW598" s="13" t="s">
        <v>136</v>
      </c>
      <c r="AX598" s="13" t="s">
        <v>68</v>
      </c>
      <c r="AY598" s="155" t="s">
        <v>123</v>
      </c>
    </row>
    <row r="599" spans="2:65" s="13" customFormat="1">
      <c r="B599" s="154"/>
      <c r="D599" s="148" t="s">
        <v>134</v>
      </c>
      <c r="E599" s="155" t="s">
        <v>19</v>
      </c>
      <c r="F599" s="156" t="s">
        <v>682</v>
      </c>
      <c r="H599" s="157">
        <v>20.8</v>
      </c>
      <c r="I599" s="158"/>
      <c r="L599" s="154"/>
      <c r="M599" s="159"/>
      <c r="T599" s="160"/>
      <c r="AT599" s="155" t="s">
        <v>134</v>
      </c>
      <c r="AU599" s="155" t="s">
        <v>78</v>
      </c>
      <c r="AV599" s="13" t="s">
        <v>78</v>
      </c>
      <c r="AW599" s="13" t="s">
        <v>136</v>
      </c>
      <c r="AX599" s="13" t="s">
        <v>68</v>
      </c>
      <c r="AY599" s="155" t="s">
        <v>123</v>
      </c>
    </row>
    <row r="600" spans="2:65" s="13" customFormat="1">
      <c r="B600" s="154"/>
      <c r="D600" s="148" t="s">
        <v>134</v>
      </c>
      <c r="E600" s="155" t="s">
        <v>19</v>
      </c>
      <c r="F600" s="156" t="s">
        <v>683</v>
      </c>
      <c r="H600" s="157">
        <v>2.1</v>
      </c>
      <c r="I600" s="158"/>
      <c r="L600" s="154"/>
      <c r="M600" s="159"/>
      <c r="T600" s="160"/>
      <c r="AT600" s="155" t="s">
        <v>134</v>
      </c>
      <c r="AU600" s="155" t="s">
        <v>78</v>
      </c>
      <c r="AV600" s="13" t="s">
        <v>78</v>
      </c>
      <c r="AW600" s="13" t="s">
        <v>136</v>
      </c>
      <c r="AX600" s="13" t="s">
        <v>68</v>
      </c>
      <c r="AY600" s="155" t="s">
        <v>123</v>
      </c>
    </row>
    <row r="601" spans="2:65" s="13" customFormat="1">
      <c r="B601" s="154"/>
      <c r="D601" s="148" t="s">
        <v>134</v>
      </c>
      <c r="E601" s="155" t="s">
        <v>19</v>
      </c>
      <c r="F601" s="156" t="s">
        <v>684</v>
      </c>
      <c r="H601" s="157">
        <v>8.1999999999999993</v>
      </c>
      <c r="I601" s="158"/>
      <c r="L601" s="154"/>
      <c r="M601" s="159"/>
      <c r="T601" s="160"/>
      <c r="AT601" s="155" t="s">
        <v>134</v>
      </c>
      <c r="AU601" s="155" t="s">
        <v>78</v>
      </c>
      <c r="AV601" s="13" t="s">
        <v>78</v>
      </c>
      <c r="AW601" s="13" t="s">
        <v>136</v>
      </c>
      <c r="AX601" s="13" t="s">
        <v>68</v>
      </c>
      <c r="AY601" s="155" t="s">
        <v>123</v>
      </c>
    </row>
    <row r="602" spans="2:65" s="13" customFormat="1">
      <c r="B602" s="154"/>
      <c r="D602" s="148" t="s">
        <v>134</v>
      </c>
      <c r="E602" s="155" t="s">
        <v>19</v>
      </c>
      <c r="F602" s="156" t="s">
        <v>685</v>
      </c>
      <c r="H602" s="157">
        <v>4.3</v>
      </c>
      <c r="I602" s="158"/>
      <c r="L602" s="154"/>
      <c r="M602" s="159"/>
      <c r="T602" s="160"/>
      <c r="AT602" s="155" t="s">
        <v>134</v>
      </c>
      <c r="AU602" s="155" t="s">
        <v>78</v>
      </c>
      <c r="AV602" s="13" t="s">
        <v>78</v>
      </c>
      <c r="AW602" s="13" t="s">
        <v>136</v>
      </c>
      <c r="AX602" s="13" t="s">
        <v>68</v>
      </c>
      <c r="AY602" s="155" t="s">
        <v>123</v>
      </c>
    </row>
    <row r="603" spans="2:65" s="13" customFormat="1">
      <c r="B603" s="154"/>
      <c r="D603" s="148" t="s">
        <v>134</v>
      </c>
      <c r="E603" s="155" t="s">
        <v>19</v>
      </c>
      <c r="F603" s="156" t="s">
        <v>686</v>
      </c>
      <c r="H603" s="157">
        <v>6.1</v>
      </c>
      <c r="I603" s="158"/>
      <c r="L603" s="154"/>
      <c r="M603" s="159"/>
      <c r="T603" s="160"/>
      <c r="AT603" s="155" t="s">
        <v>134</v>
      </c>
      <c r="AU603" s="155" t="s">
        <v>78</v>
      </c>
      <c r="AV603" s="13" t="s">
        <v>78</v>
      </c>
      <c r="AW603" s="13" t="s">
        <v>136</v>
      </c>
      <c r="AX603" s="13" t="s">
        <v>68</v>
      </c>
      <c r="AY603" s="155" t="s">
        <v>123</v>
      </c>
    </row>
    <row r="604" spans="2:65" s="15" customFormat="1">
      <c r="B604" s="180"/>
      <c r="D604" s="148" t="s">
        <v>134</v>
      </c>
      <c r="E604" s="181" t="s">
        <v>19</v>
      </c>
      <c r="F604" s="182" t="s">
        <v>678</v>
      </c>
      <c r="H604" s="183">
        <v>47.5</v>
      </c>
      <c r="I604" s="184"/>
      <c r="L604" s="180"/>
      <c r="M604" s="185"/>
      <c r="T604" s="186"/>
      <c r="AT604" s="181" t="s">
        <v>134</v>
      </c>
      <c r="AU604" s="181" t="s">
        <v>78</v>
      </c>
      <c r="AV604" s="15" t="s">
        <v>124</v>
      </c>
      <c r="AW604" s="15" t="s">
        <v>136</v>
      </c>
      <c r="AX604" s="15" t="s">
        <v>68</v>
      </c>
      <c r="AY604" s="181" t="s">
        <v>123</v>
      </c>
    </row>
    <row r="605" spans="2:65" s="14" customFormat="1">
      <c r="B605" s="172"/>
      <c r="D605" s="148" t="s">
        <v>134</v>
      </c>
      <c r="E605" s="173" t="s">
        <v>19</v>
      </c>
      <c r="F605" s="174" t="s">
        <v>197</v>
      </c>
      <c r="H605" s="175">
        <v>75.499999999999986</v>
      </c>
      <c r="I605" s="176"/>
      <c r="L605" s="172"/>
      <c r="M605" s="177"/>
      <c r="T605" s="178"/>
      <c r="AT605" s="173" t="s">
        <v>134</v>
      </c>
      <c r="AU605" s="173" t="s">
        <v>78</v>
      </c>
      <c r="AV605" s="14" t="s">
        <v>130</v>
      </c>
      <c r="AW605" s="14" t="s">
        <v>136</v>
      </c>
      <c r="AX605" s="14" t="s">
        <v>76</v>
      </c>
      <c r="AY605" s="173" t="s">
        <v>123</v>
      </c>
    </row>
    <row r="606" spans="2:65" s="1" customFormat="1" ht="21.75" customHeight="1">
      <c r="B606" s="33"/>
      <c r="C606" s="161" t="s">
        <v>687</v>
      </c>
      <c r="D606" s="161" t="s">
        <v>157</v>
      </c>
      <c r="E606" s="162" t="s">
        <v>622</v>
      </c>
      <c r="F606" s="163" t="s">
        <v>623</v>
      </c>
      <c r="G606" s="164" t="s">
        <v>345</v>
      </c>
      <c r="H606" s="165">
        <v>0.71399999999999997</v>
      </c>
      <c r="I606" s="166"/>
      <c r="J606" s="167">
        <f>ROUND(I606*H606,2)</f>
        <v>0</v>
      </c>
      <c r="K606" s="168"/>
      <c r="L606" s="169"/>
      <c r="M606" s="170" t="s">
        <v>19</v>
      </c>
      <c r="N606" s="171" t="s">
        <v>39</v>
      </c>
      <c r="P606" s="139">
        <f>O606*H606</f>
        <v>0</v>
      </c>
      <c r="Q606" s="139">
        <v>0.55000000000000004</v>
      </c>
      <c r="R606" s="139">
        <f>Q606*H606</f>
        <v>0.39269999999999999</v>
      </c>
      <c r="S606" s="139">
        <v>0</v>
      </c>
      <c r="T606" s="140">
        <f>S606*H606</f>
        <v>0</v>
      </c>
      <c r="AR606" s="141" t="s">
        <v>342</v>
      </c>
      <c r="AT606" s="141" t="s">
        <v>157</v>
      </c>
      <c r="AU606" s="141" t="s">
        <v>78</v>
      </c>
      <c r="AY606" s="18" t="s">
        <v>123</v>
      </c>
      <c r="BE606" s="142">
        <f>IF(N606="základní",J606,0)</f>
        <v>0</v>
      </c>
      <c r="BF606" s="142">
        <f>IF(N606="snížená",J606,0)</f>
        <v>0</v>
      </c>
      <c r="BG606" s="142">
        <f>IF(N606="zákl. přenesená",J606,0)</f>
        <v>0</v>
      </c>
      <c r="BH606" s="142">
        <f>IF(N606="sníž. přenesená",J606,0)</f>
        <v>0</v>
      </c>
      <c r="BI606" s="142">
        <f>IF(N606="nulová",J606,0)</f>
        <v>0</v>
      </c>
      <c r="BJ606" s="18" t="s">
        <v>76</v>
      </c>
      <c r="BK606" s="142">
        <f>ROUND(I606*H606,2)</f>
        <v>0</v>
      </c>
      <c r="BL606" s="18" t="s">
        <v>251</v>
      </c>
      <c r="BM606" s="141" t="s">
        <v>688</v>
      </c>
    </row>
    <row r="607" spans="2:65" s="12" customFormat="1">
      <c r="B607" s="147"/>
      <c r="D607" s="148" t="s">
        <v>134</v>
      </c>
      <c r="E607" s="149" t="s">
        <v>19</v>
      </c>
      <c r="F607" s="150" t="s">
        <v>135</v>
      </c>
      <c r="H607" s="149" t="s">
        <v>19</v>
      </c>
      <c r="I607" s="151"/>
      <c r="L607" s="147"/>
      <c r="M607" s="152"/>
      <c r="T607" s="153"/>
      <c r="AT607" s="149" t="s">
        <v>134</v>
      </c>
      <c r="AU607" s="149" t="s">
        <v>78</v>
      </c>
      <c r="AV607" s="12" t="s">
        <v>76</v>
      </c>
      <c r="AW607" s="12" t="s">
        <v>136</v>
      </c>
      <c r="AX607" s="12" t="s">
        <v>68</v>
      </c>
      <c r="AY607" s="149" t="s">
        <v>123</v>
      </c>
    </row>
    <row r="608" spans="2:65" s="12" customFormat="1">
      <c r="B608" s="147"/>
      <c r="D608" s="148" t="s">
        <v>134</v>
      </c>
      <c r="E608" s="149" t="s">
        <v>19</v>
      </c>
      <c r="F608" s="150" t="s">
        <v>137</v>
      </c>
      <c r="H608" s="149" t="s">
        <v>19</v>
      </c>
      <c r="I608" s="151"/>
      <c r="L608" s="147"/>
      <c r="M608" s="152"/>
      <c r="T608" s="153"/>
      <c r="AT608" s="149" t="s">
        <v>134</v>
      </c>
      <c r="AU608" s="149" t="s">
        <v>78</v>
      </c>
      <c r="AV608" s="12" t="s">
        <v>76</v>
      </c>
      <c r="AW608" s="12" t="s">
        <v>136</v>
      </c>
      <c r="AX608" s="12" t="s">
        <v>68</v>
      </c>
      <c r="AY608" s="149" t="s">
        <v>123</v>
      </c>
    </row>
    <row r="609" spans="2:65" s="12" customFormat="1">
      <c r="B609" s="147"/>
      <c r="D609" s="148" t="s">
        <v>134</v>
      </c>
      <c r="E609" s="149" t="s">
        <v>19</v>
      </c>
      <c r="F609" s="150" t="s">
        <v>668</v>
      </c>
      <c r="H609" s="149" t="s">
        <v>19</v>
      </c>
      <c r="I609" s="151"/>
      <c r="L609" s="147"/>
      <c r="M609" s="152"/>
      <c r="T609" s="153"/>
      <c r="AT609" s="149" t="s">
        <v>134</v>
      </c>
      <c r="AU609" s="149" t="s">
        <v>78</v>
      </c>
      <c r="AV609" s="12" t="s">
        <v>76</v>
      </c>
      <c r="AW609" s="12" t="s">
        <v>136</v>
      </c>
      <c r="AX609" s="12" t="s">
        <v>68</v>
      </c>
      <c r="AY609" s="149" t="s">
        <v>123</v>
      </c>
    </row>
    <row r="610" spans="2:65" s="12" customFormat="1">
      <c r="B610" s="147"/>
      <c r="D610" s="148" t="s">
        <v>134</v>
      </c>
      <c r="E610" s="149" t="s">
        <v>19</v>
      </c>
      <c r="F610" s="150" t="s">
        <v>669</v>
      </c>
      <c r="H610" s="149" t="s">
        <v>19</v>
      </c>
      <c r="I610" s="151"/>
      <c r="L610" s="147"/>
      <c r="M610" s="152"/>
      <c r="T610" s="153"/>
      <c r="AT610" s="149" t="s">
        <v>134</v>
      </c>
      <c r="AU610" s="149" t="s">
        <v>78</v>
      </c>
      <c r="AV610" s="12" t="s">
        <v>76</v>
      </c>
      <c r="AW610" s="12" t="s">
        <v>136</v>
      </c>
      <c r="AX610" s="12" t="s">
        <v>68</v>
      </c>
      <c r="AY610" s="149" t="s">
        <v>123</v>
      </c>
    </row>
    <row r="611" spans="2:65" s="13" customFormat="1">
      <c r="B611" s="154"/>
      <c r="D611" s="148" t="s">
        <v>134</v>
      </c>
      <c r="E611" s="155" t="s">
        <v>19</v>
      </c>
      <c r="F611" s="156" t="s">
        <v>689</v>
      </c>
      <c r="H611" s="157">
        <v>0.38640000000000002</v>
      </c>
      <c r="I611" s="158"/>
      <c r="L611" s="154"/>
      <c r="M611" s="159"/>
      <c r="T611" s="160"/>
      <c r="AT611" s="155" t="s">
        <v>134</v>
      </c>
      <c r="AU611" s="155" t="s">
        <v>78</v>
      </c>
      <c r="AV611" s="13" t="s">
        <v>78</v>
      </c>
      <c r="AW611" s="13" t="s">
        <v>136</v>
      </c>
      <c r="AX611" s="13" t="s">
        <v>68</v>
      </c>
      <c r="AY611" s="155" t="s">
        <v>123</v>
      </c>
    </row>
    <row r="612" spans="2:65" s="12" customFormat="1">
      <c r="B612" s="147"/>
      <c r="D612" s="148" t="s">
        <v>134</v>
      </c>
      <c r="E612" s="149" t="s">
        <v>19</v>
      </c>
      <c r="F612" s="150" t="s">
        <v>680</v>
      </c>
      <c r="H612" s="149" t="s">
        <v>19</v>
      </c>
      <c r="I612" s="151"/>
      <c r="L612" s="147"/>
      <c r="M612" s="152"/>
      <c r="T612" s="153"/>
      <c r="AT612" s="149" t="s">
        <v>134</v>
      </c>
      <c r="AU612" s="149" t="s">
        <v>78</v>
      </c>
      <c r="AV612" s="12" t="s">
        <v>76</v>
      </c>
      <c r="AW612" s="12" t="s">
        <v>136</v>
      </c>
      <c r="AX612" s="12" t="s">
        <v>68</v>
      </c>
      <c r="AY612" s="149" t="s">
        <v>123</v>
      </c>
    </row>
    <row r="613" spans="2:65" s="13" customFormat="1">
      <c r="B613" s="154"/>
      <c r="D613" s="148" t="s">
        <v>134</v>
      </c>
      <c r="E613" s="155" t="s">
        <v>19</v>
      </c>
      <c r="F613" s="156" t="s">
        <v>690</v>
      </c>
      <c r="H613" s="157">
        <v>0.32774999999999999</v>
      </c>
      <c r="I613" s="158"/>
      <c r="L613" s="154"/>
      <c r="M613" s="159"/>
      <c r="T613" s="160"/>
      <c r="AT613" s="155" t="s">
        <v>134</v>
      </c>
      <c r="AU613" s="155" t="s">
        <v>78</v>
      </c>
      <c r="AV613" s="13" t="s">
        <v>78</v>
      </c>
      <c r="AW613" s="13" t="s">
        <v>136</v>
      </c>
      <c r="AX613" s="13" t="s">
        <v>68</v>
      </c>
      <c r="AY613" s="155" t="s">
        <v>123</v>
      </c>
    </row>
    <row r="614" spans="2:65" s="14" customFormat="1">
      <c r="B614" s="172"/>
      <c r="D614" s="148" t="s">
        <v>134</v>
      </c>
      <c r="E614" s="173" t="s">
        <v>19</v>
      </c>
      <c r="F614" s="174" t="s">
        <v>197</v>
      </c>
      <c r="H614" s="175">
        <v>0.71415000000000006</v>
      </c>
      <c r="I614" s="176"/>
      <c r="L614" s="172"/>
      <c r="M614" s="177"/>
      <c r="T614" s="178"/>
      <c r="AT614" s="173" t="s">
        <v>134</v>
      </c>
      <c r="AU614" s="173" t="s">
        <v>78</v>
      </c>
      <c r="AV614" s="14" t="s">
        <v>130</v>
      </c>
      <c r="AW614" s="14" t="s">
        <v>136</v>
      </c>
      <c r="AX614" s="14" t="s">
        <v>76</v>
      </c>
      <c r="AY614" s="173" t="s">
        <v>123</v>
      </c>
    </row>
    <row r="615" spans="2:65" s="1" customFormat="1" ht="37.950000000000003" customHeight="1">
      <c r="B615" s="33"/>
      <c r="C615" s="129" t="s">
        <v>691</v>
      </c>
      <c r="D615" s="129" t="s">
        <v>126</v>
      </c>
      <c r="E615" s="130" t="s">
        <v>692</v>
      </c>
      <c r="F615" s="131" t="s">
        <v>693</v>
      </c>
      <c r="G615" s="132" t="s">
        <v>141</v>
      </c>
      <c r="H615" s="133">
        <v>137.4</v>
      </c>
      <c r="I615" s="134"/>
      <c r="J615" s="135">
        <f>ROUND(I615*H615,2)</f>
        <v>0</v>
      </c>
      <c r="K615" s="136"/>
      <c r="L615" s="33"/>
      <c r="M615" s="137" t="s">
        <v>19</v>
      </c>
      <c r="N615" s="138" t="s">
        <v>39</v>
      </c>
      <c r="P615" s="139">
        <f>O615*H615</f>
        <v>0</v>
      </c>
      <c r="Q615" s="139">
        <v>0</v>
      </c>
      <c r="R615" s="139">
        <f>Q615*H615</f>
        <v>0</v>
      </c>
      <c r="S615" s="139">
        <v>0</v>
      </c>
      <c r="T615" s="140">
        <f>S615*H615</f>
        <v>0</v>
      </c>
      <c r="AR615" s="141" t="s">
        <v>251</v>
      </c>
      <c r="AT615" s="141" t="s">
        <v>126</v>
      </c>
      <c r="AU615" s="141" t="s">
        <v>78</v>
      </c>
      <c r="AY615" s="18" t="s">
        <v>123</v>
      </c>
      <c r="BE615" s="142">
        <f>IF(N615="základní",J615,0)</f>
        <v>0</v>
      </c>
      <c r="BF615" s="142">
        <f>IF(N615="snížená",J615,0)</f>
        <v>0</v>
      </c>
      <c r="BG615" s="142">
        <f>IF(N615="zákl. přenesená",J615,0)</f>
        <v>0</v>
      </c>
      <c r="BH615" s="142">
        <f>IF(N615="sníž. přenesená",J615,0)</f>
        <v>0</v>
      </c>
      <c r="BI615" s="142">
        <f>IF(N615="nulová",J615,0)</f>
        <v>0</v>
      </c>
      <c r="BJ615" s="18" t="s">
        <v>76</v>
      </c>
      <c r="BK615" s="142">
        <f>ROUND(I615*H615,2)</f>
        <v>0</v>
      </c>
      <c r="BL615" s="18" t="s">
        <v>251</v>
      </c>
      <c r="BM615" s="141" t="s">
        <v>694</v>
      </c>
    </row>
    <row r="616" spans="2:65" s="1" customFormat="1">
      <c r="B616" s="33"/>
      <c r="D616" s="143" t="s">
        <v>132</v>
      </c>
      <c r="F616" s="144" t="s">
        <v>695</v>
      </c>
      <c r="I616" s="145"/>
      <c r="L616" s="33"/>
      <c r="M616" s="146"/>
      <c r="T616" s="54"/>
      <c r="AT616" s="18" t="s">
        <v>132</v>
      </c>
      <c r="AU616" s="18" t="s">
        <v>78</v>
      </c>
    </row>
    <row r="617" spans="2:65" s="12" customFormat="1">
      <c r="B617" s="147"/>
      <c r="D617" s="148" t="s">
        <v>134</v>
      </c>
      <c r="E617" s="149" t="s">
        <v>19</v>
      </c>
      <c r="F617" s="150" t="s">
        <v>135</v>
      </c>
      <c r="H617" s="149" t="s">
        <v>19</v>
      </c>
      <c r="I617" s="151"/>
      <c r="L617" s="147"/>
      <c r="M617" s="152"/>
      <c r="T617" s="153"/>
      <c r="AT617" s="149" t="s">
        <v>134</v>
      </c>
      <c r="AU617" s="149" t="s">
        <v>78</v>
      </c>
      <c r="AV617" s="12" t="s">
        <v>76</v>
      </c>
      <c r="AW617" s="12" t="s">
        <v>136</v>
      </c>
      <c r="AX617" s="12" t="s">
        <v>68</v>
      </c>
      <c r="AY617" s="149" t="s">
        <v>123</v>
      </c>
    </row>
    <row r="618" spans="2:65" s="12" customFormat="1">
      <c r="B618" s="147"/>
      <c r="D618" s="148" t="s">
        <v>134</v>
      </c>
      <c r="E618" s="149" t="s">
        <v>19</v>
      </c>
      <c r="F618" s="150" t="s">
        <v>137</v>
      </c>
      <c r="H618" s="149" t="s">
        <v>19</v>
      </c>
      <c r="I618" s="151"/>
      <c r="L618" s="147"/>
      <c r="M618" s="152"/>
      <c r="T618" s="153"/>
      <c r="AT618" s="149" t="s">
        <v>134</v>
      </c>
      <c r="AU618" s="149" t="s">
        <v>78</v>
      </c>
      <c r="AV618" s="12" t="s">
        <v>76</v>
      </c>
      <c r="AW618" s="12" t="s">
        <v>136</v>
      </c>
      <c r="AX618" s="12" t="s">
        <v>68</v>
      </c>
      <c r="AY618" s="149" t="s">
        <v>123</v>
      </c>
    </row>
    <row r="619" spans="2:65" s="12" customFormat="1">
      <c r="B619" s="147"/>
      <c r="D619" s="148" t="s">
        <v>134</v>
      </c>
      <c r="E619" s="149" t="s">
        <v>19</v>
      </c>
      <c r="F619" s="150" t="s">
        <v>696</v>
      </c>
      <c r="H619" s="149" t="s">
        <v>19</v>
      </c>
      <c r="I619" s="151"/>
      <c r="L619" s="147"/>
      <c r="M619" s="152"/>
      <c r="T619" s="153"/>
      <c r="AT619" s="149" t="s">
        <v>134</v>
      </c>
      <c r="AU619" s="149" t="s">
        <v>78</v>
      </c>
      <c r="AV619" s="12" t="s">
        <v>76</v>
      </c>
      <c r="AW619" s="12" t="s">
        <v>136</v>
      </c>
      <c r="AX619" s="12" t="s">
        <v>68</v>
      </c>
      <c r="AY619" s="149" t="s">
        <v>123</v>
      </c>
    </row>
    <row r="620" spans="2:65" s="13" customFormat="1">
      <c r="B620" s="154"/>
      <c r="D620" s="148" t="s">
        <v>134</v>
      </c>
      <c r="E620" s="155" t="s">
        <v>19</v>
      </c>
      <c r="F620" s="156" t="s">
        <v>697</v>
      </c>
      <c r="H620" s="157">
        <v>5.6</v>
      </c>
      <c r="I620" s="158"/>
      <c r="L620" s="154"/>
      <c r="M620" s="159"/>
      <c r="T620" s="160"/>
      <c r="AT620" s="155" t="s">
        <v>134</v>
      </c>
      <c r="AU620" s="155" t="s">
        <v>78</v>
      </c>
      <c r="AV620" s="13" t="s">
        <v>78</v>
      </c>
      <c r="AW620" s="13" t="s">
        <v>136</v>
      </c>
      <c r="AX620" s="13" t="s">
        <v>68</v>
      </c>
      <c r="AY620" s="155" t="s">
        <v>123</v>
      </c>
    </row>
    <row r="621" spans="2:65" s="13" customFormat="1">
      <c r="B621" s="154"/>
      <c r="D621" s="148" t="s">
        <v>134</v>
      </c>
      <c r="E621" s="155" t="s">
        <v>19</v>
      </c>
      <c r="F621" s="156" t="s">
        <v>698</v>
      </c>
      <c r="H621" s="157">
        <v>12.8</v>
      </c>
      <c r="I621" s="158"/>
      <c r="L621" s="154"/>
      <c r="M621" s="159"/>
      <c r="T621" s="160"/>
      <c r="AT621" s="155" t="s">
        <v>134</v>
      </c>
      <c r="AU621" s="155" t="s">
        <v>78</v>
      </c>
      <c r="AV621" s="13" t="s">
        <v>78</v>
      </c>
      <c r="AW621" s="13" t="s">
        <v>136</v>
      </c>
      <c r="AX621" s="13" t="s">
        <v>68</v>
      </c>
      <c r="AY621" s="155" t="s">
        <v>123</v>
      </c>
    </row>
    <row r="622" spans="2:65" s="13" customFormat="1">
      <c r="B622" s="154"/>
      <c r="D622" s="148" t="s">
        <v>134</v>
      </c>
      <c r="E622" s="155" t="s">
        <v>19</v>
      </c>
      <c r="F622" s="156" t="s">
        <v>699</v>
      </c>
      <c r="H622" s="157">
        <v>6.6</v>
      </c>
      <c r="I622" s="158"/>
      <c r="L622" s="154"/>
      <c r="M622" s="159"/>
      <c r="T622" s="160"/>
      <c r="AT622" s="155" t="s">
        <v>134</v>
      </c>
      <c r="AU622" s="155" t="s">
        <v>78</v>
      </c>
      <c r="AV622" s="13" t="s">
        <v>78</v>
      </c>
      <c r="AW622" s="13" t="s">
        <v>136</v>
      </c>
      <c r="AX622" s="13" t="s">
        <v>68</v>
      </c>
      <c r="AY622" s="155" t="s">
        <v>123</v>
      </c>
    </row>
    <row r="623" spans="2:65" s="13" customFormat="1">
      <c r="B623" s="154"/>
      <c r="D623" s="148" t="s">
        <v>134</v>
      </c>
      <c r="E623" s="155" t="s">
        <v>19</v>
      </c>
      <c r="F623" s="156" t="s">
        <v>700</v>
      </c>
      <c r="H623" s="157">
        <v>44.400000000000006</v>
      </c>
      <c r="I623" s="158"/>
      <c r="L623" s="154"/>
      <c r="M623" s="159"/>
      <c r="T623" s="160"/>
      <c r="AT623" s="155" t="s">
        <v>134</v>
      </c>
      <c r="AU623" s="155" t="s">
        <v>78</v>
      </c>
      <c r="AV623" s="13" t="s">
        <v>78</v>
      </c>
      <c r="AW623" s="13" t="s">
        <v>136</v>
      </c>
      <c r="AX623" s="13" t="s">
        <v>68</v>
      </c>
      <c r="AY623" s="155" t="s">
        <v>123</v>
      </c>
    </row>
    <row r="624" spans="2:65" s="13" customFormat="1">
      <c r="B624" s="154"/>
      <c r="D624" s="148" t="s">
        <v>134</v>
      </c>
      <c r="E624" s="155" t="s">
        <v>19</v>
      </c>
      <c r="F624" s="156" t="s">
        <v>701</v>
      </c>
      <c r="H624" s="157">
        <v>53.199999999999996</v>
      </c>
      <c r="I624" s="158"/>
      <c r="L624" s="154"/>
      <c r="M624" s="159"/>
      <c r="T624" s="160"/>
      <c r="AT624" s="155" t="s">
        <v>134</v>
      </c>
      <c r="AU624" s="155" t="s">
        <v>78</v>
      </c>
      <c r="AV624" s="13" t="s">
        <v>78</v>
      </c>
      <c r="AW624" s="13" t="s">
        <v>136</v>
      </c>
      <c r="AX624" s="13" t="s">
        <v>68</v>
      </c>
      <c r="AY624" s="155" t="s">
        <v>123</v>
      </c>
    </row>
    <row r="625" spans="2:65" s="15" customFormat="1">
      <c r="B625" s="180"/>
      <c r="D625" s="148" t="s">
        <v>134</v>
      </c>
      <c r="E625" s="181" t="s">
        <v>19</v>
      </c>
      <c r="F625" s="182" t="s">
        <v>678</v>
      </c>
      <c r="H625" s="183">
        <v>122.6</v>
      </c>
      <c r="I625" s="184"/>
      <c r="L625" s="180"/>
      <c r="M625" s="185"/>
      <c r="T625" s="186"/>
      <c r="AT625" s="181" t="s">
        <v>134</v>
      </c>
      <c r="AU625" s="181" t="s">
        <v>78</v>
      </c>
      <c r="AV625" s="15" t="s">
        <v>124</v>
      </c>
      <c r="AW625" s="15" t="s">
        <v>136</v>
      </c>
      <c r="AX625" s="15" t="s">
        <v>68</v>
      </c>
      <c r="AY625" s="181" t="s">
        <v>123</v>
      </c>
    </row>
    <row r="626" spans="2:65" s="12" customFormat="1">
      <c r="B626" s="147"/>
      <c r="D626" s="148" t="s">
        <v>134</v>
      </c>
      <c r="E626" s="149" t="s">
        <v>19</v>
      </c>
      <c r="F626" s="150" t="s">
        <v>702</v>
      </c>
      <c r="H626" s="149" t="s">
        <v>19</v>
      </c>
      <c r="I626" s="151"/>
      <c r="L626" s="147"/>
      <c r="M626" s="152"/>
      <c r="T626" s="153"/>
      <c r="AT626" s="149" t="s">
        <v>134</v>
      </c>
      <c r="AU626" s="149" t="s">
        <v>78</v>
      </c>
      <c r="AV626" s="12" t="s">
        <v>76</v>
      </c>
      <c r="AW626" s="12" t="s">
        <v>136</v>
      </c>
      <c r="AX626" s="12" t="s">
        <v>68</v>
      </c>
      <c r="AY626" s="149" t="s">
        <v>123</v>
      </c>
    </row>
    <row r="627" spans="2:65" s="13" customFormat="1">
      <c r="B627" s="154"/>
      <c r="D627" s="148" t="s">
        <v>134</v>
      </c>
      <c r="E627" s="155" t="s">
        <v>19</v>
      </c>
      <c r="F627" s="156" t="s">
        <v>672</v>
      </c>
      <c r="H627" s="157">
        <v>2.8</v>
      </c>
      <c r="I627" s="158"/>
      <c r="L627" s="154"/>
      <c r="M627" s="159"/>
      <c r="T627" s="160"/>
      <c r="AT627" s="155" t="s">
        <v>134</v>
      </c>
      <c r="AU627" s="155" t="s">
        <v>78</v>
      </c>
      <c r="AV627" s="13" t="s">
        <v>78</v>
      </c>
      <c r="AW627" s="13" t="s">
        <v>136</v>
      </c>
      <c r="AX627" s="13" t="s">
        <v>68</v>
      </c>
      <c r="AY627" s="155" t="s">
        <v>123</v>
      </c>
    </row>
    <row r="628" spans="2:65" s="13" customFormat="1">
      <c r="B628" s="154"/>
      <c r="D628" s="148" t="s">
        <v>134</v>
      </c>
      <c r="E628" s="155" t="s">
        <v>19</v>
      </c>
      <c r="F628" s="156" t="s">
        <v>703</v>
      </c>
      <c r="H628" s="157">
        <v>2</v>
      </c>
      <c r="I628" s="158"/>
      <c r="L628" s="154"/>
      <c r="M628" s="159"/>
      <c r="T628" s="160"/>
      <c r="AT628" s="155" t="s">
        <v>134</v>
      </c>
      <c r="AU628" s="155" t="s">
        <v>78</v>
      </c>
      <c r="AV628" s="13" t="s">
        <v>78</v>
      </c>
      <c r="AW628" s="13" t="s">
        <v>136</v>
      </c>
      <c r="AX628" s="13" t="s">
        <v>68</v>
      </c>
      <c r="AY628" s="155" t="s">
        <v>123</v>
      </c>
    </row>
    <row r="629" spans="2:65" s="13" customFormat="1">
      <c r="B629" s="154"/>
      <c r="D629" s="148" t="s">
        <v>134</v>
      </c>
      <c r="E629" s="155" t="s">
        <v>19</v>
      </c>
      <c r="F629" s="156" t="s">
        <v>704</v>
      </c>
      <c r="H629" s="157">
        <v>6</v>
      </c>
      <c r="I629" s="158"/>
      <c r="L629" s="154"/>
      <c r="M629" s="159"/>
      <c r="T629" s="160"/>
      <c r="AT629" s="155" t="s">
        <v>134</v>
      </c>
      <c r="AU629" s="155" t="s">
        <v>78</v>
      </c>
      <c r="AV629" s="13" t="s">
        <v>78</v>
      </c>
      <c r="AW629" s="13" t="s">
        <v>136</v>
      </c>
      <c r="AX629" s="13" t="s">
        <v>68</v>
      </c>
      <c r="AY629" s="155" t="s">
        <v>123</v>
      </c>
    </row>
    <row r="630" spans="2:65" s="13" customFormat="1">
      <c r="B630" s="154"/>
      <c r="D630" s="148" t="s">
        <v>134</v>
      </c>
      <c r="E630" s="155" t="s">
        <v>19</v>
      </c>
      <c r="F630" s="156" t="s">
        <v>705</v>
      </c>
      <c r="H630" s="157">
        <v>4</v>
      </c>
      <c r="I630" s="158"/>
      <c r="L630" s="154"/>
      <c r="M630" s="159"/>
      <c r="T630" s="160"/>
      <c r="AT630" s="155" t="s">
        <v>134</v>
      </c>
      <c r="AU630" s="155" t="s">
        <v>78</v>
      </c>
      <c r="AV630" s="13" t="s">
        <v>78</v>
      </c>
      <c r="AW630" s="13" t="s">
        <v>136</v>
      </c>
      <c r="AX630" s="13" t="s">
        <v>68</v>
      </c>
      <c r="AY630" s="155" t="s">
        <v>123</v>
      </c>
    </row>
    <row r="631" spans="2:65" s="15" customFormat="1">
      <c r="B631" s="180"/>
      <c r="D631" s="148" t="s">
        <v>134</v>
      </c>
      <c r="E631" s="181" t="s">
        <v>19</v>
      </c>
      <c r="F631" s="182" t="s">
        <v>678</v>
      </c>
      <c r="H631" s="183">
        <v>14.8</v>
      </c>
      <c r="I631" s="184"/>
      <c r="L631" s="180"/>
      <c r="M631" s="185"/>
      <c r="T631" s="186"/>
      <c r="AT631" s="181" t="s">
        <v>134</v>
      </c>
      <c r="AU631" s="181" t="s">
        <v>78</v>
      </c>
      <c r="AV631" s="15" t="s">
        <v>124</v>
      </c>
      <c r="AW631" s="15" t="s">
        <v>136</v>
      </c>
      <c r="AX631" s="15" t="s">
        <v>68</v>
      </c>
      <c r="AY631" s="181" t="s">
        <v>123</v>
      </c>
    </row>
    <row r="632" spans="2:65" s="14" customFormat="1">
      <c r="B632" s="172"/>
      <c r="D632" s="148" t="s">
        <v>134</v>
      </c>
      <c r="E632" s="173" t="s">
        <v>19</v>
      </c>
      <c r="F632" s="174" t="s">
        <v>197</v>
      </c>
      <c r="H632" s="175">
        <v>137.39999999999998</v>
      </c>
      <c r="I632" s="176"/>
      <c r="L632" s="172"/>
      <c r="M632" s="177"/>
      <c r="T632" s="178"/>
      <c r="AT632" s="173" t="s">
        <v>134</v>
      </c>
      <c r="AU632" s="173" t="s">
        <v>78</v>
      </c>
      <c r="AV632" s="14" t="s">
        <v>130</v>
      </c>
      <c r="AW632" s="14" t="s">
        <v>136</v>
      </c>
      <c r="AX632" s="14" t="s">
        <v>76</v>
      </c>
      <c r="AY632" s="173" t="s">
        <v>123</v>
      </c>
    </row>
    <row r="633" spans="2:65" s="1" customFormat="1" ht="21.75" customHeight="1">
      <c r="B633" s="33"/>
      <c r="C633" s="161" t="s">
        <v>706</v>
      </c>
      <c r="D633" s="161" t="s">
        <v>157</v>
      </c>
      <c r="E633" s="162" t="s">
        <v>707</v>
      </c>
      <c r="F633" s="163" t="s">
        <v>708</v>
      </c>
      <c r="G633" s="164" t="s">
        <v>345</v>
      </c>
      <c r="H633" s="165">
        <v>5.1920000000000002</v>
      </c>
      <c r="I633" s="166"/>
      <c r="J633" s="167">
        <f>ROUND(I633*H633,2)</f>
        <v>0</v>
      </c>
      <c r="K633" s="168"/>
      <c r="L633" s="169"/>
      <c r="M633" s="170" t="s">
        <v>19</v>
      </c>
      <c r="N633" s="171" t="s">
        <v>39</v>
      </c>
      <c r="P633" s="139">
        <f>O633*H633</f>
        <v>0</v>
      </c>
      <c r="Q633" s="139">
        <v>0.55000000000000004</v>
      </c>
      <c r="R633" s="139">
        <f>Q633*H633</f>
        <v>2.8556000000000004</v>
      </c>
      <c r="S633" s="139">
        <v>0</v>
      </c>
      <c r="T633" s="140">
        <f>S633*H633</f>
        <v>0</v>
      </c>
      <c r="AR633" s="141" t="s">
        <v>342</v>
      </c>
      <c r="AT633" s="141" t="s">
        <v>157</v>
      </c>
      <c r="AU633" s="141" t="s">
        <v>78</v>
      </c>
      <c r="AY633" s="18" t="s">
        <v>123</v>
      </c>
      <c r="BE633" s="142">
        <f>IF(N633="základní",J633,0)</f>
        <v>0</v>
      </c>
      <c r="BF633" s="142">
        <f>IF(N633="snížená",J633,0)</f>
        <v>0</v>
      </c>
      <c r="BG633" s="142">
        <f>IF(N633="zákl. přenesená",J633,0)</f>
        <v>0</v>
      </c>
      <c r="BH633" s="142">
        <f>IF(N633="sníž. přenesená",J633,0)</f>
        <v>0</v>
      </c>
      <c r="BI633" s="142">
        <f>IF(N633="nulová",J633,0)</f>
        <v>0</v>
      </c>
      <c r="BJ633" s="18" t="s">
        <v>76</v>
      </c>
      <c r="BK633" s="142">
        <f>ROUND(I633*H633,2)</f>
        <v>0</v>
      </c>
      <c r="BL633" s="18" t="s">
        <v>251</v>
      </c>
      <c r="BM633" s="141" t="s">
        <v>709</v>
      </c>
    </row>
    <row r="634" spans="2:65" s="12" customFormat="1">
      <c r="B634" s="147"/>
      <c r="D634" s="148" t="s">
        <v>134</v>
      </c>
      <c r="E634" s="149" t="s">
        <v>19</v>
      </c>
      <c r="F634" s="150" t="s">
        <v>135</v>
      </c>
      <c r="H634" s="149" t="s">
        <v>19</v>
      </c>
      <c r="I634" s="151"/>
      <c r="L634" s="147"/>
      <c r="M634" s="152"/>
      <c r="T634" s="153"/>
      <c r="AT634" s="149" t="s">
        <v>134</v>
      </c>
      <c r="AU634" s="149" t="s">
        <v>78</v>
      </c>
      <c r="AV634" s="12" t="s">
        <v>76</v>
      </c>
      <c r="AW634" s="12" t="s">
        <v>136</v>
      </c>
      <c r="AX634" s="12" t="s">
        <v>68</v>
      </c>
      <c r="AY634" s="149" t="s">
        <v>123</v>
      </c>
    </row>
    <row r="635" spans="2:65" s="12" customFormat="1">
      <c r="B635" s="147"/>
      <c r="D635" s="148" t="s">
        <v>134</v>
      </c>
      <c r="E635" s="149" t="s">
        <v>19</v>
      </c>
      <c r="F635" s="150" t="s">
        <v>137</v>
      </c>
      <c r="H635" s="149" t="s">
        <v>19</v>
      </c>
      <c r="I635" s="151"/>
      <c r="L635" s="147"/>
      <c r="M635" s="152"/>
      <c r="T635" s="153"/>
      <c r="AT635" s="149" t="s">
        <v>134</v>
      </c>
      <c r="AU635" s="149" t="s">
        <v>78</v>
      </c>
      <c r="AV635" s="12" t="s">
        <v>76</v>
      </c>
      <c r="AW635" s="12" t="s">
        <v>136</v>
      </c>
      <c r="AX635" s="12" t="s">
        <v>68</v>
      </c>
      <c r="AY635" s="149" t="s">
        <v>123</v>
      </c>
    </row>
    <row r="636" spans="2:65" s="12" customFormat="1">
      <c r="B636" s="147"/>
      <c r="D636" s="148" t="s">
        <v>134</v>
      </c>
      <c r="E636" s="149" t="s">
        <v>19</v>
      </c>
      <c r="F636" s="150" t="s">
        <v>696</v>
      </c>
      <c r="H636" s="149" t="s">
        <v>19</v>
      </c>
      <c r="I636" s="151"/>
      <c r="L636" s="147"/>
      <c r="M636" s="152"/>
      <c r="T636" s="153"/>
      <c r="AT636" s="149" t="s">
        <v>134</v>
      </c>
      <c r="AU636" s="149" t="s">
        <v>78</v>
      </c>
      <c r="AV636" s="12" t="s">
        <v>76</v>
      </c>
      <c r="AW636" s="12" t="s">
        <v>136</v>
      </c>
      <c r="AX636" s="12" t="s">
        <v>68</v>
      </c>
      <c r="AY636" s="149" t="s">
        <v>123</v>
      </c>
    </row>
    <row r="637" spans="2:65" s="13" customFormat="1">
      <c r="B637" s="154"/>
      <c r="D637" s="148" t="s">
        <v>134</v>
      </c>
      <c r="E637" s="155" t="s">
        <v>19</v>
      </c>
      <c r="F637" s="156" t="s">
        <v>710</v>
      </c>
      <c r="H637" s="157">
        <v>4.5116799999999992</v>
      </c>
      <c r="I637" s="158"/>
      <c r="L637" s="154"/>
      <c r="M637" s="159"/>
      <c r="T637" s="160"/>
      <c r="AT637" s="155" t="s">
        <v>134</v>
      </c>
      <c r="AU637" s="155" t="s">
        <v>78</v>
      </c>
      <c r="AV637" s="13" t="s">
        <v>78</v>
      </c>
      <c r="AW637" s="13" t="s">
        <v>136</v>
      </c>
      <c r="AX637" s="13" t="s">
        <v>68</v>
      </c>
      <c r="AY637" s="155" t="s">
        <v>123</v>
      </c>
    </row>
    <row r="638" spans="2:65" s="12" customFormat="1">
      <c r="B638" s="147"/>
      <c r="D638" s="148" t="s">
        <v>134</v>
      </c>
      <c r="E638" s="149" t="s">
        <v>19</v>
      </c>
      <c r="F638" s="150" t="s">
        <v>702</v>
      </c>
      <c r="H638" s="149" t="s">
        <v>19</v>
      </c>
      <c r="I638" s="151"/>
      <c r="L638" s="147"/>
      <c r="M638" s="152"/>
      <c r="T638" s="153"/>
      <c r="AT638" s="149" t="s">
        <v>134</v>
      </c>
      <c r="AU638" s="149" t="s">
        <v>78</v>
      </c>
      <c r="AV638" s="12" t="s">
        <v>76</v>
      </c>
      <c r="AW638" s="12" t="s">
        <v>136</v>
      </c>
      <c r="AX638" s="12" t="s">
        <v>68</v>
      </c>
      <c r="AY638" s="149" t="s">
        <v>123</v>
      </c>
    </row>
    <row r="639" spans="2:65" s="13" customFormat="1">
      <c r="B639" s="154"/>
      <c r="D639" s="148" t="s">
        <v>134</v>
      </c>
      <c r="E639" s="155" t="s">
        <v>19</v>
      </c>
      <c r="F639" s="156" t="s">
        <v>711</v>
      </c>
      <c r="H639" s="157">
        <v>0.68080000000000018</v>
      </c>
      <c r="I639" s="158"/>
      <c r="L639" s="154"/>
      <c r="M639" s="159"/>
      <c r="T639" s="160"/>
      <c r="AT639" s="155" t="s">
        <v>134</v>
      </c>
      <c r="AU639" s="155" t="s">
        <v>78</v>
      </c>
      <c r="AV639" s="13" t="s">
        <v>78</v>
      </c>
      <c r="AW639" s="13" t="s">
        <v>136</v>
      </c>
      <c r="AX639" s="13" t="s">
        <v>68</v>
      </c>
      <c r="AY639" s="155" t="s">
        <v>123</v>
      </c>
    </row>
    <row r="640" spans="2:65" s="14" customFormat="1">
      <c r="B640" s="172"/>
      <c r="D640" s="148" t="s">
        <v>134</v>
      </c>
      <c r="E640" s="173" t="s">
        <v>19</v>
      </c>
      <c r="F640" s="174" t="s">
        <v>197</v>
      </c>
      <c r="H640" s="175">
        <v>5.1924799999999998</v>
      </c>
      <c r="I640" s="176"/>
      <c r="L640" s="172"/>
      <c r="M640" s="177"/>
      <c r="T640" s="178"/>
      <c r="AT640" s="173" t="s">
        <v>134</v>
      </c>
      <c r="AU640" s="173" t="s">
        <v>78</v>
      </c>
      <c r="AV640" s="14" t="s">
        <v>130</v>
      </c>
      <c r="AW640" s="14" t="s">
        <v>136</v>
      </c>
      <c r="AX640" s="14" t="s">
        <v>76</v>
      </c>
      <c r="AY640" s="173" t="s">
        <v>123</v>
      </c>
    </row>
    <row r="641" spans="2:65" s="1" customFormat="1" ht="37.950000000000003" customHeight="1">
      <c r="B641" s="33"/>
      <c r="C641" s="129" t="s">
        <v>712</v>
      </c>
      <c r="D641" s="129" t="s">
        <v>126</v>
      </c>
      <c r="E641" s="130" t="s">
        <v>713</v>
      </c>
      <c r="F641" s="131" t="s">
        <v>714</v>
      </c>
      <c r="G641" s="132" t="s">
        <v>141</v>
      </c>
      <c r="H641" s="133">
        <v>253</v>
      </c>
      <c r="I641" s="134"/>
      <c r="J641" s="135">
        <f>ROUND(I641*H641,2)</f>
        <v>0</v>
      </c>
      <c r="K641" s="136"/>
      <c r="L641" s="33"/>
      <c r="M641" s="137" t="s">
        <v>19</v>
      </c>
      <c r="N641" s="138" t="s">
        <v>39</v>
      </c>
      <c r="P641" s="139">
        <f>O641*H641</f>
        <v>0</v>
      </c>
      <c r="Q641" s="139">
        <v>0</v>
      </c>
      <c r="R641" s="139">
        <f>Q641*H641</f>
        <v>0</v>
      </c>
      <c r="S641" s="139">
        <v>0</v>
      </c>
      <c r="T641" s="140">
        <f>S641*H641</f>
        <v>0</v>
      </c>
      <c r="AR641" s="141" t="s">
        <v>251</v>
      </c>
      <c r="AT641" s="141" t="s">
        <v>126</v>
      </c>
      <c r="AU641" s="141" t="s">
        <v>78</v>
      </c>
      <c r="AY641" s="18" t="s">
        <v>123</v>
      </c>
      <c r="BE641" s="142">
        <f>IF(N641="základní",J641,0)</f>
        <v>0</v>
      </c>
      <c r="BF641" s="142">
        <f>IF(N641="snížená",J641,0)</f>
        <v>0</v>
      </c>
      <c r="BG641" s="142">
        <f>IF(N641="zákl. přenesená",J641,0)</f>
        <v>0</v>
      </c>
      <c r="BH641" s="142">
        <f>IF(N641="sníž. přenesená",J641,0)</f>
        <v>0</v>
      </c>
      <c r="BI641" s="142">
        <f>IF(N641="nulová",J641,0)</f>
        <v>0</v>
      </c>
      <c r="BJ641" s="18" t="s">
        <v>76</v>
      </c>
      <c r="BK641" s="142">
        <f>ROUND(I641*H641,2)</f>
        <v>0</v>
      </c>
      <c r="BL641" s="18" t="s">
        <v>251</v>
      </c>
      <c r="BM641" s="141" t="s">
        <v>715</v>
      </c>
    </row>
    <row r="642" spans="2:65" s="1" customFormat="1">
      <c r="B642" s="33"/>
      <c r="D642" s="143" t="s">
        <v>132</v>
      </c>
      <c r="F642" s="144" t="s">
        <v>716</v>
      </c>
      <c r="I642" s="145"/>
      <c r="L642" s="33"/>
      <c r="M642" s="146"/>
      <c r="T642" s="54"/>
      <c r="AT642" s="18" t="s">
        <v>132</v>
      </c>
      <c r="AU642" s="18" t="s">
        <v>78</v>
      </c>
    </row>
    <row r="643" spans="2:65" s="12" customFormat="1">
      <c r="B643" s="147"/>
      <c r="D643" s="148" t="s">
        <v>134</v>
      </c>
      <c r="E643" s="149" t="s">
        <v>19</v>
      </c>
      <c r="F643" s="150" t="s">
        <v>135</v>
      </c>
      <c r="H643" s="149" t="s">
        <v>19</v>
      </c>
      <c r="I643" s="151"/>
      <c r="L643" s="147"/>
      <c r="M643" s="152"/>
      <c r="T643" s="153"/>
      <c r="AT643" s="149" t="s">
        <v>134</v>
      </c>
      <c r="AU643" s="149" t="s">
        <v>78</v>
      </c>
      <c r="AV643" s="12" t="s">
        <v>76</v>
      </c>
      <c r="AW643" s="12" t="s">
        <v>136</v>
      </c>
      <c r="AX643" s="12" t="s">
        <v>68</v>
      </c>
      <c r="AY643" s="149" t="s">
        <v>123</v>
      </c>
    </row>
    <row r="644" spans="2:65" s="12" customFormat="1">
      <c r="B644" s="147"/>
      <c r="D644" s="148" t="s">
        <v>134</v>
      </c>
      <c r="E644" s="149" t="s">
        <v>19</v>
      </c>
      <c r="F644" s="150" t="s">
        <v>137</v>
      </c>
      <c r="H644" s="149" t="s">
        <v>19</v>
      </c>
      <c r="I644" s="151"/>
      <c r="L644" s="147"/>
      <c r="M644" s="152"/>
      <c r="T644" s="153"/>
      <c r="AT644" s="149" t="s">
        <v>134</v>
      </c>
      <c r="AU644" s="149" t="s">
        <v>78</v>
      </c>
      <c r="AV644" s="12" t="s">
        <v>76</v>
      </c>
      <c r="AW644" s="12" t="s">
        <v>136</v>
      </c>
      <c r="AX644" s="12" t="s">
        <v>68</v>
      </c>
      <c r="AY644" s="149" t="s">
        <v>123</v>
      </c>
    </row>
    <row r="645" spans="2:65" s="12" customFormat="1">
      <c r="B645" s="147"/>
      <c r="D645" s="148" t="s">
        <v>134</v>
      </c>
      <c r="E645" s="149" t="s">
        <v>19</v>
      </c>
      <c r="F645" s="150" t="s">
        <v>717</v>
      </c>
      <c r="H645" s="149" t="s">
        <v>19</v>
      </c>
      <c r="I645" s="151"/>
      <c r="L645" s="147"/>
      <c r="M645" s="152"/>
      <c r="T645" s="153"/>
      <c r="AT645" s="149" t="s">
        <v>134</v>
      </c>
      <c r="AU645" s="149" t="s">
        <v>78</v>
      </c>
      <c r="AV645" s="12" t="s">
        <v>76</v>
      </c>
      <c r="AW645" s="12" t="s">
        <v>136</v>
      </c>
      <c r="AX645" s="12" t="s">
        <v>68</v>
      </c>
      <c r="AY645" s="149" t="s">
        <v>123</v>
      </c>
    </row>
    <row r="646" spans="2:65" s="13" customFormat="1">
      <c r="B646" s="154"/>
      <c r="D646" s="148" t="s">
        <v>134</v>
      </c>
      <c r="E646" s="155" t="s">
        <v>19</v>
      </c>
      <c r="F646" s="156" t="s">
        <v>718</v>
      </c>
      <c r="H646" s="157">
        <v>30</v>
      </c>
      <c r="I646" s="158"/>
      <c r="L646" s="154"/>
      <c r="M646" s="159"/>
      <c r="T646" s="160"/>
      <c r="AT646" s="155" t="s">
        <v>134</v>
      </c>
      <c r="AU646" s="155" t="s">
        <v>78</v>
      </c>
      <c r="AV646" s="13" t="s">
        <v>78</v>
      </c>
      <c r="AW646" s="13" t="s">
        <v>136</v>
      </c>
      <c r="AX646" s="13" t="s">
        <v>68</v>
      </c>
      <c r="AY646" s="155" t="s">
        <v>123</v>
      </c>
    </row>
    <row r="647" spans="2:65" s="13" customFormat="1">
      <c r="B647" s="154"/>
      <c r="D647" s="148" t="s">
        <v>134</v>
      </c>
      <c r="E647" s="155" t="s">
        <v>19</v>
      </c>
      <c r="F647" s="156" t="s">
        <v>719</v>
      </c>
      <c r="H647" s="157">
        <v>110.5</v>
      </c>
      <c r="I647" s="158"/>
      <c r="L647" s="154"/>
      <c r="M647" s="159"/>
      <c r="T647" s="160"/>
      <c r="AT647" s="155" t="s">
        <v>134</v>
      </c>
      <c r="AU647" s="155" t="s">
        <v>78</v>
      </c>
      <c r="AV647" s="13" t="s">
        <v>78</v>
      </c>
      <c r="AW647" s="13" t="s">
        <v>136</v>
      </c>
      <c r="AX647" s="13" t="s">
        <v>68</v>
      </c>
      <c r="AY647" s="155" t="s">
        <v>123</v>
      </c>
    </row>
    <row r="648" spans="2:65" s="13" customFormat="1">
      <c r="B648" s="154"/>
      <c r="D648" s="148" t="s">
        <v>134</v>
      </c>
      <c r="E648" s="155" t="s">
        <v>19</v>
      </c>
      <c r="F648" s="156" t="s">
        <v>720</v>
      </c>
      <c r="H648" s="157">
        <v>6.9</v>
      </c>
      <c r="I648" s="158"/>
      <c r="L648" s="154"/>
      <c r="M648" s="159"/>
      <c r="T648" s="160"/>
      <c r="AT648" s="155" t="s">
        <v>134</v>
      </c>
      <c r="AU648" s="155" t="s">
        <v>78</v>
      </c>
      <c r="AV648" s="13" t="s">
        <v>78</v>
      </c>
      <c r="AW648" s="13" t="s">
        <v>136</v>
      </c>
      <c r="AX648" s="13" t="s">
        <v>68</v>
      </c>
      <c r="AY648" s="155" t="s">
        <v>123</v>
      </c>
    </row>
    <row r="649" spans="2:65" s="13" customFormat="1">
      <c r="B649" s="154"/>
      <c r="D649" s="148" t="s">
        <v>134</v>
      </c>
      <c r="E649" s="155" t="s">
        <v>19</v>
      </c>
      <c r="F649" s="156" t="s">
        <v>721</v>
      </c>
      <c r="H649" s="157">
        <v>7</v>
      </c>
      <c r="I649" s="158"/>
      <c r="L649" s="154"/>
      <c r="M649" s="159"/>
      <c r="T649" s="160"/>
      <c r="AT649" s="155" t="s">
        <v>134</v>
      </c>
      <c r="AU649" s="155" t="s">
        <v>78</v>
      </c>
      <c r="AV649" s="13" t="s">
        <v>78</v>
      </c>
      <c r="AW649" s="13" t="s">
        <v>136</v>
      </c>
      <c r="AX649" s="13" t="s">
        <v>68</v>
      </c>
      <c r="AY649" s="155" t="s">
        <v>123</v>
      </c>
    </row>
    <row r="650" spans="2:65" s="13" customFormat="1">
      <c r="B650" s="154"/>
      <c r="D650" s="148" t="s">
        <v>134</v>
      </c>
      <c r="E650" s="155" t="s">
        <v>19</v>
      </c>
      <c r="F650" s="156" t="s">
        <v>722</v>
      </c>
      <c r="H650" s="157">
        <v>66.600000000000009</v>
      </c>
      <c r="I650" s="158"/>
      <c r="L650" s="154"/>
      <c r="M650" s="159"/>
      <c r="T650" s="160"/>
      <c r="AT650" s="155" t="s">
        <v>134</v>
      </c>
      <c r="AU650" s="155" t="s">
        <v>78</v>
      </c>
      <c r="AV650" s="13" t="s">
        <v>78</v>
      </c>
      <c r="AW650" s="13" t="s">
        <v>136</v>
      </c>
      <c r="AX650" s="13" t="s">
        <v>68</v>
      </c>
      <c r="AY650" s="155" t="s">
        <v>123</v>
      </c>
    </row>
    <row r="651" spans="2:65" s="13" customFormat="1">
      <c r="B651" s="154"/>
      <c r="D651" s="148" t="s">
        <v>134</v>
      </c>
      <c r="E651" s="155" t="s">
        <v>19</v>
      </c>
      <c r="F651" s="156" t="s">
        <v>723</v>
      </c>
      <c r="H651" s="157">
        <v>22.5</v>
      </c>
      <c r="I651" s="158"/>
      <c r="L651" s="154"/>
      <c r="M651" s="159"/>
      <c r="T651" s="160"/>
      <c r="AT651" s="155" t="s">
        <v>134</v>
      </c>
      <c r="AU651" s="155" t="s">
        <v>78</v>
      </c>
      <c r="AV651" s="13" t="s">
        <v>78</v>
      </c>
      <c r="AW651" s="13" t="s">
        <v>136</v>
      </c>
      <c r="AX651" s="13" t="s">
        <v>68</v>
      </c>
      <c r="AY651" s="155" t="s">
        <v>123</v>
      </c>
    </row>
    <row r="652" spans="2:65" s="15" customFormat="1">
      <c r="B652" s="180"/>
      <c r="D652" s="148" t="s">
        <v>134</v>
      </c>
      <c r="E652" s="181" t="s">
        <v>19</v>
      </c>
      <c r="F652" s="182" t="s">
        <v>678</v>
      </c>
      <c r="H652" s="183">
        <v>243.5</v>
      </c>
      <c r="I652" s="184"/>
      <c r="L652" s="180"/>
      <c r="M652" s="185"/>
      <c r="T652" s="186"/>
      <c r="AT652" s="181" t="s">
        <v>134</v>
      </c>
      <c r="AU652" s="181" t="s">
        <v>78</v>
      </c>
      <c r="AV652" s="15" t="s">
        <v>124</v>
      </c>
      <c r="AW652" s="15" t="s">
        <v>136</v>
      </c>
      <c r="AX652" s="15" t="s">
        <v>68</v>
      </c>
      <c r="AY652" s="181" t="s">
        <v>123</v>
      </c>
    </row>
    <row r="653" spans="2:65" s="12" customFormat="1">
      <c r="B653" s="147"/>
      <c r="D653" s="148" t="s">
        <v>134</v>
      </c>
      <c r="E653" s="149" t="s">
        <v>19</v>
      </c>
      <c r="F653" s="150" t="s">
        <v>724</v>
      </c>
      <c r="H653" s="149" t="s">
        <v>19</v>
      </c>
      <c r="I653" s="151"/>
      <c r="L653" s="147"/>
      <c r="M653" s="152"/>
      <c r="T653" s="153"/>
      <c r="AT653" s="149" t="s">
        <v>134</v>
      </c>
      <c r="AU653" s="149" t="s">
        <v>78</v>
      </c>
      <c r="AV653" s="12" t="s">
        <v>76</v>
      </c>
      <c r="AW653" s="12" t="s">
        <v>136</v>
      </c>
      <c r="AX653" s="12" t="s">
        <v>68</v>
      </c>
      <c r="AY653" s="149" t="s">
        <v>123</v>
      </c>
    </row>
    <row r="654" spans="2:65" s="13" customFormat="1">
      <c r="B654" s="154"/>
      <c r="D654" s="148" t="s">
        <v>134</v>
      </c>
      <c r="E654" s="155" t="s">
        <v>19</v>
      </c>
      <c r="F654" s="156" t="s">
        <v>725</v>
      </c>
      <c r="H654" s="157">
        <v>1.1000000000000001</v>
      </c>
      <c r="I654" s="158"/>
      <c r="L654" s="154"/>
      <c r="M654" s="159"/>
      <c r="T654" s="160"/>
      <c r="AT654" s="155" t="s">
        <v>134</v>
      </c>
      <c r="AU654" s="155" t="s">
        <v>78</v>
      </c>
      <c r="AV654" s="13" t="s">
        <v>78</v>
      </c>
      <c r="AW654" s="13" t="s">
        <v>136</v>
      </c>
      <c r="AX654" s="13" t="s">
        <v>68</v>
      </c>
      <c r="AY654" s="155" t="s">
        <v>123</v>
      </c>
    </row>
    <row r="655" spans="2:65" s="13" customFormat="1">
      <c r="B655" s="154"/>
      <c r="D655" s="148" t="s">
        <v>134</v>
      </c>
      <c r="E655" s="155" t="s">
        <v>19</v>
      </c>
      <c r="F655" s="156" t="s">
        <v>726</v>
      </c>
      <c r="H655" s="157">
        <v>1.2</v>
      </c>
      <c r="I655" s="158"/>
      <c r="L655" s="154"/>
      <c r="M655" s="159"/>
      <c r="T655" s="160"/>
      <c r="AT655" s="155" t="s">
        <v>134</v>
      </c>
      <c r="AU655" s="155" t="s">
        <v>78</v>
      </c>
      <c r="AV655" s="13" t="s">
        <v>78</v>
      </c>
      <c r="AW655" s="13" t="s">
        <v>136</v>
      </c>
      <c r="AX655" s="13" t="s">
        <v>68</v>
      </c>
      <c r="AY655" s="155" t="s">
        <v>123</v>
      </c>
    </row>
    <row r="656" spans="2:65" s="13" customFormat="1">
      <c r="B656" s="154"/>
      <c r="D656" s="148" t="s">
        <v>134</v>
      </c>
      <c r="E656" s="155" t="s">
        <v>19</v>
      </c>
      <c r="F656" s="156" t="s">
        <v>727</v>
      </c>
      <c r="H656" s="157">
        <v>3.1</v>
      </c>
      <c r="I656" s="158"/>
      <c r="L656" s="154"/>
      <c r="M656" s="159"/>
      <c r="T656" s="160"/>
      <c r="AT656" s="155" t="s">
        <v>134</v>
      </c>
      <c r="AU656" s="155" t="s">
        <v>78</v>
      </c>
      <c r="AV656" s="13" t="s">
        <v>78</v>
      </c>
      <c r="AW656" s="13" t="s">
        <v>136</v>
      </c>
      <c r="AX656" s="13" t="s">
        <v>68</v>
      </c>
      <c r="AY656" s="155" t="s">
        <v>123</v>
      </c>
    </row>
    <row r="657" spans="2:65" s="13" customFormat="1">
      <c r="B657" s="154"/>
      <c r="D657" s="148" t="s">
        <v>134</v>
      </c>
      <c r="E657" s="155" t="s">
        <v>19</v>
      </c>
      <c r="F657" s="156" t="s">
        <v>728</v>
      </c>
      <c r="H657" s="157">
        <v>4.0999999999999996</v>
      </c>
      <c r="I657" s="158"/>
      <c r="L657" s="154"/>
      <c r="M657" s="159"/>
      <c r="T657" s="160"/>
      <c r="AT657" s="155" t="s">
        <v>134</v>
      </c>
      <c r="AU657" s="155" t="s">
        <v>78</v>
      </c>
      <c r="AV657" s="13" t="s">
        <v>78</v>
      </c>
      <c r="AW657" s="13" t="s">
        <v>136</v>
      </c>
      <c r="AX657" s="13" t="s">
        <v>68</v>
      </c>
      <c r="AY657" s="155" t="s">
        <v>123</v>
      </c>
    </row>
    <row r="658" spans="2:65" s="15" customFormat="1">
      <c r="B658" s="180"/>
      <c r="D658" s="148" t="s">
        <v>134</v>
      </c>
      <c r="E658" s="181" t="s">
        <v>19</v>
      </c>
      <c r="F658" s="182" t="s">
        <v>678</v>
      </c>
      <c r="H658" s="183">
        <v>9.5</v>
      </c>
      <c r="I658" s="184"/>
      <c r="L658" s="180"/>
      <c r="M658" s="185"/>
      <c r="T658" s="186"/>
      <c r="AT658" s="181" t="s">
        <v>134</v>
      </c>
      <c r="AU658" s="181" t="s">
        <v>78</v>
      </c>
      <c r="AV658" s="15" t="s">
        <v>124</v>
      </c>
      <c r="AW658" s="15" t="s">
        <v>136</v>
      </c>
      <c r="AX658" s="15" t="s">
        <v>68</v>
      </c>
      <c r="AY658" s="181" t="s">
        <v>123</v>
      </c>
    </row>
    <row r="659" spans="2:65" s="14" customFormat="1">
      <c r="B659" s="172"/>
      <c r="D659" s="148" t="s">
        <v>134</v>
      </c>
      <c r="E659" s="173" t="s">
        <v>19</v>
      </c>
      <c r="F659" s="174" t="s">
        <v>197</v>
      </c>
      <c r="H659" s="175">
        <v>252.99999999999997</v>
      </c>
      <c r="I659" s="176"/>
      <c r="L659" s="172"/>
      <c r="M659" s="177"/>
      <c r="T659" s="178"/>
      <c r="AT659" s="173" t="s">
        <v>134</v>
      </c>
      <c r="AU659" s="173" t="s">
        <v>78</v>
      </c>
      <c r="AV659" s="14" t="s">
        <v>130</v>
      </c>
      <c r="AW659" s="14" t="s">
        <v>136</v>
      </c>
      <c r="AX659" s="14" t="s">
        <v>76</v>
      </c>
      <c r="AY659" s="173" t="s">
        <v>123</v>
      </c>
    </row>
    <row r="660" spans="2:65" s="1" customFormat="1" ht="21.75" customHeight="1">
      <c r="B660" s="33"/>
      <c r="C660" s="161" t="s">
        <v>729</v>
      </c>
      <c r="D660" s="161" t="s">
        <v>157</v>
      </c>
      <c r="E660" s="162" t="s">
        <v>730</v>
      </c>
      <c r="F660" s="163" t="s">
        <v>731</v>
      </c>
      <c r="G660" s="164" t="s">
        <v>345</v>
      </c>
      <c r="H660" s="165">
        <v>11.491</v>
      </c>
      <c r="I660" s="166"/>
      <c r="J660" s="167">
        <f>ROUND(I660*H660,2)</f>
        <v>0</v>
      </c>
      <c r="K660" s="168"/>
      <c r="L660" s="169"/>
      <c r="M660" s="170" t="s">
        <v>19</v>
      </c>
      <c r="N660" s="171" t="s">
        <v>39</v>
      </c>
      <c r="P660" s="139">
        <f>O660*H660</f>
        <v>0</v>
      </c>
      <c r="Q660" s="139">
        <v>0.55000000000000004</v>
      </c>
      <c r="R660" s="139">
        <f>Q660*H660</f>
        <v>6.3200500000000002</v>
      </c>
      <c r="S660" s="139">
        <v>0</v>
      </c>
      <c r="T660" s="140">
        <f>S660*H660</f>
        <v>0</v>
      </c>
      <c r="AR660" s="141" t="s">
        <v>342</v>
      </c>
      <c r="AT660" s="141" t="s">
        <v>157</v>
      </c>
      <c r="AU660" s="141" t="s">
        <v>78</v>
      </c>
      <c r="AY660" s="18" t="s">
        <v>123</v>
      </c>
      <c r="BE660" s="142">
        <f>IF(N660="základní",J660,0)</f>
        <v>0</v>
      </c>
      <c r="BF660" s="142">
        <f>IF(N660="snížená",J660,0)</f>
        <v>0</v>
      </c>
      <c r="BG660" s="142">
        <f>IF(N660="zákl. přenesená",J660,0)</f>
        <v>0</v>
      </c>
      <c r="BH660" s="142">
        <f>IF(N660="sníž. přenesená",J660,0)</f>
        <v>0</v>
      </c>
      <c r="BI660" s="142">
        <f>IF(N660="nulová",J660,0)</f>
        <v>0</v>
      </c>
      <c r="BJ660" s="18" t="s">
        <v>76</v>
      </c>
      <c r="BK660" s="142">
        <f>ROUND(I660*H660,2)</f>
        <v>0</v>
      </c>
      <c r="BL660" s="18" t="s">
        <v>251</v>
      </c>
      <c r="BM660" s="141" t="s">
        <v>732</v>
      </c>
    </row>
    <row r="661" spans="2:65" s="12" customFormat="1">
      <c r="B661" s="147"/>
      <c r="D661" s="148" t="s">
        <v>134</v>
      </c>
      <c r="E661" s="149" t="s">
        <v>19</v>
      </c>
      <c r="F661" s="150" t="s">
        <v>135</v>
      </c>
      <c r="H661" s="149" t="s">
        <v>19</v>
      </c>
      <c r="I661" s="151"/>
      <c r="L661" s="147"/>
      <c r="M661" s="152"/>
      <c r="T661" s="153"/>
      <c r="AT661" s="149" t="s">
        <v>134</v>
      </c>
      <c r="AU661" s="149" t="s">
        <v>78</v>
      </c>
      <c r="AV661" s="12" t="s">
        <v>76</v>
      </c>
      <c r="AW661" s="12" t="s">
        <v>136</v>
      </c>
      <c r="AX661" s="12" t="s">
        <v>68</v>
      </c>
      <c r="AY661" s="149" t="s">
        <v>123</v>
      </c>
    </row>
    <row r="662" spans="2:65" s="12" customFormat="1">
      <c r="B662" s="147"/>
      <c r="D662" s="148" t="s">
        <v>134</v>
      </c>
      <c r="E662" s="149" t="s">
        <v>19</v>
      </c>
      <c r="F662" s="150" t="s">
        <v>137</v>
      </c>
      <c r="H662" s="149" t="s">
        <v>19</v>
      </c>
      <c r="I662" s="151"/>
      <c r="L662" s="147"/>
      <c r="M662" s="152"/>
      <c r="T662" s="153"/>
      <c r="AT662" s="149" t="s">
        <v>134</v>
      </c>
      <c r="AU662" s="149" t="s">
        <v>78</v>
      </c>
      <c r="AV662" s="12" t="s">
        <v>76</v>
      </c>
      <c r="AW662" s="12" t="s">
        <v>136</v>
      </c>
      <c r="AX662" s="12" t="s">
        <v>68</v>
      </c>
      <c r="AY662" s="149" t="s">
        <v>123</v>
      </c>
    </row>
    <row r="663" spans="2:65" s="12" customFormat="1">
      <c r="B663" s="147"/>
      <c r="D663" s="148" t="s">
        <v>134</v>
      </c>
      <c r="E663" s="149" t="s">
        <v>19</v>
      </c>
      <c r="F663" s="150" t="s">
        <v>717</v>
      </c>
      <c r="H663" s="149" t="s">
        <v>19</v>
      </c>
      <c r="I663" s="151"/>
      <c r="L663" s="147"/>
      <c r="M663" s="152"/>
      <c r="T663" s="153"/>
      <c r="AT663" s="149" t="s">
        <v>134</v>
      </c>
      <c r="AU663" s="149" t="s">
        <v>78</v>
      </c>
      <c r="AV663" s="12" t="s">
        <v>76</v>
      </c>
      <c r="AW663" s="12" t="s">
        <v>136</v>
      </c>
      <c r="AX663" s="12" t="s">
        <v>68</v>
      </c>
      <c r="AY663" s="149" t="s">
        <v>123</v>
      </c>
    </row>
    <row r="664" spans="2:65" s="13" customFormat="1">
      <c r="B664" s="154"/>
      <c r="D664" s="148" t="s">
        <v>134</v>
      </c>
      <c r="E664" s="155" t="s">
        <v>19</v>
      </c>
      <c r="F664" s="156" t="s">
        <v>733</v>
      </c>
      <c r="H664" s="157">
        <v>11.490569999999998</v>
      </c>
      <c r="I664" s="158"/>
      <c r="L664" s="154"/>
      <c r="M664" s="159"/>
      <c r="T664" s="160"/>
      <c r="AT664" s="155" t="s">
        <v>134</v>
      </c>
      <c r="AU664" s="155" t="s">
        <v>78</v>
      </c>
      <c r="AV664" s="13" t="s">
        <v>78</v>
      </c>
      <c r="AW664" s="13" t="s">
        <v>136</v>
      </c>
      <c r="AX664" s="13" t="s">
        <v>76</v>
      </c>
      <c r="AY664" s="155" t="s">
        <v>123</v>
      </c>
    </row>
    <row r="665" spans="2:65" s="1" customFormat="1" ht="21.75" customHeight="1">
      <c r="B665" s="33"/>
      <c r="C665" s="161" t="s">
        <v>734</v>
      </c>
      <c r="D665" s="161" t="s">
        <v>157</v>
      </c>
      <c r="E665" s="162" t="s">
        <v>735</v>
      </c>
      <c r="F665" s="163" t="s">
        <v>736</v>
      </c>
      <c r="G665" s="164" t="s">
        <v>345</v>
      </c>
      <c r="H665" s="165">
        <v>2.1829999999999998</v>
      </c>
      <c r="I665" s="166"/>
      <c r="J665" s="167">
        <f>ROUND(I665*H665,2)</f>
        <v>0</v>
      </c>
      <c r="K665" s="168"/>
      <c r="L665" s="169"/>
      <c r="M665" s="170" t="s">
        <v>19</v>
      </c>
      <c r="N665" s="171" t="s">
        <v>39</v>
      </c>
      <c r="P665" s="139">
        <f>O665*H665</f>
        <v>0</v>
      </c>
      <c r="Q665" s="139">
        <v>0.55000000000000004</v>
      </c>
      <c r="R665" s="139">
        <f>Q665*H665</f>
        <v>1.20065</v>
      </c>
      <c r="S665" s="139">
        <v>0</v>
      </c>
      <c r="T665" s="140">
        <f>S665*H665</f>
        <v>0</v>
      </c>
      <c r="AR665" s="141" t="s">
        <v>342</v>
      </c>
      <c r="AT665" s="141" t="s">
        <v>157</v>
      </c>
      <c r="AU665" s="141" t="s">
        <v>78</v>
      </c>
      <c r="AY665" s="18" t="s">
        <v>123</v>
      </c>
      <c r="BE665" s="142">
        <f>IF(N665="základní",J665,0)</f>
        <v>0</v>
      </c>
      <c r="BF665" s="142">
        <f>IF(N665="snížená",J665,0)</f>
        <v>0</v>
      </c>
      <c r="BG665" s="142">
        <f>IF(N665="zákl. přenesená",J665,0)</f>
        <v>0</v>
      </c>
      <c r="BH665" s="142">
        <f>IF(N665="sníž. přenesená",J665,0)</f>
        <v>0</v>
      </c>
      <c r="BI665" s="142">
        <f>IF(N665="nulová",J665,0)</f>
        <v>0</v>
      </c>
      <c r="BJ665" s="18" t="s">
        <v>76</v>
      </c>
      <c r="BK665" s="142">
        <f>ROUND(I665*H665,2)</f>
        <v>0</v>
      </c>
      <c r="BL665" s="18" t="s">
        <v>251</v>
      </c>
      <c r="BM665" s="141" t="s">
        <v>737</v>
      </c>
    </row>
    <row r="666" spans="2:65" s="12" customFormat="1">
      <c r="B666" s="147"/>
      <c r="D666" s="148" t="s">
        <v>134</v>
      </c>
      <c r="E666" s="149" t="s">
        <v>19</v>
      </c>
      <c r="F666" s="150" t="s">
        <v>135</v>
      </c>
      <c r="H666" s="149" t="s">
        <v>19</v>
      </c>
      <c r="I666" s="151"/>
      <c r="L666" s="147"/>
      <c r="M666" s="152"/>
      <c r="T666" s="153"/>
      <c r="AT666" s="149" t="s">
        <v>134</v>
      </c>
      <c r="AU666" s="149" t="s">
        <v>78</v>
      </c>
      <c r="AV666" s="12" t="s">
        <v>76</v>
      </c>
      <c r="AW666" s="12" t="s">
        <v>136</v>
      </c>
      <c r="AX666" s="12" t="s">
        <v>68</v>
      </c>
      <c r="AY666" s="149" t="s">
        <v>123</v>
      </c>
    </row>
    <row r="667" spans="2:65" s="12" customFormat="1">
      <c r="B667" s="147"/>
      <c r="D667" s="148" t="s">
        <v>134</v>
      </c>
      <c r="E667" s="149" t="s">
        <v>19</v>
      </c>
      <c r="F667" s="150" t="s">
        <v>137</v>
      </c>
      <c r="H667" s="149" t="s">
        <v>19</v>
      </c>
      <c r="I667" s="151"/>
      <c r="L667" s="147"/>
      <c r="M667" s="152"/>
      <c r="T667" s="153"/>
      <c r="AT667" s="149" t="s">
        <v>134</v>
      </c>
      <c r="AU667" s="149" t="s">
        <v>78</v>
      </c>
      <c r="AV667" s="12" t="s">
        <v>76</v>
      </c>
      <c r="AW667" s="12" t="s">
        <v>136</v>
      </c>
      <c r="AX667" s="12" t="s">
        <v>68</v>
      </c>
      <c r="AY667" s="149" t="s">
        <v>123</v>
      </c>
    </row>
    <row r="668" spans="2:65" s="12" customFormat="1">
      <c r="B668" s="147"/>
      <c r="D668" s="148" t="s">
        <v>134</v>
      </c>
      <c r="E668" s="149" t="s">
        <v>19</v>
      </c>
      <c r="F668" s="150" t="s">
        <v>717</v>
      </c>
      <c r="H668" s="149" t="s">
        <v>19</v>
      </c>
      <c r="I668" s="151"/>
      <c r="L668" s="147"/>
      <c r="M668" s="152"/>
      <c r="T668" s="153"/>
      <c r="AT668" s="149" t="s">
        <v>134</v>
      </c>
      <c r="AU668" s="149" t="s">
        <v>78</v>
      </c>
      <c r="AV668" s="12" t="s">
        <v>76</v>
      </c>
      <c r="AW668" s="12" t="s">
        <v>136</v>
      </c>
      <c r="AX668" s="12" t="s">
        <v>68</v>
      </c>
      <c r="AY668" s="149" t="s">
        <v>123</v>
      </c>
    </row>
    <row r="669" spans="2:65" s="13" customFormat="1">
      <c r="B669" s="154"/>
      <c r="D669" s="148" t="s">
        <v>134</v>
      </c>
      <c r="E669" s="155" t="s">
        <v>19</v>
      </c>
      <c r="F669" s="156" t="s">
        <v>738</v>
      </c>
      <c r="H669" s="157">
        <v>1.6146</v>
      </c>
      <c r="I669" s="158"/>
      <c r="L669" s="154"/>
      <c r="M669" s="159"/>
      <c r="T669" s="160"/>
      <c r="AT669" s="155" t="s">
        <v>134</v>
      </c>
      <c r="AU669" s="155" t="s">
        <v>78</v>
      </c>
      <c r="AV669" s="13" t="s">
        <v>78</v>
      </c>
      <c r="AW669" s="13" t="s">
        <v>136</v>
      </c>
      <c r="AX669" s="13" t="s">
        <v>68</v>
      </c>
      <c r="AY669" s="155" t="s">
        <v>123</v>
      </c>
    </row>
    <row r="670" spans="2:65" s="12" customFormat="1">
      <c r="B670" s="147"/>
      <c r="D670" s="148" t="s">
        <v>134</v>
      </c>
      <c r="E670" s="149" t="s">
        <v>19</v>
      </c>
      <c r="F670" s="150" t="s">
        <v>724</v>
      </c>
      <c r="H670" s="149" t="s">
        <v>19</v>
      </c>
      <c r="I670" s="151"/>
      <c r="L670" s="147"/>
      <c r="M670" s="152"/>
      <c r="T670" s="153"/>
      <c r="AT670" s="149" t="s">
        <v>134</v>
      </c>
      <c r="AU670" s="149" t="s">
        <v>78</v>
      </c>
      <c r="AV670" s="12" t="s">
        <v>76</v>
      </c>
      <c r="AW670" s="12" t="s">
        <v>136</v>
      </c>
      <c r="AX670" s="12" t="s">
        <v>68</v>
      </c>
      <c r="AY670" s="149" t="s">
        <v>123</v>
      </c>
    </row>
    <row r="671" spans="2:65" s="13" customFormat="1">
      <c r="B671" s="154"/>
      <c r="D671" s="148" t="s">
        <v>134</v>
      </c>
      <c r="E671" s="155" t="s">
        <v>19</v>
      </c>
      <c r="F671" s="156" t="s">
        <v>739</v>
      </c>
      <c r="H671" s="157">
        <v>0.56810000000000005</v>
      </c>
      <c r="I671" s="158"/>
      <c r="L671" s="154"/>
      <c r="M671" s="159"/>
      <c r="T671" s="160"/>
      <c r="AT671" s="155" t="s">
        <v>134</v>
      </c>
      <c r="AU671" s="155" t="s">
        <v>78</v>
      </c>
      <c r="AV671" s="13" t="s">
        <v>78</v>
      </c>
      <c r="AW671" s="13" t="s">
        <v>136</v>
      </c>
      <c r="AX671" s="13" t="s">
        <v>68</v>
      </c>
      <c r="AY671" s="155" t="s">
        <v>123</v>
      </c>
    </row>
    <row r="672" spans="2:65" s="14" customFormat="1">
      <c r="B672" s="172"/>
      <c r="D672" s="148" t="s">
        <v>134</v>
      </c>
      <c r="E672" s="173" t="s">
        <v>19</v>
      </c>
      <c r="F672" s="174" t="s">
        <v>197</v>
      </c>
      <c r="H672" s="175">
        <v>2.1827000000000001</v>
      </c>
      <c r="I672" s="176"/>
      <c r="L672" s="172"/>
      <c r="M672" s="177"/>
      <c r="T672" s="178"/>
      <c r="AT672" s="173" t="s">
        <v>134</v>
      </c>
      <c r="AU672" s="173" t="s">
        <v>78</v>
      </c>
      <c r="AV672" s="14" t="s">
        <v>130</v>
      </c>
      <c r="AW672" s="14" t="s">
        <v>136</v>
      </c>
      <c r="AX672" s="14" t="s">
        <v>76</v>
      </c>
      <c r="AY672" s="173" t="s">
        <v>123</v>
      </c>
    </row>
    <row r="673" spans="2:65" s="1" customFormat="1" ht="24.15" customHeight="1">
      <c r="B673" s="33"/>
      <c r="C673" s="129" t="s">
        <v>740</v>
      </c>
      <c r="D673" s="129" t="s">
        <v>126</v>
      </c>
      <c r="E673" s="130" t="s">
        <v>741</v>
      </c>
      <c r="F673" s="131" t="s">
        <v>742</v>
      </c>
      <c r="G673" s="132" t="s">
        <v>345</v>
      </c>
      <c r="H673" s="133">
        <v>19.579999999999998</v>
      </c>
      <c r="I673" s="134"/>
      <c r="J673" s="135">
        <f>ROUND(I673*H673,2)</f>
        <v>0</v>
      </c>
      <c r="K673" s="136"/>
      <c r="L673" s="33"/>
      <c r="M673" s="137" t="s">
        <v>19</v>
      </c>
      <c r="N673" s="138" t="s">
        <v>39</v>
      </c>
      <c r="P673" s="139">
        <f>O673*H673</f>
        <v>0</v>
      </c>
      <c r="Q673" s="139">
        <v>2.4199999999999999E-2</v>
      </c>
      <c r="R673" s="139">
        <f>Q673*H673</f>
        <v>0.47383599999999992</v>
      </c>
      <c r="S673" s="139">
        <v>0</v>
      </c>
      <c r="T673" s="140">
        <f>S673*H673</f>
        <v>0</v>
      </c>
      <c r="AR673" s="141" t="s">
        <v>251</v>
      </c>
      <c r="AT673" s="141" t="s">
        <v>126</v>
      </c>
      <c r="AU673" s="141" t="s">
        <v>78</v>
      </c>
      <c r="AY673" s="18" t="s">
        <v>123</v>
      </c>
      <c r="BE673" s="142">
        <f>IF(N673="základní",J673,0)</f>
        <v>0</v>
      </c>
      <c r="BF673" s="142">
        <f>IF(N673="snížená",J673,0)</f>
        <v>0</v>
      </c>
      <c r="BG673" s="142">
        <f>IF(N673="zákl. přenesená",J673,0)</f>
        <v>0</v>
      </c>
      <c r="BH673" s="142">
        <f>IF(N673="sníž. přenesená",J673,0)</f>
        <v>0</v>
      </c>
      <c r="BI673" s="142">
        <f>IF(N673="nulová",J673,0)</f>
        <v>0</v>
      </c>
      <c r="BJ673" s="18" t="s">
        <v>76</v>
      </c>
      <c r="BK673" s="142">
        <f>ROUND(I673*H673,2)</f>
        <v>0</v>
      </c>
      <c r="BL673" s="18" t="s">
        <v>251</v>
      </c>
      <c r="BM673" s="141" t="s">
        <v>743</v>
      </c>
    </row>
    <row r="674" spans="2:65" s="1" customFormat="1">
      <c r="B674" s="33"/>
      <c r="D674" s="143" t="s">
        <v>132</v>
      </c>
      <c r="F674" s="144" t="s">
        <v>744</v>
      </c>
      <c r="I674" s="145"/>
      <c r="L674" s="33"/>
      <c r="M674" s="146"/>
      <c r="T674" s="54"/>
      <c r="AT674" s="18" t="s">
        <v>132</v>
      </c>
      <c r="AU674" s="18" t="s">
        <v>78</v>
      </c>
    </row>
    <row r="675" spans="2:65" s="12" customFormat="1">
      <c r="B675" s="147"/>
      <c r="D675" s="148" t="s">
        <v>134</v>
      </c>
      <c r="E675" s="149" t="s">
        <v>19</v>
      </c>
      <c r="F675" s="150" t="s">
        <v>137</v>
      </c>
      <c r="H675" s="149" t="s">
        <v>19</v>
      </c>
      <c r="I675" s="151"/>
      <c r="L675" s="147"/>
      <c r="M675" s="152"/>
      <c r="T675" s="153"/>
      <c r="AT675" s="149" t="s">
        <v>134</v>
      </c>
      <c r="AU675" s="149" t="s">
        <v>78</v>
      </c>
      <c r="AV675" s="12" t="s">
        <v>76</v>
      </c>
      <c r="AW675" s="12" t="s">
        <v>136</v>
      </c>
      <c r="AX675" s="12" t="s">
        <v>68</v>
      </c>
      <c r="AY675" s="149" t="s">
        <v>123</v>
      </c>
    </row>
    <row r="676" spans="2:65" s="12" customFormat="1">
      <c r="B676" s="147"/>
      <c r="D676" s="148" t="s">
        <v>134</v>
      </c>
      <c r="E676" s="149" t="s">
        <v>19</v>
      </c>
      <c r="F676" s="150" t="s">
        <v>745</v>
      </c>
      <c r="H676" s="149" t="s">
        <v>19</v>
      </c>
      <c r="I676" s="151"/>
      <c r="L676" s="147"/>
      <c r="M676" s="152"/>
      <c r="T676" s="153"/>
      <c r="AT676" s="149" t="s">
        <v>134</v>
      </c>
      <c r="AU676" s="149" t="s">
        <v>78</v>
      </c>
      <c r="AV676" s="12" t="s">
        <v>76</v>
      </c>
      <c r="AW676" s="12" t="s">
        <v>136</v>
      </c>
      <c r="AX676" s="12" t="s">
        <v>68</v>
      </c>
      <c r="AY676" s="149" t="s">
        <v>123</v>
      </c>
    </row>
    <row r="677" spans="2:65" s="12" customFormat="1">
      <c r="B677" s="147"/>
      <c r="D677" s="148" t="s">
        <v>134</v>
      </c>
      <c r="E677" s="149" t="s">
        <v>19</v>
      </c>
      <c r="F677" s="150" t="s">
        <v>746</v>
      </c>
      <c r="H677" s="149" t="s">
        <v>19</v>
      </c>
      <c r="I677" s="151"/>
      <c r="L677" s="147"/>
      <c r="M677" s="152"/>
      <c r="T677" s="153"/>
      <c r="AT677" s="149" t="s">
        <v>134</v>
      </c>
      <c r="AU677" s="149" t="s">
        <v>78</v>
      </c>
      <c r="AV677" s="12" t="s">
        <v>76</v>
      </c>
      <c r="AW677" s="12" t="s">
        <v>136</v>
      </c>
      <c r="AX677" s="12" t="s">
        <v>68</v>
      </c>
      <c r="AY677" s="149" t="s">
        <v>123</v>
      </c>
    </row>
    <row r="678" spans="2:65" s="12" customFormat="1">
      <c r="B678" s="147"/>
      <c r="D678" s="148" t="s">
        <v>134</v>
      </c>
      <c r="E678" s="149" t="s">
        <v>19</v>
      </c>
      <c r="F678" s="150" t="s">
        <v>668</v>
      </c>
      <c r="H678" s="149" t="s">
        <v>19</v>
      </c>
      <c r="I678" s="151"/>
      <c r="L678" s="147"/>
      <c r="M678" s="152"/>
      <c r="T678" s="153"/>
      <c r="AT678" s="149" t="s">
        <v>134</v>
      </c>
      <c r="AU678" s="149" t="s">
        <v>78</v>
      </c>
      <c r="AV678" s="12" t="s">
        <v>76</v>
      </c>
      <c r="AW678" s="12" t="s">
        <v>136</v>
      </c>
      <c r="AX678" s="12" t="s">
        <v>68</v>
      </c>
      <c r="AY678" s="149" t="s">
        <v>123</v>
      </c>
    </row>
    <row r="679" spans="2:65" s="13" customFormat="1">
      <c r="B679" s="154"/>
      <c r="D679" s="148" t="s">
        <v>134</v>
      </c>
      <c r="E679" s="155" t="s">
        <v>19</v>
      </c>
      <c r="F679" s="156" t="s">
        <v>747</v>
      </c>
      <c r="H679" s="157">
        <v>19.579999999999998</v>
      </c>
      <c r="I679" s="158"/>
      <c r="L679" s="154"/>
      <c r="M679" s="159"/>
      <c r="T679" s="160"/>
      <c r="AT679" s="155" t="s">
        <v>134</v>
      </c>
      <c r="AU679" s="155" t="s">
        <v>78</v>
      </c>
      <c r="AV679" s="13" t="s">
        <v>78</v>
      </c>
      <c r="AW679" s="13" t="s">
        <v>136</v>
      </c>
      <c r="AX679" s="13" t="s">
        <v>76</v>
      </c>
      <c r="AY679" s="155" t="s">
        <v>123</v>
      </c>
    </row>
    <row r="680" spans="2:65" s="1" customFormat="1" ht="37.950000000000003" customHeight="1">
      <c r="B680" s="33"/>
      <c r="C680" s="129" t="s">
        <v>748</v>
      </c>
      <c r="D680" s="129" t="s">
        <v>126</v>
      </c>
      <c r="E680" s="130" t="s">
        <v>749</v>
      </c>
      <c r="F680" s="131" t="s">
        <v>750</v>
      </c>
      <c r="G680" s="132" t="s">
        <v>172</v>
      </c>
      <c r="H680" s="133">
        <v>44</v>
      </c>
      <c r="I680" s="134"/>
      <c r="J680" s="135">
        <f>ROUND(I680*H680,2)</f>
        <v>0</v>
      </c>
      <c r="K680" s="136"/>
      <c r="L680" s="33"/>
      <c r="M680" s="137" t="s">
        <v>19</v>
      </c>
      <c r="N680" s="138" t="s">
        <v>39</v>
      </c>
      <c r="P680" s="139">
        <f>O680*H680</f>
        <v>0</v>
      </c>
      <c r="Q680" s="139">
        <v>0</v>
      </c>
      <c r="R680" s="139">
        <f>Q680*H680</f>
        <v>0</v>
      </c>
      <c r="S680" s="139">
        <v>0</v>
      </c>
      <c r="T680" s="140">
        <f>S680*H680</f>
        <v>0</v>
      </c>
      <c r="AR680" s="141" t="s">
        <v>251</v>
      </c>
      <c r="AT680" s="141" t="s">
        <v>126</v>
      </c>
      <c r="AU680" s="141" t="s">
        <v>78</v>
      </c>
      <c r="AY680" s="18" t="s">
        <v>123</v>
      </c>
      <c r="BE680" s="142">
        <f>IF(N680="základní",J680,0)</f>
        <v>0</v>
      </c>
      <c r="BF680" s="142">
        <f>IF(N680="snížená",J680,0)</f>
        <v>0</v>
      </c>
      <c r="BG680" s="142">
        <f>IF(N680="zákl. přenesená",J680,0)</f>
        <v>0</v>
      </c>
      <c r="BH680" s="142">
        <f>IF(N680="sníž. přenesená",J680,0)</f>
        <v>0</v>
      </c>
      <c r="BI680" s="142">
        <f>IF(N680="nulová",J680,0)</f>
        <v>0</v>
      </c>
      <c r="BJ680" s="18" t="s">
        <v>76</v>
      </c>
      <c r="BK680" s="142">
        <f>ROUND(I680*H680,2)</f>
        <v>0</v>
      </c>
      <c r="BL680" s="18" t="s">
        <v>251</v>
      </c>
      <c r="BM680" s="141" t="s">
        <v>751</v>
      </c>
    </row>
    <row r="681" spans="2:65" s="1" customFormat="1">
      <c r="B681" s="33"/>
      <c r="D681" s="143" t="s">
        <v>132</v>
      </c>
      <c r="F681" s="144" t="s">
        <v>752</v>
      </c>
      <c r="I681" s="145"/>
      <c r="L681" s="33"/>
      <c r="M681" s="146"/>
      <c r="T681" s="54"/>
      <c r="AT681" s="18" t="s">
        <v>132</v>
      </c>
      <c r="AU681" s="18" t="s">
        <v>78</v>
      </c>
    </row>
    <row r="682" spans="2:65" s="12" customFormat="1">
      <c r="B682" s="147"/>
      <c r="D682" s="148" t="s">
        <v>134</v>
      </c>
      <c r="E682" s="149" t="s">
        <v>19</v>
      </c>
      <c r="F682" s="150" t="s">
        <v>137</v>
      </c>
      <c r="H682" s="149" t="s">
        <v>19</v>
      </c>
      <c r="I682" s="151"/>
      <c r="L682" s="147"/>
      <c r="M682" s="152"/>
      <c r="T682" s="153"/>
      <c r="AT682" s="149" t="s">
        <v>134</v>
      </c>
      <c r="AU682" s="149" t="s">
        <v>78</v>
      </c>
      <c r="AV682" s="12" t="s">
        <v>76</v>
      </c>
      <c r="AW682" s="12" t="s">
        <v>136</v>
      </c>
      <c r="AX682" s="12" t="s">
        <v>68</v>
      </c>
      <c r="AY682" s="149" t="s">
        <v>123</v>
      </c>
    </row>
    <row r="683" spans="2:65" s="12" customFormat="1">
      <c r="B683" s="147"/>
      <c r="D683" s="148" t="s">
        <v>134</v>
      </c>
      <c r="E683" s="149" t="s">
        <v>19</v>
      </c>
      <c r="F683" s="150" t="s">
        <v>745</v>
      </c>
      <c r="H683" s="149" t="s">
        <v>19</v>
      </c>
      <c r="I683" s="151"/>
      <c r="L683" s="147"/>
      <c r="M683" s="152"/>
      <c r="T683" s="153"/>
      <c r="AT683" s="149" t="s">
        <v>134</v>
      </c>
      <c r="AU683" s="149" t="s">
        <v>78</v>
      </c>
      <c r="AV683" s="12" t="s">
        <v>76</v>
      </c>
      <c r="AW683" s="12" t="s">
        <v>136</v>
      </c>
      <c r="AX683" s="12" t="s">
        <v>68</v>
      </c>
      <c r="AY683" s="149" t="s">
        <v>123</v>
      </c>
    </row>
    <row r="684" spans="2:65" s="12" customFormat="1">
      <c r="B684" s="147"/>
      <c r="D684" s="148" t="s">
        <v>134</v>
      </c>
      <c r="E684" s="149" t="s">
        <v>19</v>
      </c>
      <c r="F684" s="150" t="s">
        <v>746</v>
      </c>
      <c r="H684" s="149" t="s">
        <v>19</v>
      </c>
      <c r="I684" s="151"/>
      <c r="L684" s="147"/>
      <c r="M684" s="152"/>
      <c r="T684" s="153"/>
      <c r="AT684" s="149" t="s">
        <v>134</v>
      </c>
      <c r="AU684" s="149" t="s">
        <v>78</v>
      </c>
      <c r="AV684" s="12" t="s">
        <v>76</v>
      </c>
      <c r="AW684" s="12" t="s">
        <v>136</v>
      </c>
      <c r="AX684" s="12" t="s">
        <v>68</v>
      </c>
      <c r="AY684" s="149" t="s">
        <v>123</v>
      </c>
    </row>
    <row r="685" spans="2:65" s="13" customFormat="1" ht="20.399999999999999">
      <c r="B685" s="154"/>
      <c r="D685" s="148" t="s">
        <v>134</v>
      </c>
      <c r="E685" s="155" t="s">
        <v>19</v>
      </c>
      <c r="F685" s="156" t="s">
        <v>753</v>
      </c>
      <c r="H685" s="157">
        <v>44</v>
      </c>
      <c r="I685" s="158"/>
      <c r="L685" s="154"/>
      <c r="M685" s="159"/>
      <c r="T685" s="160"/>
      <c r="AT685" s="155" t="s">
        <v>134</v>
      </c>
      <c r="AU685" s="155" t="s">
        <v>78</v>
      </c>
      <c r="AV685" s="13" t="s">
        <v>78</v>
      </c>
      <c r="AW685" s="13" t="s">
        <v>136</v>
      </c>
      <c r="AX685" s="13" t="s">
        <v>76</v>
      </c>
      <c r="AY685" s="155" t="s">
        <v>123</v>
      </c>
    </row>
    <row r="686" spans="2:65" s="1" customFormat="1" ht="37.950000000000003" customHeight="1">
      <c r="B686" s="33"/>
      <c r="C686" s="129" t="s">
        <v>754</v>
      </c>
      <c r="D686" s="129" t="s">
        <v>126</v>
      </c>
      <c r="E686" s="130" t="s">
        <v>755</v>
      </c>
      <c r="F686" s="131" t="s">
        <v>756</v>
      </c>
      <c r="G686" s="132" t="s">
        <v>129</v>
      </c>
      <c r="H686" s="133">
        <v>322</v>
      </c>
      <c r="I686" s="134"/>
      <c r="J686" s="135">
        <f>ROUND(I686*H686,2)</f>
        <v>0</v>
      </c>
      <c r="K686" s="136"/>
      <c r="L686" s="33"/>
      <c r="M686" s="137" t="s">
        <v>19</v>
      </c>
      <c r="N686" s="138" t="s">
        <v>39</v>
      </c>
      <c r="P686" s="139">
        <f>O686*H686</f>
        <v>0</v>
      </c>
      <c r="Q686" s="139">
        <v>0</v>
      </c>
      <c r="R686" s="139">
        <f>Q686*H686</f>
        <v>0</v>
      </c>
      <c r="S686" s="139">
        <v>0</v>
      </c>
      <c r="T686" s="140">
        <f>S686*H686</f>
        <v>0</v>
      </c>
      <c r="AR686" s="141" t="s">
        <v>251</v>
      </c>
      <c r="AT686" s="141" t="s">
        <v>126</v>
      </c>
      <c r="AU686" s="141" t="s">
        <v>78</v>
      </c>
      <c r="AY686" s="18" t="s">
        <v>123</v>
      </c>
      <c r="BE686" s="142">
        <f>IF(N686="základní",J686,0)</f>
        <v>0</v>
      </c>
      <c r="BF686" s="142">
        <f>IF(N686="snížená",J686,0)</f>
        <v>0</v>
      </c>
      <c r="BG686" s="142">
        <f>IF(N686="zákl. přenesená",J686,0)</f>
        <v>0</v>
      </c>
      <c r="BH686" s="142">
        <f>IF(N686="sníž. přenesená",J686,0)</f>
        <v>0</v>
      </c>
      <c r="BI686" s="142">
        <f>IF(N686="nulová",J686,0)</f>
        <v>0</v>
      </c>
      <c r="BJ686" s="18" t="s">
        <v>76</v>
      </c>
      <c r="BK686" s="142">
        <f>ROUND(I686*H686,2)</f>
        <v>0</v>
      </c>
      <c r="BL686" s="18" t="s">
        <v>251</v>
      </c>
      <c r="BM686" s="141" t="s">
        <v>757</v>
      </c>
    </row>
    <row r="687" spans="2:65" s="1" customFormat="1">
      <c r="B687" s="33"/>
      <c r="D687" s="143" t="s">
        <v>132</v>
      </c>
      <c r="F687" s="144" t="s">
        <v>758</v>
      </c>
      <c r="I687" s="145"/>
      <c r="L687" s="33"/>
      <c r="M687" s="146"/>
      <c r="T687" s="54"/>
      <c r="AT687" s="18" t="s">
        <v>132</v>
      </c>
      <c r="AU687" s="18" t="s">
        <v>78</v>
      </c>
    </row>
    <row r="688" spans="2:65" s="12" customFormat="1">
      <c r="B688" s="147"/>
      <c r="D688" s="148" t="s">
        <v>134</v>
      </c>
      <c r="E688" s="149" t="s">
        <v>19</v>
      </c>
      <c r="F688" s="150" t="s">
        <v>135</v>
      </c>
      <c r="H688" s="149" t="s">
        <v>19</v>
      </c>
      <c r="I688" s="151"/>
      <c r="L688" s="147"/>
      <c r="M688" s="152"/>
      <c r="T688" s="153"/>
      <c r="AT688" s="149" t="s">
        <v>134</v>
      </c>
      <c r="AU688" s="149" t="s">
        <v>78</v>
      </c>
      <c r="AV688" s="12" t="s">
        <v>76</v>
      </c>
      <c r="AW688" s="12" t="s">
        <v>136</v>
      </c>
      <c r="AX688" s="12" t="s">
        <v>68</v>
      </c>
      <c r="AY688" s="149" t="s">
        <v>123</v>
      </c>
    </row>
    <row r="689" spans="2:65" s="12" customFormat="1">
      <c r="B689" s="147"/>
      <c r="D689" s="148" t="s">
        <v>134</v>
      </c>
      <c r="E689" s="149" t="s">
        <v>19</v>
      </c>
      <c r="F689" s="150" t="s">
        <v>137</v>
      </c>
      <c r="H689" s="149" t="s">
        <v>19</v>
      </c>
      <c r="I689" s="151"/>
      <c r="L689" s="147"/>
      <c r="M689" s="152"/>
      <c r="T689" s="153"/>
      <c r="AT689" s="149" t="s">
        <v>134</v>
      </c>
      <c r="AU689" s="149" t="s">
        <v>78</v>
      </c>
      <c r="AV689" s="12" t="s">
        <v>76</v>
      </c>
      <c r="AW689" s="12" t="s">
        <v>136</v>
      </c>
      <c r="AX689" s="12" t="s">
        <v>68</v>
      </c>
      <c r="AY689" s="149" t="s">
        <v>123</v>
      </c>
    </row>
    <row r="690" spans="2:65" s="12" customFormat="1">
      <c r="B690" s="147"/>
      <c r="D690" s="148" t="s">
        <v>134</v>
      </c>
      <c r="E690" s="149" t="s">
        <v>19</v>
      </c>
      <c r="F690" s="150" t="s">
        <v>759</v>
      </c>
      <c r="H690" s="149" t="s">
        <v>19</v>
      </c>
      <c r="I690" s="151"/>
      <c r="L690" s="147"/>
      <c r="M690" s="152"/>
      <c r="T690" s="153"/>
      <c r="AT690" s="149" t="s">
        <v>134</v>
      </c>
      <c r="AU690" s="149" t="s">
        <v>78</v>
      </c>
      <c r="AV690" s="12" t="s">
        <v>76</v>
      </c>
      <c r="AW690" s="12" t="s">
        <v>136</v>
      </c>
      <c r="AX690" s="12" t="s">
        <v>68</v>
      </c>
      <c r="AY690" s="149" t="s">
        <v>123</v>
      </c>
    </row>
    <row r="691" spans="2:65" s="13" customFormat="1">
      <c r="B691" s="154"/>
      <c r="D691" s="148" t="s">
        <v>134</v>
      </c>
      <c r="E691" s="155" t="s">
        <v>19</v>
      </c>
      <c r="F691" s="156" t="s">
        <v>760</v>
      </c>
      <c r="H691" s="157">
        <v>322</v>
      </c>
      <c r="I691" s="158"/>
      <c r="L691" s="154"/>
      <c r="M691" s="159"/>
      <c r="T691" s="160"/>
      <c r="AT691" s="155" t="s">
        <v>134</v>
      </c>
      <c r="AU691" s="155" t="s">
        <v>78</v>
      </c>
      <c r="AV691" s="13" t="s">
        <v>78</v>
      </c>
      <c r="AW691" s="13" t="s">
        <v>136</v>
      </c>
      <c r="AX691" s="13" t="s">
        <v>76</v>
      </c>
      <c r="AY691" s="155" t="s">
        <v>123</v>
      </c>
    </row>
    <row r="692" spans="2:65" s="1" customFormat="1" ht="21.75" customHeight="1">
      <c r="B692" s="33"/>
      <c r="C692" s="161" t="s">
        <v>761</v>
      </c>
      <c r="D692" s="161" t="s">
        <v>157</v>
      </c>
      <c r="E692" s="162" t="s">
        <v>762</v>
      </c>
      <c r="F692" s="163" t="s">
        <v>763</v>
      </c>
      <c r="G692" s="164" t="s">
        <v>345</v>
      </c>
      <c r="H692" s="165">
        <v>9.67</v>
      </c>
      <c r="I692" s="166"/>
      <c r="J692" s="167">
        <f>ROUND(I692*H692,2)</f>
        <v>0</v>
      </c>
      <c r="K692" s="168"/>
      <c r="L692" s="169"/>
      <c r="M692" s="170" t="s">
        <v>19</v>
      </c>
      <c r="N692" s="171" t="s">
        <v>39</v>
      </c>
      <c r="P692" s="139">
        <f>O692*H692</f>
        <v>0</v>
      </c>
      <c r="Q692" s="139">
        <v>0.55000000000000004</v>
      </c>
      <c r="R692" s="139">
        <f>Q692*H692</f>
        <v>5.3185000000000002</v>
      </c>
      <c r="S692" s="139">
        <v>0</v>
      </c>
      <c r="T692" s="140">
        <f>S692*H692</f>
        <v>0</v>
      </c>
      <c r="AR692" s="141" t="s">
        <v>342</v>
      </c>
      <c r="AT692" s="141" t="s">
        <v>157</v>
      </c>
      <c r="AU692" s="141" t="s">
        <v>78</v>
      </c>
      <c r="AY692" s="18" t="s">
        <v>123</v>
      </c>
      <c r="BE692" s="142">
        <f>IF(N692="základní",J692,0)</f>
        <v>0</v>
      </c>
      <c r="BF692" s="142">
        <f>IF(N692="snížená",J692,0)</f>
        <v>0</v>
      </c>
      <c r="BG692" s="142">
        <f>IF(N692="zákl. přenesená",J692,0)</f>
        <v>0</v>
      </c>
      <c r="BH692" s="142">
        <f>IF(N692="sníž. přenesená",J692,0)</f>
        <v>0</v>
      </c>
      <c r="BI692" s="142">
        <f>IF(N692="nulová",J692,0)</f>
        <v>0</v>
      </c>
      <c r="BJ692" s="18" t="s">
        <v>76</v>
      </c>
      <c r="BK692" s="142">
        <f>ROUND(I692*H692,2)</f>
        <v>0</v>
      </c>
      <c r="BL692" s="18" t="s">
        <v>251</v>
      </c>
      <c r="BM692" s="141" t="s">
        <v>764</v>
      </c>
    </row>
    <row r="693" spans="2:65" s="12" customFormat="1">
      <c r="B693" s="147"/>
      <c r="D693" s="148" t="s">
        <v>134</v>
      </c>
      <c r="E693" s="149" t="s">
        <v>19</v>
      </c>
      <c r="F693" s="150" t="s">
        <v>135</v>
      </c>
      <c r="H693" s="149" t="s">
        <v>19</v>
      </c>
      <c r="I693" s="151"/>
      <c r="L693" s="147"/>
      <c r="M693" s="152"/>
      <c r="T693" s="153"/>
      <c r="AT693" s="149" t="s">
        <v>134</v>
      </c>
      <c r="AU693" s="149" t="s">
        <v>78</v>
      </c>
      <c r="AV693" s="12" t="s">
        <v>76</v>
      </c>
      <c r="AW693" s="12" t="s">
        <v>136</v>
      </c>
      <c r="AX693" s="12" t="s">
        <v>68</v>
      </c>
      <c r="AY693" s="149" t="s">
        <v>123</v>
      </c>
    </row>
    <row r="694" spans="2:65" s="12" customFormat="1">
      <c r="B694" s="147"/>
      <c r="D694" s="148" t="s">
        <v>134</v>
      </c>
      <c r="E694" s="149" t="s">
        <v>19</v>
      </c>
      <c r="F694" s="150" t="s">
        <v>137</v>
      </c>
      <c r="H694" s="149" t="s">
        <v>19</v>
      </c>
      <c r="I694" s="151"/>
      <c r="L694" s="147"/>
      <c r="M694" s="152"/>
      <c r="T694" s="153"/>
      <c r="AT694" s="149" t="s">
        <v>134</v>
      </c>
      <c r="AU694" s="149" t="s">
        <v>78</v>
      </c>
      <c r="AV694" s="12" t="s">
        <v>76</v>
      </c>
      <c r="AW694" s="12" t="s">
        <v>136</v>
      </c>
      <c r="AX694" s="12" t="s">
        <v>68</v>
      </c>
      <c r="AY694" s="149" t="s">
        <v>123</v>
      </c>
    </row>
    <row r="695" spans="2:65" s="12" customFormat="1">
      <c r="B695" s="147"/>
      <c r="D695" s="148" t="s">
        <v>134</v>
      </c>
      <c r="E695" s="149" t="s">
        <v>19</v>
      </c>
      <c r="F695" s="150" t="s">
        <v>759</v>
      </c>
      <c r="H695" s="149" t="s">
        <v>19</v>
      </c>
      <c r="I695" s="151"/>
      <c r="L695" s="147"/>
      <c r="M695" s="152"/>
      <c r="T695" s="153"/>
      <c r="AT695" s="149" t="s">
        <v>134</v>
      </c>
      <c r="AU695" s="149" t="s">
        <v>78</v>
      </c>
      <c r="AV695" s="12" t="s">
        <v>76</v>
      </c>
      <c r="AW695" s="12" t="s">
        <v>136</v>
      </c>
      <c r="AX695" s="12" t="s">
        <v>68</v>
      </c>
      <c r="AY695" s="149" t="s">
        <v>123</v>
      </c>
    </row>
    <row r="696" spans="2:65" s="13" customFormat="1">
      <c r="B696" s="154"/>
      <c r="D696" s="148" t="s">
        <v>134</v>
      </c>
      <c r="E696" s="155" t="s">
        <v>19</v>
      </c>
      <c r="F696" s="156" t="s">
        <v>765</v>
      </c>
      <c r="H696" s="157">
        <v>9.67</v>
      </c>
      <c r="I696" s="158"/>
      <c r="L696" s="154"/>
      <c r="M696" s="159"/>
      <c r="T696" s="160"/>
      <c r="AT696" s="155" t="s">
        <v>134</v>
      </c>
      <c r="AU696" s="155" t="s">
        <v>78</v>
      </c>
      <c r="AV696" s="13" t="s">
        <v>78</v>
      </c>
      <c r="AW696" s="13" t="s">
        <v>136</v>
      </c>
      <c r="AX696" s="13" t="s">
        <v>76</v>
      </c>
      <c r="AY696" s="155" t="s">
        <v>123</v>
      </c>
    </row>
    <row r="697" spans="2:65" s="1" customFormat="1" ht="16.5" customHeight="1">
      <c r="B697" s="33"/>
      <c r="C697" s="161" t="s">
        <v>766</v>
      </c>
      <c r="D697" s="161" t="s">
        <v>157</v>
      </c>
      <c r="E697" s="162" t="s">
        <v>767</v>
      </c>
      <c r="F697" s="163" t="s">
        <v>768</v>
      </c>
      <c r="G697" s="164" t="s">
        <v>141</v>
      </c>
      <c r="H697" s="165">
        <v>2577.9899999999998</v>
      </c>
      <c r="I697" s="166"/>
      <c r="J697" s="167">
        <f>ROUND(I697*H697,2)</f>
        <v>0</v>
      </c>
      <c r="K697" s="168"/>
      <c r="L697" s="169"/>
      <c r="M697" s="170" t="s">
        <v>19</v>
      </c>
      <c r="N697" s="171" t="s">
        <v>39</v>
      </c>
      <c r="P697" s="139">
        <f>O697*H697</f>
        <v>0</v>
      </c>
      <c r="Q697" s="139">
        <v>2.0000000000000001E-4</v>
      </c>
      <c r="R697" s="139">
        <f>Q697*H697</f>
        <v>0.515598</v>
      </c>
      <c r="S697" s="139">
        <v>0</v>
      </c>
      <c r="T697" s="140">
        <f>S697*H697</f>
        <v>0</v>
      </c>
      <c r="AR697" s="141" t="s">
        <v>342</v>
      </c>
      <c r="AT697" s="141" t="s">
        <v>157</v>
      </c>
      <c r="AU697" s="141" t="s">
        <v>78</v>
      </c>
      <c r="AY697" s="18" t="s">
        <v>123</v>
      </c>
      <c r="BE697" s="142">
        <f>IF(N697="základní",J697,0)</f>
        <v>0</v>
      </c>
      <c r="BF697" s="142">
        <f>IF(N697="snížená",J697,0)</f>
        <v>0</v>
      </c>
      <c r="BG697" s="142">
        <f>IF(N697="zákl. přenesená",J697,0)</f>
        <v>0</v>
      </c>
      <c r="BH697" s="142">
        <f>IF(N697="sníž. přenesená",J697,0)</f>
        <v>0</v>
      </c>
      <c r="BI697" s="142">
        <f>IF(N697="nulová",J697,0)</f>
        <v>0</v>
      </c>
      <c r="BJ697" s="18" t="s">
        <v>76</v>
      </c>
      <c r="BK697" s="142">
        <f>ROUND(I697*H697,2)</f>
        <v>0</v>
      </c>
      <c r="BL697" s="18" t="s">
        <v>251</v>
      </c>
      <c r="BM697" s="141" t="s">
        <v>769</v>
      </c>
    </row>
    <row r="698" spans="2:65" s="12" customFormat="1">
      <c r="B698" s="147"/>
      <c r="D698" s="148" t="s">
        <v>134</v>
      </c>
      <c r="E698" s="149" t="s">
        <v>19</v>
      </c>
      <c r="F698" s="150" t="s">
        <v>135</v>
      </c>
      <c r="H698" s="149" t="s">
        <v>19</v>
      </c>
      <c r="I698" s="151"/>
      <c r="L698" s="147"/>
      <c r="M698" s="152"/>
      <c r="T698" s="153"/>
      <c r="AT698" s="149" t="s">
        <v>134</v>
      </c>
      <c r="AU698" s="149" t="s">
        <v>78</v>
      </c>
      <c r="AV698" s="12" t="s">
        <v>76</v>
      </c>
      <c r="AW698" s="12" t="s">
        <v>136</v>
      </c>
      <c r="AX698" s="12" t="s">
        <v>68</v>
      </c>
      <c r="AY698" s="149" t="s">
        <v>123</v>
      </c>
    </row>
    <row r="699" spans="2:65" s="12" customFormat="1">
      <c r="B699" s="147"/>
      <c r="D699" s="148" t="s">
        <v>134</v>
      </c>
      <c r="E699" s="149" t="s">
        <v>19</v>
      </c>
      <c r="F699" s="150" t="s">
        <v>137</v>
      </c>
      <c r="H699" s="149" t="s">
        <v>19</v>
      </c>
      <c r="I699" s="151"/>
      <c r="L699" s="147"/>
      <c r="M699" s="152"/>
      <c r="T699" s="153"/>
      <c r="AT699" s="149" t="s">
        <v>134</v>
      </c>
      <c r="AU699" s="149" t="s">
        <v>78</v>
      </c>
      <c r="AV699" s="12" t="s">
        <v>76</v>
      </c>
      <c r="AW699" s="12" t="s">
        <v>136</v>
      </c>
      <c r="AX699" s="12" t="s">
        <v>68</v>
      </c>
      <c r="AY699" s="149" t="s">
        <v>123</v>
      </c>
    </row>
    <row r="700" spans="2:65" s="12" customFormat="1">
      <c r="B700" s="147"/>
      <c r="D700" s="148" t="s">
        <v>134</v>
      </c>
      <c r="E700" s="149" t="s">
        <v>19</v>
      </c>
      <c r="F700" s="150" t="s">
        <v>759</v>
      </c>
      <c r="H700" s="149" t="s">
        <v>19</v>
      </c>
      <c r="I700" s="151"/>
      <c r="L700" s="147"/>
      <c r="M700" s="152"/>
      <c r="T700" s="153"/>
      <c r="AT700" s="149" t="s">
        <v>134</v>
      </c>
      <c r="AU700" s="149" t="s">
        <v>78</v>
      </c>
      <c r="AV700" s="12" t="s">
        <v>76</v>
      </c>
      <c r="AW700" s="12" t="s">
        <v>136</v>
      </c>
      <c r="AX700" s="12" t="s">
        <v>68</v>
      </c>
      <c r="AY700" s="149" t="s">
        <v>123</v>
      </c>
    </row>
    <row r="701" spans="2:65" s="13" customFormat="1">
      <c r="B701" s="154"/>
      <c r="D701" s="148" t="s">
        <v>134</v>
      </c>
      <c r="E701" s="155" t="s">
        <v>19</v>
      </c>
      <c r="F701" s="156" t="s">
        <v>770</v>
      </c>
      <c r="H701" s="157">
        <v>2577.9899599999999</v>
      </c>
      <c r="I701" s="158"/>
      <c r="L701" s="154"/>
      <c r="M701" s="159"/>
      <c r="T701" s="160"/>
      <c r="AT701" s="155" t="s">
        <v>134</v>
      </c>
      <c r="AU701" s="155" t="s">
        <v>78</v>
      </c>
      <c r="AV701" s="13" t="s">
        <v>78</v>
      </c>
      <c r="AW701" s="13" t="s">
        <v>136</v>
      </c>
      <c r="AX701" s="13" t="s">
        <v>76</v>
      </c>
      <c r="AY701" s="155" t="s">
        <v>123</v>
      </c>
    </row>
    <row r="702" spans="2:65" s="1" customFormat="1" ht="24.15" customHeight="1">
      <c r="B702" s="33"/>
      <c r="C702" s="129" t="s">
        <v>771</v>
      </c>
      <c r="D702" s="129" t="s">
        <v>126</v>
      </c>
      <c r="E702" s="130" t="s">
        <v>772</v>
      </c>
      <c r="F702" s="131" t="s">
        <v>773</v>
      </c>
      <c r="G702" s="132" t="s">
        <v>345</v>
      </c>
      <c r="H702" s="133">
        <v>9.67</v>
      </c>
      <c r="I702" s="134"/>
      <c r="J702" s="135">
        <f>ROUND(I702*H702,2)</f>
        <v>0</v>
      </c>
      <c r="K702" s="136"/>
      <c r="L702" s="33"/>
      <c r="M702" s="137" t="s">
        <v>19</v>
      </c>
      <c r="N702" s="138" t="s">
        <v>39</v>
      </c>
      <c r="P702" s="139">
        <f>O702*H702</f>
        <v>0</v>
      </c>
      <c r="Q702" s="139">
        <v>2.8E-3</v>
      </c>
      <c r="R702" s="139">
        <f>Q702*H702</f>
        <v>2.7075999999999999E-2</v>
      </c>
      <c r="S702" s="139">
        <v>0</v>
      </c>
      <c r="T702" s="140">
        <f>S702*H702</f>
        <v>0</v>
      </c>
      <c r="AR702" s="141" t="s">
        <v>251</v>
      </c>
      <c r="AT702" s="141" t="s">
        <v>126</v>
      </c>
      <c r="AU702" s="141" t="s">
        <v>78</v>
      </c>
      <c r="AY702" s="18" t="s">
        <v>123</v>
      </c>
      <c r="BE702" s="142">
        <f>IF(N702="základní",J702,0)</f>
        <v>0</v>
      </c>
      <c r="BF702" s="142">
        <f>IF(N702="snížená",J702,0)</f>
        <v>0</v>
      </c>
      <c r="BG702" s="142">
        <f>IF(N702="zákl. přenesená",J702,0)</f>
        <v>0</v>
      </c>
      <c r="BH702" s="142">
        <f>IF(N702="sníž. přenesená",J702,0)</f>
        <v>0</v>
      </c>
      <c r="BI702" s="142">
        <f>IF(N702="nulová",J702,0)</f>
        <v>0</v>
      </c>
      <c r="BJ702" s="18" t="s">
        <v>76</v>
      </c>
      <c r="BK702" s="142">
        <f>ROUND(I702*H702,2)</f>
        <v>0</v>
      </c>
      <c r="BL702" s="18" t="s">
        <v>251</v>
      </c>
      <c r="BM702" s="141" t="s">
        <v>774</v>
      </c>
    </row>
    <row r="703" spans="2:65" s="1" customFormat="1">
      <c r="B703" s="33"/>
      <c r="D703" s="143" t="s">
        <v>132</v>
      </c>
      <c r="F703" s="144" t="s">
        <v>775</v>
      </c>
      <c r="I703" s="145"/>
      <c r="L703" s="33"/>
      <c r="M703" s="146"/>
      <c r="T703" s="54"/>
      <c r="AT703" s="18" t="s">
        <v>132</v>
      </c>
      <c r="AU703" s="18" t="s">
        <v>78</v>
      </c>
    </row>
    <row r="704" spans="2:65" s="1" customFormat="1" ht="24.15" customHeight="1">
      <c r="B704" s="33"/>
      <c r="C704" s="129" t="s">
        <v>776</v>
      </c>
      <c r="D704" s="129" t="s">
        <v>126</v>
      </c>
      <c r="E704" s="130" t="s">
        <v>777</v>
      </c>
      <c r="F704" s="131" t="s">
        <v>778</v>
      </c>
      <c r="G704" s="132" t="s">
        <v>129</v>
      </c>
      <c r="H704" s="133">
        <v>332</v>
      </c>
      <c r="I704" s="134"/>
      <c r="J704" s="135">
        <f>ROUND(I704*H704,2)</f>
        <v>0</v>
      </c>
      <c r="K704" s="136"/>
      <c r="L704" s="33"/>
      <c r="M704" s="137" t="s">
        <v>19</v>
      </c>
      <c r="N704" s="138" t="s">
        <v>39</v>
      </c>
      <c r="P704" s="139">
        <f>O704*H704</f>
        <v>0</v>
      </c>
      <c r="Q704" s="139">
        <v>0</v>
      </c>
      <c r="R704" s="139">
        <f>Q704*H704</f>
        <v>0</v>
      </c>
      <c r="S704" s="139">
        <v>0</v>
      </c>
      <c r="T704" s="140">
        <f>S704*H704</f>
        <v>0</v>
      </c>
      <c r="AR704" s="141" t="s">
        <v>251</v>
      </c>
      <c r="AT704" s="141" t="s">
        <v>126</v>
      </c>
      <c r="AU704" s="141" t="s">
        <v>78</v>
      </c>
      <c r="AY704" s="18" t="s">
        <v>123</v>
      </c>
      <c r="BE704" s="142">
        <f>IF(N704="základní",J704,0)</f>
        <v>0</v>
      </c>
      <c r="BF704" s="142">
        <f>IF(N704="snížená",J704,0)</f>
        <v>0</v>
      </c>
      <c r="BG704" s="142">
        <f>IF(N704="zákl. přenesená",J704,0)</f>
        <v>0</v>
      </c>
      <c r="BH704" s="142">
        <f>IF(N704="sníž. přenesená",J704,0)</f>
        <v>0</v>
      </c>
      <c r="BI704" s="142">
        <f>IF(N704="nulová",J704,0)</f>
        <v>0</v>
      </c>
      <c r="BJ704" s="18" t="s">
        <v>76</v>
      </c>
      <c r="BK704" s="142">
        <f>ROUND(I704*H704,2)</f>
        <v>0</v>
      </c>
      <c r="BL704" s="18" t="s">
        <v>251</v>
      </c>
      <c r="BM704" s="141" t="s">
        <v>779</v>
      </c>
    </row>
    <row r="705" spans="2:65" s="1" customFormat="1">
      <c r="B705" s="33"/>
      <c r="D705" s="143" t="s">
        <v>132</v>
      </c>
      <c r="F705" s="144" t="s">
        <v>780</v>
      </c>
      <c r="I705" s="145"/>
      <c r="L705" s="33"/>
      <c r="M705" s="146"/>
      <c r="T705" s="54"/>
      <c r="AT705" s="18" t="s">
        <v>132</v>
      </c>
      <c r="AU705" s="18" t="s">
        <v>78</v>
      </c>
    </row>
    <row r="706" spans="2:65" s="12" customFormat="1">
      <c r="B706" s="147"/>
      <c r="D706" s="148" t="s">
        <v>134</v>
      </c>
      <c r="E706" s="149" t="s">
        <v>19</v>
      </c>
      <c r="F706" s="150" t="s">
        <v>135</v>
      </c>
      <c r="H706" s="149" t="s">
        <v>19</v>
      </c>
      <c r="I706" s="151"/>
      <c r="L706" s="147"/>
      <c r="M706" s="152"/>
      <c r="T706" s="153"/>
      <c r="AT706" s="149" t="s">
        <v>134</v>
      </c>
      <c r="AU706" s="149" t="s">
        <v>78</v>
      </c>
      <c r="AV706" s="12" t="s">
        <v>76</v>
      </c>
      <c r="AW706" s="12" t="s">
        <v>136</v>
      </c>
      <c r="AX706" s="12" t="s">
        <v>68</v>
      </c>
      <c r="AY706" s="149" t="s">
        <v>123</v>
      </c>
    </row>
    <row r="707" spans="2:65" s="12" customFormat="1">
      <c r="B707" s="147"/>
      <c r="D707" s="148" t="s">
        <v>134</v>
      </c>
      <c r="E707" s="149" t="s">
        <v>19</v>
      </c>
      <c r="F707" s="150" t="s">
        <v>137</v>
      </c>
      <c r="H707" s="149" t="s">
        <v>19</v>
      </c>
      <c r="I707" s="151"/>
      <c r="L707" s="147"/>
      <c r="M707" s="152"/>
      <c r="T707" s="153"/>
      <c r="AT707" s="149" t="s">
        <v>134</v>
      </c>
      <c r="AU707" s="149" t="s">
        <v>78</v>
      </c>
      <c r="AV707" s="12" t="s">
        <v>76</v>
      </c>
      <c r="AW707" s="12" t="s">
        <v>136</v>
      </c>
      <c r="AX707" s="12" t="s">
        <v>68</v>
      </c>
      <c r="AY707" s="149" t="s">
        <v>123</v>
      </c>
    </row>
    <row r="708" spans="2:65" s="12" customFormat="1">
      <c r="B708" s="147"/>
      <c r="D708" s="148" t="s">
        <v>134</v>
      </c>
      <c r="E708" s="149" t="s">
        <v>19</v>
      </c>
      <c r="F708" s="150" t="s">
        <v>553</v>
      </c>
      <c r="H708" s="149" t="s">
        <v>19</v>
      </c>
      <c r="I708" s="151"/>
      <c r="L708" s="147"/>
      <c r="M708" s="152"/>
      <c r="T708" s="153"/>
      <c r="AT708" s="149" t="s">
        <v>134</v>
      </c>
      <c r="AU708" s="149" t="s">
        <v>78</v>
      </c>
      <c r="AV708" s="12" t="s">
        <v>76</v>
      </c>
      <c r="AW708" s="12" t="s">
        <v>136</v>
      </c>
      <c r="AX708" s="12" t="s">
        <v>68</v>
      </c>
      <c r="AY708" s="149" t="s">
        <v>123</v>
      </c>
    </row>
    <row r="709" spans="2:65" s="13" customFormat="1">
      <c r="B709" s="154"/>
      <c r="D709" s="148" t="s">
        <v>134</v>
      </c>
      <c r="E709" s="155" t="s">
        <v>19</v>
      </c>
      <c r="F709" s="156" t="s">
        <v>781</v>
      </c>
      <c r="H709" s="157">
        <v>322</v>
      </c>
      <c r="I709" s="158"/>
      <c r="L709" s="154"/>
      <c r="M709" s="159"/>
      <c r="T709" s="160"/>
      <c r="AT709" s="155" t="s">
        <v>134</v>
      </c>
      <c r="AU709" s="155" t="s">
        <v>78</v>
      </c>
      <c r="AV709" s="13" t="s">
        <v>78</v>
      </c>
      <c r="AW709" s="13" t="s">
        <v>136</v>
      </c>
      <c r="AX709" s="13" t="s">
        <v>68</v>
      </c>
      <c r="AY709" s="155" t="s">
        <v>123</v>
      </c>
    </row>
    <row r="710" spans="2:65" s="13" customFormat="1">
      <c r="B710" s="154"/>
      <c r="D710" s="148" t="s">
        <v>134</v>
      </c>
      <c r="E710" s="155" t="s">
        <v>19</v>
      </c>
      <c r="F710" s="156" t="s">
        <v>782</v>
      </c>
      <c r="H710" s="157">
        <v>10</v>
      </c>
      <c r="I710" s="158"/>
      <c r="L710" s="154"/>
      <c r="M710" s="159"/>
      <c r="T710" s="160"/>
      <c r="AT710" s="155" t="s">
        <v>134</v>
      </c>
      <c r="AU710" s="155" t="s">
        <v>78</v>
      </c>
      <c r="AV710" s="13" t="s">
        <v>78</v>
      </c>
      <c r="AW710" s="13" t="s">
        <v>136</v>
      </c>
      <c r="AX710" s="13" t="s">
        <v>68</v>
      </c>
      <c r="AY710" s="155" t="s">
        <v>123</v>
      </c>
    </row>
    <row r="711" spans="2:65" s="14" customFormat="1">
      <c r="B711" s="172"/>
      <c r="D711" s="148" t="s">
        <v>134</v>
      </c>
      <c r="E711" s="173" t="s">
        <v>19</v>
      </c>
      <c r="F711" s="174" t="s">
        <v>197</v>
      </c>
      <c r="H711" s="175">
        <v>332</v>
      </c>
      <c r="I711" s="176"/>
      <c r="L711" s="172"/>
      <c r="M711" s="177"/>
      <c r="T711" s="178"/>
      <c r="AT711" s="173" t="s">
        <v>134</v>
      </c>
      <c r="AU711" s="173" t="s">
        <v>78</v>
      </c>
      <c r="AV711" s="14" t="s">
        <v>130</v>
      </c>
      <c r="AW711" s="14" t="s">
        <v>136</v>
      </c>
      <c r="AX711" s="14" t="s">
        <v>76</v>
      </c>
      <c r="AY711" s="173" t="s">
        <v>123</v>
      </c>
    </row>
    <row r="712" spans="2:65" s="1" customFormat="1" ht="21.75" customHeight="1">
      <c r="B712" s="33"/>
      <c r="C712" s="161" t="s">
        <v>783</v>
      </c>
      <c r="D712" s="161" t="s">
        <v>157</v>
      </c>
      <c r="E712" s="162" t="s">
        <v>784</v>
      </c>
      <c r="F712" s="163" t="s">
        <v>785</v>
      </c>
      <c r="G712" s="164" t="s">
        <v>345</v>
      </c>
      <c r="H712" s="165">
        <v>1.55</v>
      </c>
      <c r="I712" s="166"/>
      <c r="J712" s="167">
        <f>ROUND(I712*H712,2)</f>
        <v>0</v>
      </c>
      <c r="K712" s="168"/>
      <c r="L712" s="169"/>
      <c r="M712" s="170" t="s">
        <v>19</v>
      </c>
      <c r="N712" s="171" t="s">
        <v>39</v>
      </c>
      <c r="P712" s="139">
        <f>O712*H712</f>
        <v>0</v>
      </c>
      <c r="Q712" s="139">
        <v>0.55000000000000004</v>
      </c>
      <c r="R712" s="139">
        <f>Q712*H712</f>
        <v>0.85250000000000015</v>
      </c>
      <c r="S712" s="139">
        <v>0</v>
      </c>
      <c r="T712" s="140">
        <f>S712*H712</f>
        <v>0</v>
      </c>
      <c r="AR712" s="141" t="s">
        <v>342</v>
      </c>
      <c r="AT712" s="141" t="s">
        <v>157</v>
      </c>
      <c r="AU712" s="141" t="s">
        <v>78</v>
      </c>
      <c r="AY712" s="18" t="s">
        <v>123</v>
      </c>
      <c r="BE712" s="142">
        <f>IF(N712="základní",J712,0)</f>
        <v>0</v>
      </c>
      <c r="BF712" s="142">
        <f>IF(N712="snížená",J712,0)</f>
        <v>0</v>
      </c>
      <c r="BG712" s="142">
        <f>IF(N712="zákl. přenesená",J712,0)</f>
        <v>0</v>
      </c>
      <c r="BH712" s="142">
        <f>IF(N712="sníž. přenesená",J712,0)</f>
        <v>0</v>
      </c>
      <c r="BI712" s="142">
        <f>IF(N712="nulová",J712,0)</f>
        <v>0</v>
      </c>
      <c r="BJ712" s="18" t="s">
        <v>76</v>
      </c>
      <c r="BK712" s="142">
        <f>ROUND(I712*H712,2)</f>
        <v>0</v>
      </c>
      <c r="BL712" s="18" t="s">
        <v>251</v>
      </c>
      <c r="BM712" s="141" t="s">
        <v>786</v>
      </c>
    </row>
    <row r="713" spans="2:65" s="12" customFormat="1">
      <c r="B713" s="147"/>
      <c r="D713" s="148" t="s">
        <v>134</v>
      </c>
      <c r="E713" s="149" t="s">
        <v>19</v>
      </c>
      <c r="F713" s="150" t="s">
        <v>135</v>
      </c>
      <c r="H713" s="149" t="s">
        <v>19</v>
      </c>
      <c r="I713" s="151"/>
      <c r="L713" s="147"/>
      <c r="M713" s="152"/>
      <c r="T713" s="153"/>
      <c r="AT713" s="149" t="s">
        <v>134</v>
      </c>
      <c r="AU713" s="149" t="s">
        <v>78</v>
      </c>
      <c r="AV713" s="12" t="s">
        <v>76</v>
      </c>
      <c r="AW713" s="12" t="s">
        <v>136</v>
      </c>
      <c r="AX713" s="12" t="s">
        <v>68</v>
      </c>
      <c r="AY713" s="149" t="s">
        <v>123</v>
      </c>
    </row>
    <row r="714" spans="2:65" s="12" customFormat="1">
      <c r="B714" s="147"/>
      <c r="D714" s="148" t="s">
        <v>134</v>
      </c>
      <c r="E714" s="149" t="s">
        <v>19</v>
      </c>
      <c r="F714" s="150" t="s">
        <v>137</v>
      </c>
      <c r="H714" s="149" t="s">
        <v>19</v>
      </c>
      <c r="I714" s="151"/>
      <c r="L714" s="147"/>
      <c r="M714" s="152"/>
      <c r="T714" s="153"/>
      <c r="AT714" s="149" t="s">
        <v>134</v>
      </c>
      <c r="AU714" s="149" t="s">
        <v>78</v>
      </c>
      <c r="AV714" s="12" t="s">
        <v>76</v>
      </c>
      <c r="AW714" s="12" t="s">
        <v>136</v>
      </c>
      <c r="AX714" s="12" t="s">
        <v>68</v>
      </c>
      <c r="AY714" s="149" t="s">
        <v>123</v>
      </c>
    </row>
    <row r="715" spans="2:65" s="12" customFormat="1">
      <c r="B715" s="147"/>
      <c r="D715" s="148" t="s">
        <v>134</v>
      </c>
      <c r="E715" s="149" t="s">
        <v>19</v>
      </c>
      <c r="F715" s="150" t="s">
        <v>553</v>
      </c>
      <c r="H715" s="149" t="s">
        <v>19</v>
      </c>
      <c r="I715" s="151"/>
      <c r="L715" s="147"/>
      <c r="M715" s="152"/>
      <c r="T715" s="153"/>
      <c r="AT715" s="149" t="s">
        <v>134</v>
      </c>
      <c r="AU715" s="149" t="s">
        <v>78</v>
      </c>
      <c r="AV715" s="12" t="s">
        <v>76</v>
      </c>
      <c r="AW715" s="12" t="s">
        <v>136</v>
      </c>
      <c r="AX715" s="12" t="s">
        <v>68</v>
      </c>
      <c r="AY715" s="149" t="s">
        <v>123</v>
      </c>
    </row>
    <row r="716" spans="2:65" s="13" customFormat="1">
      <c r="B716" s="154"/>
      <c r="D716" s="148" t="s">
        <v>134</v>
      </c>
      <c r="E716" s="155" t="s">
        <v>19</v>
      </c>
      <c r="F716" s="156" t="s">
        <v>787</v>
      </c>
      <c r="H716" s="157">
        <v>1.55</v>
      </c>
      <c r="I716" s="158"/>
      <c r="L716" s="154"/>
      <c r="M716" s="159"/>
      <c r="T716" s="160"/>
      <c r="AT716" s="155" t="s">
        <v>134</v>
      </c>
      <c r="AU716" s="155" t="s">
        <v>78</v>
      </c>
      <c r="AV716" s="13" t="s">
        <v>78</v>
      </c>
      <c r="AW716" s="13" t="s">
        <v>136</v>
      </c>
      <c r="AX716" s="13" t="s">
        <v>76</v>
      </c>
      <c r="AY716" s="155" t="s">
        <v>123</v>
      </c>
    </row>
    <row r="717" spans="2:65" s="1" customFormat="1" ht="16.5" customHeight="1">
      <c r="B717" s="33"/>
      <c r="C717" s="129" t="s">
        <v>788</v>
      </c>
      <c r="D717" s="129" t="s">
        <v>126</v>
      </c>
      <c r="E717" s="130" t="s">
        <v>789</v>
      </c>
      <c r="F717" s="131" t="s">
        <v>790</v>
      </c>
      <c r="G717" s="132" t="s">
        <v>129</v>
      </c>
      <c r="H717" s="133">
        <v>332</v>
      </c>
      <c r="I717" s="134"/>
      <c r="J717" s="135">
        <f>ROUND(I717*H717,2)</f>
        <v>0</v>
      </c>
      <c r="K717" s="136"/>
      <c r="L717" s="33"/>
      <c r="M717" s="137" t="s">
        <v>19</v>
      </c>
      <c r="N717" s="138" t="s">
        <v>39</v>
      </c>
      <c r="P717" s="139">
        <f>O717*H717</f>
        <v>0</v>
      </c>
      <c r="Q717" s="139">
        <v>0</v>
      </c>
      <c r="R717" s="139">
        <f>Q717*H717</f>
        <v>0</v>
      </c>
      <c r="S717" s="139">
        <v>0</v>
      </c>
      <c r="T717" s="140">
        <f>S717*H717</f>
        <v>0</v>
      </c>
      <c r="AR717" s="141" t="s">
        <v>251</v>
      </c>
      <c r="AT717" s="141" t="s">
        <v>126</v>
      </c>
      <c r="AU717" s="141" t="s">
        <v>78</v>
      </c>
      <c r="AY717" s="18" t="s">
        <v>123</v>
      </c>
      <c r="BE717" s="142">
        <f>IF(N717="základní",J717,0)</f>
        <v>0</v>
      </c>
      <c r="BF717" s="142">
        <f>IF(N717="snížená",J717,0)</f>
        <v>0</v>
      </c>
      <c r="BG717" s="142">
        <f>IF(N717="zákl. přenesená",J717,0)</f>
        <v>0</v>
      </c>
      <c r="BH717" s="142">
        <f>IF(N717="sníž. přenesená",J717,0)</f>
        <v>0</v>
      </c>
      <c r="BI717" s="142">
        <f>IF(N717="nulová",J717,0)</f>
        <v>0</v>
      </c>
      <c r="BJ717" s="18" t="s">
        <v>76</v>
      </c>
      <c r="BK717" s="142">
        <f>ROUND(I717*H717,2)</f>
        <v>0</v>
      </c>
      <c r="BL717" s="18" t="s">
        <v>251</v>
      </c>
      <c r="BM717" s="141" t="s">
        <v>791</v>
      </c>
    </row>
    <row r="718" spans="2:65" s="1" customFormat="1">
      <c r="B718" s="33"/>
      <c r="D718" s="143" t="s">
        <v>132</v>
      </c>
      <c r="F718" s="144" t="s">
        <v>792</v>
      </c>
      <c r="I718" s="145"/>
      <c r="L718" s="33"/>
      <c r="M718" s="146"/>
      <c r="T718" s="54"/>
      <c r="AT718" s="18" t="s">
        <v>132</v>
      </c>
      <c r="AU718" s="18" t="s">
        <v>78</v>
      </c>
    </row>
    <row r="719" spans="2:65" s="12" customFormat="1">
      <c r="B719" s="147"/>
      <c r="D719" s="148" t="s">
        <v>134</v>
      </c>
      <c r="E719" s="149" t="s">
        <v>19</v>
      </c>
      <c r="F719" s="150" t="s">
        <v>135</v>
      </c>
      <c r="H719" s="149" t="s">
        <v>19</v>
      </c>
      <c r="I719" s="151"/>
      <c r="L719" s="147"/>
      <c r="M719" s="152"/>
      <c r="T719" s="153"/>
      <c r="AT719" s="149" t="s">
        <v>134</v>
      </c>
      <c r="AU719" s="149" t="s">
        <v>78</v>
      </c>
      <c r="AV719" s="12" t="s">
        <v>76</v>
      </c>
      <c r="AW719" s="12" t="s">
        <v>136</v>
      </c>
      <c r="AX719" s="12" t="s">
        <v>68</v>
      </c>
      <c r="AY719" s="149" t="s">
        <v>123</v>
      </c>
    </row>
    <row r="720" spans="2:65" s="12" customFormat="1">
      <c r="B720" s="147"/>
      <c r="D720" s="148" t="s">
        <v>134</v>
      </c>
      <c r="E720" s="149" t="s">
        <v>19</v>
      </c>
      <c r="F720" s="150" t="s">
        <v>137</v>
      </c>
      <c r="H720" s="149" t="s">
        <v>19</v>
      </c>
      <c r="I720" s="151"/>
      <c r="L720" s="147"/>
      <c r="M720" s="152"/>
      <c r="T720" s="153"/>
      <c r="AT720" s="149" t="s">
        <v>134</v>
      </c>
      <c r="AU720" s="149" t="s">
        <v>78</v>
      </c>
      <c r="AV720" s="12" t="s">
        <v>76</v>
      </c>
      <c r="AW720" s="12" t="s">
        <v>136</v>
      </c>
      <c r="AX720" s="12" t="s">
        <v>68</v>
      </c>
      <c r="AY720" s="149" t="s">
        <v>123</v>
      </c>
    </row>
    <row r="721" spans="2:65" s="12" customFormat="1">
      <c r="B721" s="147"/>
      <c r="D721" s="148" t="s">
        <v>134</v>
      </c>
      <c r="E721" s="149" t="s">
        <v>19</v>
      </c>
      <c r="F721" s="150" t="s">
        <v>553</v>
      </c>
      <c r="H721" s="149" t="s">
        <v>19</v>
      </c>
      <c r="I721" s="151"/>
      <c r="L721" s="147"/>
      <c r="M721" s="152"/>
      <c r="T721" s="153"/>
      <c r="AT721" s="149" t="s">
        <v>134</v>
      </c>
      <c r="AU721" s="149" t="s">
        <v>78</v>
      </c>
      <c r="AV721" s="12" t="s">
        <v>76</v>
      </c>
      <c r="AW721" s="12" t="s">
        <v>136</v>
      </c>
      <c r="AX721" s="12" t="s">
        <v>68</v>
      </c>
      <c r="AY721" s="149" t="s">
        <v>123</v>
      </c>
    </row>
    <row r="722" spans="2:65" s="13" customFormat="1">
      <c r="B722" s="154"/>
      <c r="D722" s="148" t="s">
        <v>134</v>
      </c>
      <c r="E722" s="155" t="s">
        <v>19</v>
      </c>
      <c r="F722" s="156" t="s">
        <v>793</v>
      </c>
      <c r="H722" s="157">
        <v>322</v>
      </c>
      <c r="I722" s="158"/>
      <c r="L722" s="154"/>
      <c r="M722" s="159"/>
      <c r="T722" s="160"/>
      <c r="AT722" s="155" t="s">
        <v>134</v>
      </c>
      <c r="AU722" s="155" t="s">
        <v>78</v>
      </c>
      <c r="AV722" s="13" t="s">
        <v>78</v>
      </c>
      <c r="AW722" s="13" t="s">
        <v>136</v>
      </c>
      <c r="AX722" s="13" t="s">
        <v>68</v>
      </c>
      <c r="AY722" s="155" t="s">
        <v>123</v>
      </c>
    </row>
    <row r="723" spans="2:65" s="13" customFormat="1">
      <c r="B723" s="154"/>
      <c r="D723" s="148" t="s">
        <v>134</v>
      </c>
      <c r="E723" s="155" t="s">
        <v>19</v>
      </c>
      <c r="F723" s="156" t="s">
        <v>794</v>
      </c>
      <c r="H723" s="157">
        <v>10</v>
      </c>
      <c r="I723" s="158"/>
      <c r="L723" s="154"/>
      <c r="M723" s="159"/>
      <c r="T723" s="160"/>
      <c r="AT723" s="155" t="s">
        <v>134</v>
      </c>
      <c r="AU723" s="155" t="s">
        <v>78</v>
      </c>
      <c r="AV723" s="13" t="s">
        <v>78</v>
      </c>
      <c r="AW723" s="13" t="s">
        <v>136</v>
      </c>
      <c r="AX723" s="13" t="s">
        <v>68</v>
      </c>
      <c r="AY723" s="155" t="s">
        <v>123</v>
      </c>
    </row>
    <row r="724" spans="2:65" s="14" customFormat="1">
      <c r="B724" s="172"/>
      <c r="D724" s="148" t="s">
        <v>134</v>
      </c>
      <c r="E724" s="173" t="s">
        <v>19</v>
      </c>
      <c r="F724" s="174" t="s">
        <v>197</v>
      </c>
      <c r="H724" s="175">
        <v>332</v>
      </c>
      <c r="I724" s="176"/>
      <c r="L724" s="172"/>
      <c r="M724" s="177"/>
      <c r="T724" s="178"/>
      <c r="AT724" s="173" t="s">
        <v>134</v>
      </c>
      <c r="AU724" s="173" t="s">
        <v>78</v>
      </c>
      <c r="AV724" s="14" t="s">
        <v>130</v>
      </c>
      <c r="AW724" s="14" t="s">
        <v>136</v>
      </c>
      <c r="AX724" s="14" t="s">
        <v>76</v>
      </c>
      <c r="AY724" s="173" t="s">
        <v>123</v>
      </c>
    </row>
    <row r="725" spans="2:65" s="1" customFormat="1" ht="24.15" customHeight="1">
      <c r="B725" s="33"/>
      <c r="C725" s="129" t="s">
        <v>795</v>
      </c>
      <c r="D725" s="129" t="s">
        <v>126</v>
      </c>
      <c r="E725" s="130" t="s">
        <v>796</v>
      </c>
      <c r="F725" s="131" t="s">
        <v>797</v>
      </c>
      <c r="G725" s="132" t="s">
        <v>129</v>
      </c>
      <c r="H725" s="133">
        <v>332</v>
      </c>
      <c r="I725" s="134"/>
      <c r="J725" s="135">
        <f>ROUND(I725*H725,2)</f>
        <v>0</v>
      </c>
      <c r="K725" s="136"/>
      <c r="L725" s="33"/>
      <c r="M725" s="137" t="s">
        <v>19</v>
      </c>
      <c r="N725" s="138" t="s">
        <v>39</v>
      </c>
      <c r="P725" s="139">
        <f>O725*H725</f>
        <v>0</v>
      </c>
      <c r="Q725" s="139">
        <v>1.8000000000000001E-4</v>
      </c>
      <c r="R725" s="139">
        <f>Q725*H725</f>
        <v>5.9760000000000001E-2</v>
      </c>
      <c r="S725" s="139">
        <v>0</v>
      </c>
      <c r="T725" s="140">
        <f>S725*H725</f>
        <v>0</v>
      </c>
      <c r="AR725" s="141" t="s">
        <v>251</v>
      </c>
      <c r="AT725" s="141" t="s">
        <v>126</v>
      </c>
      <c r="AU725" s="141" t="s">
        <v>78</v>
      </c>
      <c r="AY725" s="18" t="s">
        <v>123</v>
      </c>
      <c r="BE725" s="142">
        <f>IF(N725="základní",J725,0)</f>
        <v>0</v>
      </c>
      <c r="BF725" s="142">
        <f>IF(N725="snížená",J725,0)</f>
        <v>0</v>
      </c>
      <c r="BG725" s="142">
        <f>IF(N725="zákl. přenesená",J725,0)</f>
        <v>0</v>
      </c>
      <c r="BH725" s="142">
        <f>IF(N725="sníž. přenesená",J725,0)</f>
        <v>0</v>
      </c>
      <c r="BI725" s="142">
        <f>IF(N725="nulová",J725,0)</f>
        <v>0</v>
      </c>
      <c r="BJ725" s="18" t="s">
        <v>76</v>
      </c>
      <c r="BK725" s="142">
        <f>ROUND(I725*H725,2)</f>
        <v>0</v>
      </c>
      <c r="BL725" s="18" t="s">
        <v>251</v>
      </c>
      <c r="BM725" s="141" t="s">
        <v>798</v>
      </c>
    </row>
    <row r="726" spans="2:65" s="1" customFormat="1">
      <c r="B726" s="33"/>
      <c r="D726" s="143" t="s">
        <v>132</v>
      </c>
      <c r="F726" s="144" t="s">
        <v>799</v>
      </c>
      <c r="I726" s="145"/>
      <c r="L726" s="33"/>
      <c r="M726" s="146"/>
      <c r="T726" s="54"/>
      <c r="AT726" s="18" t="s">
        <v>132</v>
      </c>
      <c r="AU726" s="18" t="s">
        <v>78</v>
      </c>
    </row>
    <row r="727" spans="2:65" s="12" customFormat="1">
      <c r="B727" s="147"/>
      <c r="D727" s="148" t="s">
        <v>134</v>
      </c>
      <c r="E727" s="149" t="s">
        <v>19</v>
      </c>
      <c r="F727" s="150" t="s">
        <v>135</v>
      </c>
      <c r="H727" s="149" t="s">
        <v>19</v>
      </c>
      <c r="I727" s="151"/>
      <c r="L727" s="147"/>
      <c r="M727" s="152"/>
      <c r="T727" s="153"/>
      <c r="AT727" s="149" t="s">
        <v>134</v>
      </c>
      <c r="AU727" s="149" t="s">
        <v>78</v>
      </c>
      <c r="AV727" s="12" t="s">
        <v>76</v>
      </c>
      <c r="AW727" s="12" t="s">
        <v>136</v>
      </c>
      <c r="AX727" s="12" t="s">
        <v>68</v>
      </c>
      <c r="AY727" s="149" t="s">
        <v>123</v>
      </c>
    </row>
    <row r="728" spans="2:65" s="12" customFormat="1">
      <c r="B728" s="147"/>
      <c r="D728" s="148" t="s">
        <v>134</v>
      </c>
      <c r="E728" s="149" t="s">
        <v>19</v>
      </c>
      <c r="F728" s="150" t="s">
        <v>137</v>
      </c>
      <c r="H728" s="149" t="s">
        <v>19</v>
      </c>
      <c r="I728" s="151"/>
      <c r="L728" s="147"/>
      <c r="M728" s="152"/>
      <c r="T728" s="153"/>
      <c r="AT728" s="149" t="s">
        <v>134</v>
      </c>
      <c r="AU728" s="149" t="s">
        <v>78</v>
      </c>
      <c r="AV728" s="12" t="s">
        <v>76</v>
      </c>
      <c r="AW728" s="12" t="s">
        <v>136</v>
      </c>
      <c r="AX728" s="12" t="s">
        <v>68</v>
      </c>
      <c r="AY728" s="149" t="s">
        <v>123</v>
      </c>
    </row>
    <row r="729" spans="2:65" s="12" customFormat="1">
      <c r="B729" s="147"/>
      <c r="D729" s="148" t="s">
        <v>134</v>
      </c>
      <c r="E729" s="149" t="s">
        <v>19</v>
      </c>
      <c r="F729" s="150" t="s">
        <v>553</v>
      </c>
      <c r="H729" s="149" t="s">
        <v>19</v>
      </c>
      <c r="I729" s="151"/>
      <c r="L729" s="147"/>
      <c r="M729" s="152"/>
      <c r="T729" s="153"/>
      <c r="AT729" s="149" t="s">
        <v>134</v>
      </c>
      <c r="AU729" s="149" t="s">
        <v>78</v>
      </c>
      <c r="AV729" s="12" t="s">
        <v>76</v>
      </c>
      <c r="AW729" s="12" t="s">
        <v>136</v>
      </c>
      <c r="AX729" s="12" t="s">
        <v>68</v>
      </c>
      <c r="AY729" s="149" t="s">
        <v>123</v>
      </c>
    </row>
    <row r="730" spans="2:65" s="13" customFormat="1">
      <c r="B730" s="154"/>
      <c r="D730" s="148" t="s">
        <v>134</v>
      </c>
      <c r="E730" s="155" t="s">
        <v>19</v>
      </c>
      <c r="F730" s="156" t="s">
        <v>800</v>
      </c>
      <c r="H730" s="157">
        <v>322</v>
      </c>
      <c r="I730" s="158"/>
      <c r="L730" s="154"/>
      <c r="M730" s="159"/>
      <c r="T730" s="160"/>
      <c r="AT730" s="155" t="s">
        <v>134</v>
      </c>
      <c r="AU730" s="155" t="s">
        <v>78</v>
      </c>
      <c r="AV730" s="13" t="s">
        <v>78</v>
      </c>
      <c r="AW730" s="13" t="s">
        <v>136</v>
      </c>
      <c r="AX730" s="13" t="s">
        <v>68</v>
      </c>
      <c r="AY730" s="155" t="s">
        <v>123</v>
      </c>
    </row>
    <row r="731" spans="2:65" s="13" customFormat="1">
      <c r="B731" s="154"/>
      <c r="D731" s="148" t="s">
        <v>134</v>
      </c>
      <c r="E731" s="155" t="s">
        <v>19</v>
      </c>
      <c r="F731" s="156" t="s">
        <v>794</v>
      </c>
      <c r="H731" s="157">
        <v>10</v>
      </c>
      <c r="I731" s="158"/>
      <c r="L731" s="154"/>
      <c r="M731" s="159"/>
      <c r="T731" s="160"/>
      <c r="AT731" s="155" t="s">
        <v>134</v>
      </c>
      <c r="AU731" s="155" t="s">
        <v>78</v>
      </c>
      <c r="AV731" s="13" t="s">
        <v>78</v>
      </c>
      <c r="AW731" s="13" t="s">
        <v>136</v>
      </c>
      <c r="AX731" s="13" t="s">
        <v>68</v>
      </c>
      <c r="AY731" s="155" t="s">
        <v>123</v>
      </c>
    </row>
    <row r="732" spans="2:65" s="14" customFormat="1">
      <c r="B732" s="172"/>
      <c r="D732" s="148" t="s">
        <v>134</v>
      </c>
      <c r="E732" s="173" t="s">
        <v>19</v>
      </c>
      <c r="F732" s="174" t="s">
        <v>197</v>
      </c>
      <c r="H732" s="175">
        <v>332</v>
      </c>
      <c r="I732" s="176"/>
      <c r="L732" s="172"/>
      <c r="M732" s="177"/>
      <c r="T732" s="178"/>
      <c r="AT732" s="173" t="s">
        <v>134</v>
      </c>
      <c r="AU732" s="173" t="s">
        <v>78</v>
      </c>
      <c r="AV732" s="14" t="s">
        <v>130</v>
      </c>
      <c r="AW732" s="14" t="s">
        <v>136</v>
      </c>
      <c r="AX732" s="14" t="s">
        <v>76</v>
      </c>
      <c r="AY732" s="173" t="s">
        <v>123</v>
      </c>
    </row>
    <row r="733" spans="2:65" s="1" customFormat="1" ht="24.15" customHeight="1">
      <c r="B733" s="33"/>
      <c r="C733" s="129" t="s">
        <v>801</v>
      </c>
      <c r="D733" s="129" t="s">
        <v>126</v>
      </c>
      <c r="E733" s="130" t="s">
        <v>802</v>
      </c>
      <c r="F733" s="131" t="s">
        <v>803</v>
      </c>
      <c r="G733" s="132" t="s">
        <v>129</v>
      </c>
      <c r="H733" s="133">
        <v>332</v>
      </c>
      <c r="I733" s="134"/>
      <c r="J733" s="135">
        <f>ROUND(I733*H733,2)</f>
        <v>0</v>
      </c>
      <c r="K733" s="136"/>
      <c r="L733" s="33"/>
      <c r="M733" s="137" t="s">
        <v>19</v>
      </c>
      <c r="N733" s="138" t="s">
        <v>39</v>
      </c>
      <c r="P733" s="139">
        <f>O733*H733</f>
        <v>0</v>
      </c>
      <c r="Q733" s="139">
        <v>0</v>
      </c>
      <c r="R733" s="139">
        <f>Q733*H733</f>
        <v>0</v>
      </c>
      <c r="S733" s="139">
        <v>0</v>
      </c>
      <c r="T733" s="140">
        <f>S733*H733</f>
        <v>0</v>
      </c>
      <c r="AR733" s="141" t="s">
        <v>251</v>
      </c>
      <c r="AT733" s="141" t="s">
        <v>126</v>
      </c>
      <c r="AU733" s="141" t="s">
        <v>78</v>
      </c>
      <c r="AY733" s="18" t="s">
        <v>123</v>
      </c>
      <c r="BE733" s="142">
        <f>IF(N733="základní",J733,0)</f>
        <v>0</v>
      </c>
      <c r="BF733" s="142">
        <f>IF(N733="snížená",J733,0)</f>
        <v>0</v>
      </c>
      <c r="BG733" s="142">
        <f>IF(N733="zákl. přenesená",J733,0)</f>
        <v>0</v>
      </c>
      <c r="BH733" s="142">
        <f>IF(N733="sníž. přenesená",J733,0)</f>
        <v>0</v>
      </c>
      <c r="BI733" s="142">
        <f>IF(N733="nulová",J733,0)</f>
        <v>0</v>
      </c>
      <c r="BJ733" s="18" t="s">
        <v>76</v>
      </c>
      <c r="BK733" s="142">
        <f>ROUND(I733*H733,2)</f>
        <v>0</v>
      </c>
      <c r="BL733" s="18" t="s">
        <v>251</v>
      </c>
      <c r="BM733" s="141" t="s">
        <v>804</v>
      </c>
    </row>
    <row r="734" spans="2:65" s="1" customFormat="1">
      <c r="B734" s="33"/>
      <c r="D734" s="143" t="s">
        <v>132</v>
      </c>
      <c r="F734" s="144" t="s">
        <v>805</v>
      </c>
      <c r="I734" s="145"/>
      <c r="L734" s="33"/>
      <c r="M734" s="146"/>
      <c r="T734" s="54"/>
      <c r="AT734" s="18" t="s">
        <v>132</v>
      </c>
      <c r="AU734" s="18" t="s">
        <v>78</v>
      </c>
    </row>
    <row r="735" spans="2:65" s="12" customFormat="1">
      <c r="B735" s="147"/>
      <c r="D735" s="148" t="s">
        <v>134</v>
      </c>
      <c r="E735" s="149" t="s">
        <v>19</v>
      </c>
      <c r="F735" s="150" t="s">
        <v>135</v>
      </c>
      <c r="H735" s="149" t="s">
        <v>19</v>
      </c>
      <c r="I735" s="151"/>
      <c r="L735" s="147"/>
      <c r="M735" s="152"/>
      <c r="T735" s="153"/>
      <c r="AT735" s="149" t="s">
        <v>134</v>
      </c>
      <c r="AU735" s="149" t="s">
        <v>78</v>
      </c>
      <c r="AV735" s="12" t="s">
        <v>76</v>
      </c>
      <c r="AW735" s="12" t="s">
        <v>136</v>
      </c>
      <c r="AX735" s="12" t="s">
        <v>68</v>
      </c>
      <c r="AY735" s="149" t="s">
        <v>123</v>
      </c>
    </row>
    <row r="736" spans="2:65" s="12" customFormat="1">
      <c r="B736" s="147"/>
      <c r="D736" s="148" t="s">
        <v>134</v>
      </c>
      <c r="E736" s="149" t="s">
        <v>19</v>
      </c>
      <c r="F736" s="150" t="s">
        <v>137</v>
      </c>
      <c r="H736" s="149" t="s">
        <v>19</v>
      </c>
      <c r="I736" s="151"/>
      <c r="L736" s="147"/>
      <c r="M736" s="152"/>
      <c r="T736" s="153"/>
      <c r="AT736" s="149" t="s">
        <v>134</v>
      </c>
      <c r="AU736" s="149" t="s">
        <v>78</v>
      </c>
      <c r="AV736" s="12" t="s">
        <v>76</v>
      </c>
      <c r="AW736" s="12" t="s">
        <v>136</v>
      </c>
      <c r="AX736" s="12" t="s">
        <v>68</v>
      </c>
      <c r="AY736" s="149" t="s">
        <v>123</v>
      </c>
    </row>
    <row r="737" spans="2:65" s="12" customFormat="1">
      <c r="B737" s="147"/>
      <c r="D737" s="148" t="s">
        <v>134</v>
      </c>
      <c r="E737" s="149" t="s">
        <v>19</v>
      </c>
      <c r="F737" s="150" t="s">
        <v>553</v>
      </c>
      <c r="H737" s="149" t="s">
        <v>19</v>
      </c>
      <c r="I737" s="151"/>
      <c r="L737" s="147"/>
      <c r="M737" s="152"/>
      <c r="T737" s="153"/>
      <c r="AT737" s="149" t="s">
        <v>134</v>
      </c>
      <c r="AU737" s="149" t="s">
        <v>78</v>
      </c>
      <c r="AV737" s="12" t="s">
        <v>76</v>
      </c>
      <c r="AW737" s="12" t="s">
        <v>136</v>
      </c>
      <c r="AX737" s="12" t="s">
        <v>68</v>
      </c>
      <c r="AY737" s="149" t="s">
        <v>123</v>
      </c>
    </row>
    <row r="738" spans="2:65" s="13" customFormat="1">
      <c r="B738" s="154"/>
      <c r="D738" s="148" t="s">
        <v>134</v>
      </c>
      <c r="E738" s="155" t="s">
        <v>19</v>
      </c>
      <c r="F738" s="156" t="s">
        <v>793</v>
      </c>
      <c r="H738" s="157">
        <v>322</v>
      </c>
      <c r="I738" s="158"/>
      <c r="L738" s="154"/>
      <c r="M738" s="159"/>
      <c r="T738" s="160"/>
      <c r="AT738" s="155" t="s">
        <v>134</v>
      </c>
      <c r="AU738" s="155" t="s">
        <v>78</v>
      </c>
      <c r="AV738" s="13" t="s">
        <v>78</v>
      </c>
      <c r="AW738" s="13" t="s">
        <v>136</v>
      </c>
      <c r="AX738" s="13" t="s">
        <v>68</v>
      </c>
      <c r="AY738" s="155" t="s">
        <v>123</v>
      </c>
    </row>
    <row r="739" spans="2:65" s="13" customFormat="1">
      <c r="B739" s="154"/>
      <c r="D739" s="148" t="s">
        <v>134</v>
      </c>
      <c r="E739" s="155" t="s">
        <v>19</v>
      </c>
      <c r="F739" s="156" t="s">
        <v>794</v>
      </c>
      <c r="H739" s="157">
        <v>10</v>
      </c>
      <c r="I739" s="158"/>
      <c r="L739" s="154"/>
      <c r="M739" s="159"/>
      <c r="T739" s="160"/>
      <c r="AT739" s="155" t="s">
        <v>134</v>
      </c>
      <c r="AU739" s="155" t="s">
        <v>78</v>
      </c>
      <c r="AV739" s="13" t="s">
        <v>78</v>
      </c>
      <c r="AW739" s="13" t="s">
        <v>136</v>
      </c>
      <c r="AX739" s="13" t="s">
        <v>68</v>
      </c>
      <c r="AY739" s="155" t="s">
        <v>123</v>
      </c>
    </row>
    <row r="740" spans="2:65" s="14" customFormat="1">
      <c r="B740" s="172"/>
      <c r="D740" s="148" t="s">
        <v>134</v>
      </c>
      <c r="E740" s="173" t="s">
        <v>19</v>
      </c>
      <c r="F740" s="174" t="s">
        <v>197</v>
      </c>
      <c r="H740" s="175">
        <v>332</v>
      </c>
      <c r="I740" s="176"/>
      <c r="L740" s="172"/>
      <c r="M740" s="177"/>
      <c r="T740" s="178"/>
      <c r="AT740" s="173" t="s">
        <v>134</v>
      </c>
      <c r="AU740" s="173" t="s">
        <v>78</v>
      </c>
      <c r="AV740" s="14" t="s">
        <v>130</v>
      </c>
      <c r="AW740" s="14" t="s">
        <v>136</v>
      </c>
      <c r="AX740" s="14" t="s">
        <v>76</v>
      </c>
      <c r="AY740" s="173" t="s">
        <v>123</v>
      </c>
    </row>
    <row r="741" spans="2:65" s="1" customFormat="1" ht="21.75" customHeight="1">
      <c r="B741" s="33"/>
      <c r="C741" s="161" t="s">
        <v>806</v>
      </c>
      <c r="D741" s="161" t="s">
        <v>157</v>
      </c>
      <c r="E741" s="162" t="s">
        <v>762</v>
      </c>
      <c r="F741" s="163" t="s">
        <v>763</v>
      </c>
      <c r="G741" s="164" t="s">
        <v>345</v>
      </c>
      <c r="H741" s="165">
        <v>12.37</v>
      </c>
      <c r="I741" s="166"/>
      <c r="J741" s="167">
        <f>ROUND(I741*H741,2)</f>
        <v>0</v>
      </c>
      <c r="K741" s="168"/>
      <c r="L741" s="169"/>
      <c r="M741" s="170" t="s">
        <v>19</v>
      </c>
      <c r="N741" s="171" t="s">
        <v>39</v>
      </c>
      <c r="P741" s="139">
        <f>O741*H741</f>
        <v>0</v>
      </c>
      <c r="Q741" s="139">
        <v>0.55000000000000004</v>
      </c>
      <c r="R741" s="139">
        <f>Q741*H741</f>
        <v>6.8035000000000005</v>
      </c>
      <c r="S741" s="139">
        <v>0</v>
      </c>
      <c r="T741" s="140">
        <f>S741*H741</f>
        <v>0</v>
      </c>
      <c r="AR741" s="141" t="s">
        <v>342</v>
      </c>
      <c r="AT741" s="141" t="s">
        <v>157</v>
      </c>
      <c r="AU741" s="141" t="s">
        <v>78</v>
      </c>
      <c r="AY741" s="18" t="s">
        <v>123</v>
      </c>
      <c r="BE741" s="142">
        <f>IF(N741="základní",J741,0)</f>
        <v>0</v>
      </c>
      <c r="BF741" s="142">
        <f>IF(N741="snížená",J741,0)</f>
        <v>0</v>
      </c>
      <c r="BG741" s="142">
        <f>IF(N741="zákl. přenesená",J741,0)</f>
        <v>0</v>
      </c>
      <c r="BH741" s="142">
        <f>IF(N741="sníž. přenesená",J741,0)</f>
        <v>0</v>
      </c>
      <c r="BI741" s="142">
        <f>IF(N741="nulová",J741,0)</f>
        <v>0</v>
      </c>
      <c r="BJ741" s="18" t="s">
        <v>76</v>
      </c>
      <c r="BK741" s="142">
        <f>ROUND(I741*H741,2)</f>
        <v>0</v>
      </c>
      <c r="BL741" s="18" t="s">
        <v>251</v>
      </c>
      <c r="BM741" s="141" t="s">
        <v>807</v>
      </c>
    </row>
    <row r="742" spans="2:65" s="12" customFormat="1">
      <c r="B742" s="147"/>
      <c r="D742" s="148" t="s">
        <v>134</v>
      </c>
      <c r="E742" s="149" t="s">
        <v>19</v>
      </c>
      <c r="F742" s="150" t="s">
        <v>135</v>
      </c>
      <c r="H742" s="149" t="s">
        <v>19</v>
      </c>
      <c r="I742" s="151"/>
      <c r="L742" s="147"/>
      <c r="M742" s="152"/>
      <c r="T742" s="153"/>
      <c r="AT742" s="149" t="s">
        <v>134</v>
      </c>
      <c r="AU742" s="149" t="s">
        <v>78</v>
      </c>
      <c r="AV742" s="12" t="s">
        <v>76</v>
      </c>
      <c r="AW742" s="12" t="s">
        <v>136</v>
      </c>
      <c r="AX742" s="12" t="s">
        <v>68</v>
      </c>
      <c r="AY742" s="149" t="s">
        <v>123</v>
      </c>
    </row>
    <row r="743" spans="2:65" s="12" customFormat="1">
      <c r="B743" s="147"/>
      <c r="D743" s="148" t="s">
        <v>134</v>
      </c>
      <c r="E743" s="149" t="s">
        <v>19</v>
      </c>
      <c r="F743" s="150" t="s">
        <v>137</v>
      </c>
      <c r="H743" s="149" t="s">
        <v>19</v>
      </c>
      <c r="I743" s="151"/>
      <c r="L743" s="147"/>
      <c r="M743" s="152"/>
      <c r="T743" s="153"/>
      <c r="AT743" s="149" t="s">
        <v>134</v>
      </c>
      <c r="AU743" s="149" t="s">
        <v>78</v>
      </c>
      <c r="AV743" s="12" t="s">
        <v>76</v>
      </c>
      <c r="AW743" s="12" t="s">
        <v>136</v>
      </c>
      <c r="AX743" s="12" t="s">
        <v>68</v>
      </c>
      <c r="AY743" s="149" t="s">
        <v>123</v>
      </c>
    </row>
    <row r="744" spans="2:65" s="12" customFormat="1">
      <c r="B744" s="147"/>
      <c r="D744" s="148" t="s">
        <v>134</v>
      </c>
      <c r="E744" s="149" t="s">
        <v>19</v>
      </c>
      <c r="F744" s="150" t="s">
        <v>553</v>
      </c>
      <c r="H744" s="149" t="s">
        <v>19</v>
      </c>
      <c r="I744" s="151"/>
      <c r="L744" s="147"/>
      <c r="M744" s="152"/>
      <c r="T744" s="153"/>
      <c r="AT744" s="149" t="s">
        <v>134</v>
      </c>
      <c r="AU744" s="149" t="s">
        <v>78</v>
      </c>
      <c r="AV744" s="12" t="s">
        <v>76</v>
      </c>
      <c r="AW744" s="12" t="s">
        <v>136</v>
      </c>
      <c r="AX744" s="12" t="s">
        <v>68</v>
      </c>
      <c r="AY744" s="149" t="s">
        <v>123</v>
      </c>
    </row>
    <row r="745" spans="2:65" s="13" customFormat="1">
      <c r="B745" s="154"/>
      <c r="D745" s="148" t="s">
        <v>134</v>
      </c>
      <c r="E745" s="155" t="s">
        <v>19</v>
      </c>
      <c r="F745" s="156" t="s">
        <v>808</v>
      </c>
      <c r="H745" s="157">
        <v>12.11</v>
      </c>
      <c r="I745" s="158"/>
      <c r="L745" s="154"/>
      <c r="M745" s="159"/>
      <c r="T745" s="160"/>
      <c r="AT745" s="155" t="s">
        <v>134</v>
      </c>
      <c r="AU745" s="155" t="s">
        <v>78</v>
      </c>
      <c r="AV745" s="13" t="s">
        <v>78</v>
      </c>
      <c r="AW745" s="13" t="s">
        <v>136</v>
      </c>
      <c r="AX745" s="13" t="s">
        <v>68</v>
      </c>
      <c r="AY745" s="155" t="s">
        <v>123</v>
      </c>
    </row>
    <row r="746" spans="2:65" s="13" customFormat="1">
      <c r="B746" s="154"/>
      <c r="D746" s="148" t="s">
        <v>134</v>
      </c>
      <c r="E746" s="155" t="s">
        <v>19</v>
      </c>
      <c r="F746" s="156" t="s">
        <v>809</v>
      </c>
      <c r="H746" s="157">
        <v>0.26</v>
      </c>
      <c r="I746" s="158"/>
      <c r="L746" s="154"/>
      <c r="M746" s="159"/>
      <c r="T746" s="160"/>
      <c r="AT746" s="155" t="s">
        <v>134</v>
      </c>
      <c r="AU746" s="155" t="s">
        <v>78</v>
      </c>
      <c r="AV746" s="13" t="s">
        <v>78</v>
      </c>
      <c r="AW746" s="13" t="s">
        <v>136</v>
      </c>
      <c r="AX746" s="13" t="s">
        <v>68</v>
      </c>
      <c r="AY746" s="155" t="s">
        <v>123</v>
      </c>
    </row>
    <row r="747" spans="2:65" s="14" customFormat="1">
      <c r="B747" s="172"/>
      <c r="D747" s="148" t="s">
        <v>134</v>
      </c>
      <c r="E747" s="173" t="s">
        <v>19</v>
      </c>
      <c r="F747" s="174" t="s">
        <v>197</v>
      </c>
      <c r="H747" s="175">
        <v>12.37</v>
      </c>
      <c r="I747" s="176"/>
      <c r="L747" s="172"/>
      <c r="M747" s="177"/>
      <c r="T747" s="178"/>
      <c r="AT747" s="173" t="s">
        <v>134</v>
      </c>
      <c r="AU747" s="173" t="s">
        <v>78</v>
      </c>
      <c r="AV747" s="14" t="s">
        <v>130</v>
      </c>
      <c r="AW747" s="14" t="s">
        <v>136</v>
      </c>
      <c r="AX747" s="14" t="s">
        <v>76</v>
      </c>
      <c r="AY747" s="173" t="s">
        <v>123</v>
      </c>
    </row>
    <row r="748" spans="2:65" s="1" customFormat="1" ht="21.75" customHeight="1">
      <c r="B748" s="33"/>
      <c r="C748" s="129" t="s">
        <v>810</v>
      </c>
      <c r="D748" s="129" t="s">
        <v>126</v>
      </c>
      <c r="E748" s="130" t="s">
        <v>811</v>
      </c>
      <c r="F748" s="131" t="s">
        <v>812</v>
      </c>
      <c r="G748" s="132" t="s">
        <v>141</v>
      </c>
      <c r="H748" s="133">
        <v>106.8</v>
      </c>
      <c r="I748" s="134"/>
      <c r="J748" s="135">
        <f>ROUND(I748*H748,2)</f>
        <v>0</v>
      </c>
      <c r="K748" s="136"/>
      <c r="L748" s="33"/>
      <c r="M748" s="137" t="s">
        <v>19</v>
      </c>
      <c r="N748" s="138" t="s">
        <v>39</v>
      </c>
      <c r="P748" s="139">
        <f>O748*H748</f>
        <v>0</v>
      </c>
      <c r="Q748" s="139">
        <v>0</v>
      </c>
      <c r="R748" s="139">
        <f>Q748*H748</f>
        <v>0</v>
      </c>
      <c r="S748" s="139">
        <v>0</v>
      </c>
      <c r="T748" s="140">
        <f>S748*H748</f>
        <v>0</v>
      </c>
      <c r="AR748" s="141" t="s">
        <v>251</v>
      </c>
      <c r="AT748" s="141" t="s">
        <v>126</v>
      </c>
      <c r="AU748" s="141" t="s">
        <v>78</v>
      </c>
      <c r="AY748" s="18" t="s">
        <v>123</v>
      </c>
      <c r="BE748" s="142">
        <f>IF(N748="základní",J748,0)</f>
        <v>0</v>
      </c>
      <c r="BF748" s="142">
        <f>IF(N748="snížená",J748,0)</f>
        <v>0</v>
      </c>
      <c r="BG748" s="142">
        <f>IF(N748="zákl. přenesená",J748,0)</f>
        <v>0</v>
      </c>
      <c r="BH748" s="142">
        <f>IF(N748="sníž. přenesená",J748,0)</f>
        <v>0</v>
      </c>
      <c r="BI748" s="142">
        <f>IF(N748="nulová",J748,0)</f>
        <v>0</v>
      </c>
      <c r="BJ748" s="18" t="s">
        <v>76</v>
      </c>
      <c r="BK748" s="142">
        <f>ROUND(I748*H748,2)</f>
        <v>0</v>
      </c>
      <c r="BL748" s="18" t="s">
        <v>251</v>
      </c>
      <c r="BM748" s="141" t="s">
        <v>813</v>
      </c>
    </row>
    <row r="749" spans="2:65" s="1" customFormat="1">
      <c r="B749" s="33"/>
      <c r="D749" s="143" t="s">
        <v>132</v>
      </c>
      <c r="F749" s="144" t="s">
        <v>814</v>
      </c>
      <c r="I749" s="145"/>
      <c r="L749" s="33"/>
      <c r="M749" s="146"/>
      <c r="T749" s="54"/>
      <c r="AT749" s="18" t="s">
        <v>132</v>
      </c>
      <c r="AU749" s="18" t="s">
        <v>78</v>
      </c>
    </row>
    <row r="750" spans="2:65" s="12" customFormat="1">
      <c r="B750" s="147"/>
      <c r="D750" s="148" t="s">
        <v>134</v>
      </c>
      <c r="E750" s="149" t="s">
        <v>19</v>
      </c>
      <c r="F750" s="150" t="s">
        <v>135</v>
      </c>
      <c r="H750" s="149" t="s">
        <v>19</v>
      </c>
      <c r="I750" s="151"/>
      <c r="L750" s="147"/>
      <c r="M750" s="152"/>
      <c r="T750" s="153"/>
      <c r="AT750" s="149" t="s">
        <v>134</v>
      </c>
      <c r="AU750" s="149" t="s">
        <v>78</v>
      </c>
      <c r="AV750" s="12" t="s">
        <v>76</v>
      </c>
      <c r="AW750" s="12" t="s">
        <v>136</v>
      </c>
      <c r="AX750" s="12" t="s">
        <v>68</v>
      </c>
      <c r="AY750" s="149" t="s">
        <v>123</v>
      </c>
    </row>
    <row r="751" spans="2:65" s="12" customFormat="1">
      <c r="B751" s="147"/>
      <c r="D751" s="148" t="s">
        <v>134</v>
      </c>
      <c r="E751" s="149" t="s">
        <v>19</v>
      </c>
      <c r="F751" s="150" t="s">
        <v>137</v>
      </c>
      <c r="H751" s="149" t="s">
        <v>19</v>
      </c>
      <c r="I751" s="151"/>
      <c r="L751" s="147"/>
      <c r="M751" s="152"/>
      <c r="T751" s="153"/>
      <c r="AT751" s="149" t="s">
        <v>134</v>
      </c>
      <c r="AU751" s="149" t="s">
        <v>78</v>
      </c>
      <c r="AV751" s="12" t="s">
        <v>76</v>
      </c>
      <c r="AW751" s="12" t="s">
        <v>136</v>
      </c>
      <c r="AX751" s="12" t="s">
        <v>68</v>
      </c>
      <c r="AY751" s="149" t="s">
        <v>123</v>
      </c>
    </row>
    <row r="752" spans="2:65" s="12" customFormat="1">
      <c r="B752" s="147"/>
      <c r="D752" s="148" t="s">
        <v>134</v>
      </c>
      <c r="E752" s="149" t="s">
        <v>19</v>
      </c>
      <c r="F752" s="150" t="s">
        <v>553</v>
      </c>
      <c r="H752" s="149" t="s">
        <v>19</v>
      </c>
      <c r="I752" s="151"/>
      <c r="L752" s="147"/>
      <c r="M752" s="152"/>
      <c r="T752" s="153"/>
      <c r="AT752" s="149" t="s">
        <v>134</v>
      </c>
      <c r="AU752" s="149" t="s">
        <v>78</v>
      </c>
      <c r="AV752" s="12" t="s">
        <v>76</v>
      </c>
      <c r="AW752" s="12" t="s">
        <v>136</v>
      </c>
      <c r="AX752" s="12" t="s">
        <v>68</v>
      </c>
      <c r="AY752" s="149" t="s">
        <v>123</v>
      </c>
    </row>
    <row r="753" spans="2:65" s="13" customFormat="1">
      <c r="B753" s="154"/>
      <c r="D753" s="148" t="s">
        <v>134</v>
      </c>
      <c r="E753" s="155" t="s">
        <v>19</v>
      </c>
      <c r="F753" s="156" t="s">
        <v>815</v>
      </c>
      <c r="H753" s="157">
        <v>89</v>
      </c>
      <c r="I753" s="158"/>
      <c r="L753" s="154"/>
      <c r="M753" s="159"/>
      <c r="T753" s="160"/>
      <c r="AT753" s="155" t="s">
        <v>134</v>
      </c>
      <c r="AU753" s="155" t="s">
        <v>78</v>
      </c>
      <c r="AV753" s="13" t="s">
        <v>78</v>
      </c>
      <c r="AW753" s="13" t="s">
        <v>136</v>
      </c>
      <c r="AX753" s="13" t="s">
        <v>68</v>
      </c>
      <c r="AY753" s="155" t="s">
        <v>123</v>
      </c>
    </row>
    <row r="754" spans="2:65" s="13" customFormat="1">
      <c r="B754" s="154"/>
      <c r="D754" s="148" t="s">
        <v>134</v>
      </c>
      <c r="E754" s="155" t="s">
        <v>19</v>
      </c>
      <c r="F754" s="156" t="s">
        <v>816</v>
      </c>
      <c r="H754" s="157">
        <v>17.8</v>
      </c>
      <c r="I754" s="158"/>
      <c r="L754" s="154"/>
      <c r="M754" s="159"/>
      <c r="T754" s="160"/>
      <c r="AT754" s="155" t="s">
        <v>134</v>
      </c>
      <c r="AU754" s="155" t="s">
        <v>78</v>
      </c>
      <c r="AV754" s="13" t="s">
        <v>78</v>
      </c>
      <c r="AW754" s="13" t="s">
        <v>136</v>
      </c>
      <c r="AX754" s="13" t="s">
        <v>68</v>
      </c>
      <c r="AY754" s="155" t="s">
        <v>123</v>
      </c>
    </row>
    <row r="755" spans="2:65" s="14" customFormat="1">
      <c r="B755" s="172"/>
      <c r="D755" s="148" t="s">
        <v>134</v>
      </c>
      <c r="E755" s="173" t="s">
        <v>19</v>
      </c>
      <c r="F755" s="174" t="s">
        <v>197</v>
      </c>
      <c r="H755" s="175">
        <v>106.8</v>
      </c>
      <c r="I755" s="176"/>
      <c r="L755" s="172"/>
      <c r="M755" s="177"/>
      <c r="T755" s="178"/>
      <c r="AT755" s="173" t="s">
        <v>134</v>
      </c>
      <c r="AU755" s="173" t="s">
        <v>78</v>
      </c>
      <c r="AV755" s="14" t="s">
        <v>130</v>
      </c>
      <c r="AW755" s="14" t="s">
        <v>136</v>
      </c>
      <c r="AX755" s="14" t="s">
        <v>76</v>
      </c>
      <c r="AY755" s="173" t="s">
        <v>123</v>
      </c>
    </row>
    <row r="756" spans="2:65" s="1" customFormat="1" ht="16.5" customHeight="1">
      <c r="B756" s="33"/>
      <c r="C756" s="161" t="s">
        <v>817</v>
      </c>
      <c r="D756" s="161" t="s">
        <v>157</v>
      </c>
      <c r="E756" s="162" t="s">
        <v>818</v>
      </c>
      <c r="F756" s="163" t="s">
        <v>819</v>
      </c>
      <c r="G756" s="164" t="s">
        <v>141</v>
      </c>
      <c r="H756" s="165">
        <v>122.82</v>
      </c>
      <c r="I756" s="166"/>
      <c r="J756" s="167">
        <f>ROUND(I756*H756,2)</f>
        <v>0</v>
      </c>
      <c r="K756" s="168"/>
      <c r="L756" s="169"/>
      <c r="M756" s="170" t="s">
        <v>19</v>
      </c>
      <c r="N756" s="171" t="s">
        <v>39</v>
      </c>
      <c r="P756" s="139">
        <f>O756*H756</f>
        <v>0</v>
      </c>
      <c r="Q756" s="139">
        <v>2.0000000000000001E-4</v>
      </c>
      <c r="R756" s="139">
        <f>Q756*H756</f>
        <v>2.4563999999999999E-2</v>
      </c>
      <c r="S756" s="139">
        <v>0</v>
      </c>
      <c r="T756" s="140">
        <f>S756*H756</f>
        <v>0</v>
      </c>
      <c r="AR756" s="141" t="s">
        <v>342</v>
      </c>
      <c r="AT756" s="141" t="s">
        <v>157</v>
      </c>
      <c r="AU756" s="141" t="s">
        <v>78</v>
      </c>
      <c r="AY756" s="18" t="s">
        <v>123</v>
      </c>
      <c r="BE756" s="142">
        <f>IF(N756="základní",J756,0)</f>
        <v>0</v>
      </c>
      <c r="BF756" s="142">
        <f>IF(N756="snížená",J756,0)</f>
        <v>0</v>
      </c>
      <c r="BG756" s="142">
        <f>IF(N756="zákl. přenesená",J756,0)</f>
        <v>0</v>
      </c>
      <c r="BH756" s="142">
        <f>IF(N756="sníž. přenesená",J756,0)</f>
        <v>0</v>
      </c>
      <c r="BI756" s="142">
        <f>IF(N756="nulová",J756,0)</f>
        <v>0</v>
      </c>
      <c r="BJ756" s="18" t="s">
        <v>76</v>
      </c>
      <c r="BK756" s="142">
        <f>ROUND(I756*H756,2)</f>
        <v>0</v>
      </c>
      <c r="BL756" s="18" t="s">
        <v>251</v>
      </c>
      <c r="BM756" s="141" t="s">
        <v>820</v>
      </c>
    </row>
    <row r="757" spans="2:65" s="12" customFormat="1">
      <c r="B757" s="147"/>
      <c r="D757" s="148" t="s">
        <v>134</v>
      </c>
      <c r="E757" s="149" t="s">
        <v>19</v>
      </c>
      <c r="F757" s="150" t="s">
        <v>135</v>
      </c>
      <c r="H757" s="149" t="s">
        <v>19</v>
      </c>
      <c r="I757" s="151"/>
      <c r="L757" s="147"/>
      <c r="M757" s="152"/>
      <c r="T757" s="153"/>
      <c r="AT757" s="149" t="s">
        <v>134</v>
      </c>
      <c r="AU757" s="149" t="s">
        <v>78</v>
      </c>
      <c r="AV757" s="12" t="s">
        <v>76</v>
      </c>
      <c r="AW757" s="12" t="s">
        <v>136</v>
      </c>
      <c r="AX757" s="12" t="s">
        <v>68</v>
      </c>
      <c r="AY757" s="149" t="s">
        <v>123</v>
      </c>
    </row>
    <row r="758" spans="2:65" s="12" customFormat="1">
      <c r="B758" s="147"/>
      <c r="D758" s="148" t="s">
        <v>134</v>
      </c>
      <c r="E758" s="149" t="s">
        <v>19</v>
      </c>
      <c r="F758" s="150" t="s">
        <v>137</v>
      </c>
      <c r="H758" s="149" t="s">
        <v>19</v>
      </c>
      <c r="I758" s="151"/>
      <c r="L758" s="147"/>
      <c r="M758" s="152"/>
      <c r="T758" s="153"/>
      <c r="AT758" s="149" t="s">
        <v>134</v>
      </c>
      <c r="AU758" s="149" t="s">
        <v>78</v>
      </c>
      <c r="AV758" s="12" t="s">
        <v>76</v>
      </c>
      <c r="AW758" s="12" t="s">
        <v>136</v>
      </c>
      <c r="AX758" s="12" t="s">
        <v>68</v>
      </c>
      <c r="AY758" s="149" t="s">
        <v>123</v>
      </c>
    </row>
    <row r="759" spans="2:65" s="12" customFormat="1">
      <c r="B759" s="147"/>
      <c r="D759" s="148" t="s">
        <v>134</v>
      </c>
      <c r="E759" s="149" t="s">
        <v>19</v>
      </c>
      <c r="F759" s="150" t="s">
        <v>553</v>
      </c>
      <c r="H759" s="149" t="s">
        <v>19</v>
      </c>
      <c r="I759" s="151"/>
      <c r="L759" s="147"/>
      <c r="M759" s="152"/>
      <c r="T759" s="153"/>
      <c r="AT759" s="149" t="s">
        <v>134</v>
      </c>
      <c r="AU759" s="149" t="s">
        <v>78</v>
      </c>
      <c r="AV759" s="12" t="s">
        <v>76</v>
      </c>
      <c r="AW759" s="12" t="s">
        <v>136</v>
      </c>
      <c r="AX759" s="12" t="s">
        <v>68</v>
      </c>
      <c r="AY759" s="149" t="s">
        <v>123</v>
      </c>
    </row>
    <row r="760" spans="2:65" s="13" customFormat="1">
      <c r="B760" s="154"/>
      <c r="D760" s="148" t="s">
        <v>134</v>
      </c>
      <c r="E760" s="155" t="s">
        <v>19</v>
      </c>
      <c r="F760" s="156" t="s">
        <v>821</v>
      </c>
      <c r="H760" s="157">
        <v>122.82</v>
      </c>
      <c r="I760" s="158"/>
      <c r="L760" s="154"/>
      <c r="M760" s="159"/>
      <c r="T760" s="160"/>
      <c r="AT760" s="155" t="s">
        <v>134</v>
      </c>
      <c r="AU760" s="155" t="s">
        <v>78</v>
      </c>
      <c r="AV760" s="13" t="s">
        <v>78</v>
      </c>
      <c r="AW760" s="13" t="s">
        <v>136</v>
      </c>
      <c r="AX760" s="13" t="s">
        <v>76</v>
      </c>
      <c r="AY760" s="155" t="s">
        <v>123</v>
      </c>
    </row>
    <row r="761" spans="2:65" s="1" customFormat="1" ht="55.5" customHeight="1">
      <c r="B761" s="33"/>
      <c r="C761" s="129" t="s">
        <v>822</v>
      </c>
      <c r="D761" s="129" t="s">
        <v>126</v>
      </c>
      <c r="E761" s="130" t="s">
        <v>823</v>
      </c>
      <c r="F761" s="131" t="s">
        <v>824</v>
      </c>
      <c r="G761" s="132" t="s">
        <v>569</v>
      </c>
      <c r="H761" s="179"/>
      <c r="I761" s="134"/>
      <c r="J761" s="135">
        <f>ROUND(I761*H761,2)</f>
        <v>0</v>
      </c>
      <c r="K761" s="136"/>
      <c r="L761" s="33"/>
      <c r="M761" s="137" t="s">
        <v>19</v>
      </c>
      <c r="N761" s="138" t="s">
        <v>39</v>
      </c>
      <c r="P761" s="139">
        <f>O761*H761</f>
        <v>0</v>
      </c>
      <c r="Q761" s="139">
        <v>0</v>
      </c>
      <c r="R761" s="139">
        <f>Q761*H761</f>
        <v>0</v>
      </c>
      <c r="S761" s="139">
        <v>0</v>
      </c>
      <c r="T761" s="140">
        <f>S761*H761</f>
        <v>0</v>
      </c>
      <c r="AR761" s="141" t="s">
        <v>251</v>
      </c>
      <c r="AT761" s="141" t="s">
        <v>126</v>
      </c>
      <c r="AU761" s="141" t="s">
        <v>78</v>
      </c>
      <c r="AY761" s="18" t="s">
        <v>123</v>
      </c>
      <c r="BE761" s="142">
        <f>IF(N761="základní",J761,0)</f>
        <v>0</v>
      </c>
      <c r="BF761" s="142">
        <f>IF(N761="snížená",J761,0)</f>
        <v>0</v>
      </c>
      <c r="BG761" s="142">
        <f>IF(N761="zákl. přenesená",J761,0)</f>
        <v>0</v>
      </c>
      <c r="BH761" s="142">
        <f>IF(N761="sníž. přenesená",J761,0)</f>
        <v>0</v>
      </c>
      <c r="BI761" s="142">
        <f>IF(N761="nulová",J761,0)</f>
        <v>0</v>
      </c>
      <c r="BJ761" s="18" t="s">
        <v>76</v>
      </c>
      <c r="BK761" s="142">
        <f>ROUND(I761*H761,2)</f>
        <v>0</v>
      </c>
      <c r="BL761" s="18" t="s">
        <v>251</v>
      </c>
      <c r="BM761" s="141" t="s">
        <v>825</v>
      </c>
    </row>
    <row r="762" spans="2:65" s="1" customFormat="1">
      <c r="B762" s="33"/>
      <c r="D762" s="143" t="s">
        <v>132</v>
      </c>
      <c r="F762" s="144" t="s">
        <v>826</v>
      </c>
      <c r="I762" s="145"/>
      <c r="L762" s="33"/>
      <c r="M762" s="146"/>
      <c r="T762" s="54"/>
      <c r="AT762" s="18" t="s">
        <v>132</v>
      </c>
      <c r="AU762" s="18" t="s">
        <v>78</v>
      </c>
    </row>
    <row r="763" spans="2:65" s="1" customFormat="1" ht="66.75" customHeight="1">
      <c r="B763" s="33"/>
      <c r="C763" s="129" t="s">
        <v>827</v>
      </c>
      <c r="D763" s="129" t="s">
        <v>126</v>
      </c>
      <c r="E763" s="130" t="s">
        <v>828</v>
      </c>
      <c r="F763" s="131" t="s">
        <v>829</v>
      </c>
      <c r="G763" s="132" t="s">
        <v>569</v>
      </c>
      <c r="H763" s="179"/>
      <c r="I763" s="134"/>
      <c r="J763" s="135">
        <f>ROUND(I763*H763,2)</f>
        <v>0</v>
      </c>
      <c r="K763" s="136"/>
      <c r="L763" s="33"/>
      <c r="M763" s="137" t="s">
        <v>19</v>
      </c>
      <c r="N763" s="138" t="s">
        <v>39</v>
      </c>
      <c r="P763" s="139">
        <f>O763*H763</f>
        <v>0</v>
      </c>
      <c r="Q763" s="139">
        <v>0</v>
      </c>
      <c r="R763" s="139">
        <f>Q763*H763</f>
        <v>0</v>
      </c>
      <c r="S763" s="139">
        <v>0</v>
      </c>
      <c r="T763" s="140">
        <f>S763*H763</f>
        <v>0</v>
      </c>
      <c r="AR763" s="141" t="s">
        <v>251</v>
      </c>
      <c r="AT763" s="141" t="s">
        <v>126</v>
      </c>
      <c r="AU763" s="141" t="s">
        <v>78</v>
      </c>
      <c r="AY763" s="18" t="s">
        <v>123</v>
      </c>
      <c r="BE763" s="142">
        <f>IF(N763="základní",J763,0)</f>
        <v>0</v>
      </c>
      <c r="BF763" s="142">
        <f>IF(N763="snížená",J763,0)</f>
        <v>0</v>
      </c>
      <c r="BG763" s="142">
        <f>IF(N763="zákl. přenesená",J763,0)</f>
        <v>0</v>
      </c>
      <c r="BH763" s="142">
        <f>IF(N763="sníž. přenesená",J763,0)</f>
        <v>0</v>
      </c>
      <c r="BI763" s="142">
        <f>IF(N763="nulová",J763,0)</f>
        <v>0</v>
      </c>
      <c r="BJ763" s="18" t="s">
        <v>76</v>
      </c>
      <c r="BK763" s="142">
        <f>ROUND(I763*H763,2)</f>
        <v>0</v>
      </c>
      <c r="BL763" s="18" t="s">
        <v>251</v>
      </c>
      <c r="BM763" s="141" t="s">
        <v>830</v>
      </c>
    </row>
    <row r="764" spans="2:65" s="1" customFormat="1">
      <c r="B764" s="33"/>
      <c r="D764" s="143" t="s">
        <v>132</v>
      </c>
      <c r="F764" s="144" t="s">
        <v>831</v>
      </c>
      <c r="I764" s="145"/>
      <c r="L764" s="33"/>
      <c r="M764" s="146"/>
      <c r="T764" s="54"/>
      <c r="AT764" s="18" t="s">
        <v>132</v>
      </c>
      <c r="AU764" s="18" t="s">
        <v>78</v>
      </c>
    </row>
    <row r="765" spans="2:65" s="11" customFormat="1" ht="22.95" customHeight="1">
      <c r="B765" s="117"/>
      <c r="D765" s="118" t="s">
        <v>67</v>
      </c>
      <c r="E765" s="127" t="s">
        <v>832</v>
      </c>
      <c r="F765" s="127" t="s">
        <v>833</v>
      </c>
      <c r="I765" s="120"/>
      <c r="J765" s="128">
        <f>BK765</f>
        <v>0</v>
      </c>
      <c r="L765" s="117"/>
      <c r="M765" s="122"/>
      <c r="P765" s="123">
        <f>SUM(P766:P794)</f>
        <v>0</v>
      </c>
      <c r="R765" s="123">
        <f>SUM(R766:R794)</f>
        <v>7.4880749999999994</v>
      </c>
      <c r="T765" s="124">
        <f>SUM(T766:T794)</f>
        <v>0</v>
      </c>
      <c r="AR765" s="118" t="s">
        <v>78</v>
      </c>
      <c r="AT765" s="125" t="s">
        <v>67</v>
      </c>
      <c r="AU765" s="125" t="s">
        <v>76</v>
      </c>
      <c r="AY765" s="118" t="s">
        <v>123</v>
      </c>
      <c r="BK765" s="126">
        <f>SUM(BK766:BK794)</f>
        <v>0</v>
      </c>
    </row>
    <row r="766" spans="2:65" s="1" customFormat="1" ht="55.5" customHeight="1">
      <c r="B766" s="33"/>
      <c r="C766" s="129" t="s">
        <v>834</v>
      </c>
      <c r="D766" s="129" t="s">
        <v>126</v>
      </c>
      <c r="E766" s="130" t="s">
        <v>835</v>
      </c>
      <c r="F766" s="131" t="s">
        <v>836</v>
      </c>
      <c r="G766" s="132" t="s">
        <v>129</v>
      </c>
      <c r="H766" s="133">
        <v>297.5</v>
      </c>
      <c r="I766" s="134"/>
      <c r="J766" s="135">
        <f>ROUND(I766*H766,2)</f>
        <v>0</v>
      </c>
      <c r="K766" s="136"/>
      <c r="L766" s="33"/>
      <c r="M766" s="137" t="s">
        <v>19</v>
      </c>
      <c r="N766" s="138" t="s">
        <v>39</v>
      </c>
      <c r="P766" s="139">
        <f>O766*H766</f>
        <v>0</v>
      </c>
      <c r="Q766" s="139">
        <v>2.487E-2</v>
      </c>
      <c r="R766" s="139">
        <f>Q766*H766</f>
        <v>7.3988249999999995</v>
      </c>
      <c r="S766" s="139">
        <v>0</v>
      </c>
      <c r="T766" s="140">
        <f>S766*H766</f>
        <v>0</v>
      </c>
      <c r="AR766" s="141" t="s">
        <v>251</v>
      </c>
      <c r="AT766" s="141" t="s">
        <v>126</v>
      </c>
      <c r="AU766" s="141" t="s">
        <v>78</v>
      </c>
      <c r="AY766" s="18" t="s">
        <v>123</v>
      </c>
      <c r="BE766" s="142">
        <f>IF(N766="základní",J766,0)</f>
        <v>0</v>
      </c>
      <c r="BF766" s="142">
        <f>IF(N766="snížená",J766,0)</f>
        <v>0</v>
      </c>
      <c r="BG766" s="142">
        <f>IF(N766="zákl. přenesená",J766,0)</f>
        <v>0</v>
      </c>
      <c r="BH766" s="142">
        <f>IF(N766="sníž. přenesená",J766,0)</f>
        <v>0</v>
      </c>
      <c r="BI766" s="142">
        <f>IF(N766="nulová",J766,0)</f>
        <v>0</v>
      </c>
      <c r="BJ766" s="18" t="s">
        <v>76</v>
      </c>
      <c r="BK766" s="142">
        <f>ROUND(I766*H766,2)</f>
        <v>0</v>
      </c>
      <c r="BL766" s="18" t="s">
        <v>251</v>
      </c>
      <c r="BM766" s="141" t="s">
        <v>837</v>
      </c>
    </row>
    <row r="767" spans="2:65" s="1" customFormat="1">
      <c r="B767" s="33"/>
      <c r="D767" s="143" t="s">
        <v>132</v>
      </c>
      <c r="F767" s="144" t="s">
        <v>838</v>
      </c>
      <c r="I767" s="145"/>
      <c r="L767" s="33"/>
      <c r="M767" s="146"/>
      <c r="T767" s="54"/>
      <c r="AT767" s="18" t="s">
        <v>132</v>
      </c>
      <c r="AU767" s="18" t="s">
        <v>78</v>
      </c>
    </row>
    <row r="768" spans="2:65" s="12" customFormat="1">
      <c r="B768" s="147"/>
      <c r="D768" s="148" t="s">
        <v>134</v>
      </c>
      <c r="E768" s="149" t="s">
        <v>19</v>
      </c>
      <c r="F768" s="150" t="s">
        <v>135</v>
      </c>
      <c r="H768" s="149" t="s">
        <v>19</v>
      </c>
      <c r="I768" s="151"/>
      <c r="L768" s="147"/>
      <c r="M768" s="152"/>
      <c r="T768" s="153"/>
      <c r="AT768" s="149" t="s">
        <v>134</v>
      </c>
      <c r="AU768" s="149" t="s">
        <v>78</v>
      </c>
      <c r="AV768" s="12" t="s">
        <v>76</v>
      </c>
      <c r="AW768" s="12" t="s">
        <v>136</v>
      </c>
      <c r="AX768" s="12" t="s">
        <v>68</v>
      </c>
      <c r="AY768" s="149" t="s">
        <v>123</v>
      </c>
    </row>
    <row r="769" spans="2:65" s="12" customFormat="1">
      <c r="B769" s="147"/>
      <c r="D769" s="148" t="s">
        <v>134</v>
      </c>
      <c r="E769" s="149" t="s">
        <v>19</v>
      </c>
      <c r="F769" s="150" t="s">
        <v>137</v>
      </c>
      <c r="H769" s="149" t="s">
        <v>19</v>
      </c>
      <c r="I769" s="151"/>
      <c r="L769" s="147"/>
      <c r="M769" s="152"/>
      <c r="T769" s="153"/>
      <c r="AT769" s="149" t="s">
        <v>134</v>
      </c>
      <c r="AU769" s="149" t="s">
        <v>78</v>
      </c>
      <c r="AV769" s="12" t="s">
        <v>76</v>
      </c>
      <c r="AW769" s="12" t="s">
        <v>136</v>
      </c>
      <c r="AX769" s="12" t="s">
        <v>68</v>
      </c>
      <c r="AY769" s="149" t="s">
        <v>123</v>
      </c>
    </row>
    <row r="770" spans="2:65" s="12" customFormat="1">
      <c r="B770" s="147"/>
      <c r="D770" s="148" t="s">
        <v>134</v>
      </c>
      <c r="E770" s="149" t="s">
        <v>19</v>
      </c>
      <c r="F770" s="150" t="s">
        <v>536</v>
      </c>
      <c r="H770" s="149" t="s">
        <v>19</v>
      </c>
      <c r="I770" s="151"/>
      <c r="L770" s="147"/>
      <c r="M770" s="152"/>
      <c r="T770" s="153"/>
      <c r="AT770" s="149" t="s">
        <v>134</v>
      </c>
      <c r="AU770" s="149" t="s">
        <v>78</v>
      </c>
      <c r="AV770" s="12" t="s">
        <v>76</v>
      </c>
      <c r="AW770" s="12" t="s">
        <v>136</v>
      </c>
      <c r="AX770" s="12" t="s">
        <v>68</v>
      </c>
      <c r="AY770" s="149" t="s">
        <v>123</v>
      </c>
    </row>
    <row r="771" spans="2:65" s="13" customFormat="1">
      <c r="B771" s="154"/>
      <c r="D771" s="148" t="s">
        <v>134</v>
      </c>
      <c r="E771" s="155" t="s">
        <v>19</v>
      </c>
      <c r="F771" s="156" t="s">
        <v>839</v>
      </c>
      <c r="H771" s="157">
        <v>297.5</v>
      </c>
      <c r="I771" s="158"/>
      <c r="L771" s="154"/>
      <c r="M771" s="159"/>
      <c r="T771" s="160"/>
      <c r="AT771" s="155" t="s">
        <v>134</v>
      </c>
      <c r="AU771" s="155" t="s">
        <v>78</v>
      </c>
      <c r="AV771" s="13" t="s">
        <v>78</v>
      </c>
      <c r="AW771" s="13" t="s">
        <v>136</v>
      </c>
      <c r="AX771" s="13" t="s">
        <v>76</v>
      </c>
      <c r="AY771" s="155" t="s">
        <v>123</v>
      </c>
    </row>
    <row r="772" spans="2:65" s="1" customFormat="1" ht="37.950000000000003" customHeight="1">
      <c r="B772" s="33"/>
      <c r="C772" s="129" t="s">
        <v>840</v>
      </c>
      <c r="D772" s="129" t="s">
        <v>126</v>
      </c>
      <c r="E772" s="130" t="s">
        <v>841</v>
      </c>
      <c r="F772" s="131" t="s">
        <v>842</v>
      </c>
      <c r="G772" s="132" t="s">
        <v>129</v>
      </c>
      <c r="H772" s="133">
        <v>297.5</v>
      </c>
      <c r="I772" s="134"/>
      <c r="J772" s="135">
        <f>ROUND(I772*H772,2)</f>
        <v>0</v>
      </c>
      <c r="K772" s="136"/>
      <c r="L772" s="33"/>
      <c r="M772" s="137" t="s">
        <v>19</v>
      </c>
      <c r="N772" s="138" t="s">
        <v>39</v>
      </c>
      <c r="P772" s="139">
        <f>O772*H772</f>
        <v>0</v>
      </c>
      <c r="Q772" s="139">
        <v>1E-4</v>
      </c>
      <c r="R772" s="139">
        <f>Q772*H772</f>
        <v>2.9750000000000002E-2</v>
      </c>
      <c r="S772" s="139">
        <v>0</v>
      </c>
      <c r="T772" s="140">
        <f>S772*H772</f>
        <v>0</v>
      </c>
      <c r="AR772" s="141" t="s">
        <v>251</v>
      </c>
      <c r="AT772" s="141" t="s">
        <v>126</v>
      </c>
      <c r="AU772" s="141" t="s">
        <v>78</v>
      </c>
      <c r="AY772" s="18" t="s">
        <v>123</v>
      </c>
      <c r="BE772" s="142">
        <f>IF(N772="základní",J772,0)</f>
        <v>0</v>
      </c>
      <c r="BF772" s="142">
        <f>IF(N772="snížená",J772,0)</f>
        <v>0</v>
      </c>
      <c r="BG772" s="142">
        <f>IF(N772="zákl. přenesená",J772,0)</f>
        <v>0</v>
      </c>
      <c r="BH772" s="142">
        <f>IF(N772="sníž. přenesená",J772,0)</f>
        <v>0</v>
      </c>
      <c r="BI772" s="142">
        <f>IF(N772="nulová",J772,0)</f>
        <v>0</v>
      </c>
      <c r="BJ772" s="18" t="s">
        <v>76</v>
      </c>
      <c r="BK772" s="142">
        <f>ROUND(I772*H772,2)</f>
        <v>0</v>
      </c>
      <c r="BL772" s="18" t="s">
        <v>251</v>
      </c>
      <c r="BM772" s="141" t="s">
        <v>843</v>
      </c>
    </row>
    <row r="773" spans="2:65" s="1" customFormat="1">
      <c r="B773" s="33"/>
      <c r="D773" s="143" t="s">
        <v>132</v>
      </c>
      <c r="F773" s="144" t="s">
        <v>844</v>
      </c>
      <c r="I773" s="145"/>
      <c r="L773" s="33"/>
      <c r="M773" s="146"/>
      <c r="T773" s="54"/>
      <c r="AT773" s="18" t="s">
        <v>132</v>
      </c>
      <c r="AU773" s="18" t="s">
        <v>78</v>
      </c>
    </row>
    <row r="774" spans="2:65" s="12" customFormat="1">
      <c r="B774" s="147"/>
      <c r="D774" s="148" t="s">
        <v>134</v>
      </c>
      <c r="E774" s="149" t="s">
        <v>19</v>
      </c>
      <c r="F774" s="150" t="s">
        <v>135</v>
      </c>
      <c r="H774" s="149" t="s">
        <v>19</v>
      </c>
      <c r="I774" s="151"/>
      <c r="L774" s="147"/>
      <c r="M774" s="152"/>
      <c r="T774" s="153"/>
      <c r="AT774" s="149" t="s">
        <v>134</v>
      </c>
      <c r="AU774" s="149" t="s">
        <v>78</v>
      </c>
      <c r="AV774" s="12" t="s">
        <v>76</v>
      </c>
      <c r="AW774" s="12" t="s">
        <v>136</v>
      </c>
      <c r="AX774" s="12" t="s">
        <v>68</v>
      </c>
      <c r="AY774" s="149" t="s">
        <v>123</v>
      </c>
    </row>
    <row r="775" spans="2:65" s="12" customFormat="1">
      <c r="B775" s="147"/>
      <c r="D775" s="148" t="s">
        <v>134</v>
      </c>
      <c r="E775" s="149" t="s">
        <v>19</v>
      </c>
      <c r="F775" s="150" t="s">
        <v>137</v>
      </c>
      <c r="H775" s="149" t="s">
        <v>19</v>
      </c>
      <c r="I775" s="151"/>
      <c r="L775" s="147"/>
      <c r="M775" s="152"/>
      <c r="T775" s="153"/>
      <c r="AT775" s="149" t="s">
        <v>134</v>
      </c>
      <c r="AU775" s="149" t="s">
        <v>78</v>
      </c>
      <c r="AV775" s="12" t="s">
        <v>76</v>
      </c>
      <c r="AW775" s="12" t="s">
        <v>136</v>
      </c>
      <c r="AX775" s="12" t="s">
        <v>68</v>
      </c>
      <c r="AY775" s="149" t="s">
        <v>123</v>
      </c>
    </row>
    <row r="776" spans="2:65" s="12" customFormat="1">
      <c r="B776" s="147"/>
      <c r="D776" s="148" t="s">
        <v>134</v>
      </c>
      <c r="E776" s="149" t="s">
        <v>19</v>
      </c>
      <c r="F776" s="150" t="s">
        <v>536</v>
      </c>
      <c r="H776" s="149" t="s">
        <v>19</v>
      </c>
      <c r="I776" s="151"/>
      <c r="L776" s="147"/>
      <c r="M776" s="152"/>
      <c r="T776" s="153"/>
      <c r="AT776" s="149" t="s">
        <v>134</v>
      </c>
      <c r="AU776" s="149" t="s">
        <v>78</v>
      </c>
      <c r="AV776" s="12" t="s">
        <v>76</v>
      </c>
      <c r="AW776" s="12" t="s">
        <v>136</v>
      </c>
      <c r="AX776" s="12" t="s">
        <v>68</v>
      </c>
      <c r="AY776" s="149" t="s">
        <v>123</v>
      </c>
    </row>
    <row r="777" spans="2:65" s="13" customFormat="1">
      <c r="B777" s="154"/>
      <c r="D777" s="148" t="s">
        <v>134</v>
      </c>
      <c r="E777" s="155" t="s">
        <v>19</v>
      </c>
      <c r="F777" s="156" t="s">
        <v>845</v>
      </c>
      <c r="H777" s="157">
        <v>297.5</v>
      </c>
      <c r="I777" s="158"/>
      <c r="L777" s="154"/>
      <c r="M777" s="159"/>
      <c r="T777" s="160"/>
      <c r="AT777" s="155" t="s">
        <v>134</v>
      </c>
      <c r="AU777" s="155" t="s">
        <v>78</v>
      </c>
      <c r="AV777" s="13" t="s">
        <v>78</v>
      </c>
      <c r="AW777" s="13" t="s">
        <v>136</v>
      </c>
      <c r="AX777" s="13" t="s">
        <v>76</v>
      </c>
      <c r="AY777" s="155" t="s">
        <v>123</v>
      </c>
    </row>
    <row r="778" spans="2:65" s="1" customFormat="1" ht="44.25" customHeight="1">
      <c r="B778" s="33"/>
      <c r="C778" s="129" t="s">
        <v>846</v>
      </c>
      <c r="D778" s="129" t="s">
        <v>126</v>
      </c>
      <c r="E778" s="130" t="s">
        <v>847</v>
      </c>
      <c r="F778" s="131" t="s">
        <v>848</v>
      </c>
      <c r="G778" s="132" t="s">
        <v>129</v>
      </c>
      <c r="H778" s="133">
        <v>297.5</v>
      </c>
      <c r="I778" s="134"/>
      <c r="J778" s="135">
        <f>ROUND(I778*H778,2)</f>
        <v>0</v>
      </c>
      <c r="K778" s="136"/>
      <c r="L778" s="33"/>
      <c r="M778" s="137" t="s">
        <v>19</v>
      </c>
      <c r="N778" s="138" t="s">
        <v>39</v>
      </c>
      <c r="P778" s="139">
        <f>O778*H778</f>
        <v>0</v>
      </c>
      <c r="Q778" s="139">
        <v>0</v>
      </c>
      <c r="R778" s="139">
        <f>Q778*H778</f>
        <v>0</v>
      </c>
      <c r="S778" s="139">
        <v>0</v>
      </c>
      <c r="T778" s="140">
        <f>S778*H778</f>
        <v>0</v>
      </c>
      <c r="AR778" s="141" t="s">
        <v>251</v>
      </c>
      <c r="AT778" s="141" t="s">
        <v>126</v>
      </c>
      <c r="AU778" s="141" t="s">
        <v>78</v>
      </c>
      <c r="AY778" s="18" t="s">
        <v>123</v>
      </c>
      <c r="BE778" s="142">
        <f>IF(N778="základní",J778,0)</f>
        <v>0</v>
      </c>
      <c r="BF778" s="142">
        <f>IF(N778="snížená",J778,0)</f>
        <v>0</v>
      </c>
      <c r="BG778" s="142">
        <f>IF(N778="zákl. přenesená",J778,0)</f>
        <v>0</v>
      </c>
      <c r="BH778" s="142">
        <f>IF(N778="sníž. přenesená",J778,0)</f>
        <v>0</v>
      </c>
      <c r="BI778" s="142">
        <f>IF(N778="nulová",J778,0)</f>
        <v>0</v>
      </c>
      <c r="BJ778" s="18" t="s">
        <v>76</v>
      </c>
      <c r="BK778" s="142">
        <f>ROUND(I778*H778,2)</f>
        <v>0</v>
      </c>
      <c r="BL778" s="18" t="s">
        <v>251</v>
      </c>
      <c r="BM778" s="141" t="s">
        <v>849</v>
      </c>
    </row>
    <row r="779" spans="2:65" s="1" customFormat="1">
      <c r="B779" s="33"/>
      <c r="D779" s="143" t="s">
        <v>132</v>
      </c>
      <c r="F779" s="144" t="s">
        <v>850</v>
      </c>
      <c r="I779" s="145"/>
      <c r="L779" s="33"/>
      <c r="M779" s="146"/>
      <c r="T779" s="54"/>
      <c r="AT779" s="18" t="s">
        <v>132</v>
      </c>
      <c r="AU779" s="18" t="s">
        <v>78</v>
      </c>
    </row>
    <row r="780" spans="2:65" s="12" customFormat="1">
      <c r="B780" s="147"/>
      <c r="D780" s="148" t="s">
        <v>134</v>
      </c>
      <c r="E780" s="149" t="s">
        <v>19</v>
      </c>
      <c r="F780" s="150" t="s">
        <v>135</v>
      </c>
      <c r="H780" s="149" t="s">
        <v>19</v>
      </c>
      <c r="I780" s="151"/>
      <c r="L780" s="147"/>
      <c r="M780" s="152"/>
      <c r="T780" s="153"/>
      <c r="AT780" s="149" t="s">
        <v>134</v>
      </c>
      <c r="AU780" s="149" t="s">
        <v>78</v>
      </c>
      <c r="AV780" s="12" t="s">
        <v>76</v>
      </c>
      <c r="AW780" s="12" t="s">
        <v>136</v>
      </c>
      <c r="AX780" s="12" t="s">
        <v>68</v>
      </c>
      <c r="AY780" s="149" t="s">
        <v>123</v>
      </c>
    </row>
    <row r="781" spans="2:65" s="12" customFormat="1">
      <c r="B781" s="147"/>
      <c r="D781" s="148" t="s">
        <v>134</v>
      </c>
      <c r="E781" s="149" t="s">
        <v>19</v>
      </c>
      <c r="F781" s="150" t="s">
        <v>137</v>
      </c>
      <c r="H781" s="149" t="s">
        <v>19</v>
      </c>
      <c r="I781" s="151"/>
      <c r="L781" s="147"/>
      <c r="M781" s="152"/>
      <c r="T781" s="153"/>
      <c r="AT781" s="149" t="s">
        <v>134</v>
      </c>
      <c r="AU781" s="149" t="s">
        <v>78</v>
      </c>
      <c r="AV781" s="12" t="s">
        <v>76</v>
      </c>
      <c r="AW781" s="12" t="s">
        <v>136</v>
      </c>
      <c r="AX781" s="12" t="s">
        <v>68</v>
      </c>
      <c r="AY781" s="149" t="s">
        <v>123</v>
      </c>
    </row>
    <row r="782" spans="2:65" s="12" customFormat="1">
      <c r="B782" s="147"/>
      <c r="D782" s="148" t="s">
        <v>134</v>
      </c>
      <c r="E782" s="149" t="s">
        <v>19</v>
      </c>
      <c r="F782" s="150" t="s">
        <v>536</v>
      </c>
      <c r="H782" s="149" t="s">
        <v>19</v>
      </c>
      <c r="I782" s="151"/>
      <c r="L782" s="147"/>
      <c r="M782" s="152"/>
      <c r="T782" s="153"/>
      <c r="AT782" s="149" t="s">
        <v>134</v>
      </c>
      <c r="AU782" s="149" t="s">
        <v>78</v>
      </c>
      <c r="AV782" s="12" t="s">
        <v>76</v>
      </c>
      <c r="AW782" s="12" t="s">
        <v>136</v>
      </c>
      <c r="AX782" s="12" t="s">
        <v>68</v>
      </c>
      <c r="AY782" s="149" t="s">
        <v>123</v>
      </c>
    </row>
    <row r="783" spans="2:65" s="13" customFormat="1">
      <c r="B783" s="154"/>
      <c r="D783" s="148" t="s">
        <v>134</v>
      </c>
      <c r="E783" s="155" t="s">
        <v>19</v>
      </c>
      <c r="F783" s="156" t="s">
        <v>851</v>
      </c>
      <c r="H783" s="157">
        <v>297.5</v>
      </c>
      <c r="I783" s="158"/>
      <c r="L783" s="154"/>
      <c r="M783" s="159"/>
      <c r="T783" s="160"/>
      <c r="AT783" s="155" t="s">
        <v>134</v>
      </c>
      <c r="AU783" s="155" t="s">
        <v>78</v>
      </c>
      <c r="AV783" s="13" t="s">
        <v>78</v>
      </c>
      <c r="AW783" s="13" t="s">
        <v>136</v>
      </c>
      <c r="AX783" s="13" t="s">
        <v>76</v>
      </c>
      <c r="AY783" s="155" t="s">
        <v>123</v>
      </c>
    </row>
    <row r="784" spans="2:65" s="1" customFormat="1" ht="24.15" customHeight="1">
      <c r="B784" s="33"/>
      <c r="C784" s="161" t="s">
        <v>852</v>
      </c>
      <c r="D784" s="161" t="s">
        <v>157</v>
      </c>
      <c r="E784" s="162" t="s">
        <v>853</v>
      </c>
      <c r="F784" s="163" t="s">
        <v>854</v>
      </c>
      <c r="G784" s="164" t="s">
        <v>129</v>
      </c>
      <c r="H784" s="165">
        <v>371.875</v>
      </c>
      <c r="I784" s="166"/>
      <c r="J784" s="167">
        <f>ROUND(I784*H784,2)</f>
        <v>0</v>
      </c>
      <c r="K784" s="168"/>
      <c r="L784" s="169"/>
      <c r="M784" s="170" t="s">
        <v>19</v>
      </c>
      <c r="N784" s="171" t="s">
        <v>39</v>
      </c>
      <c r="P784" s="139">
        <f>O784*H784</f>
        <v>0</v>
      </c>
      <c r="Q784" s="139">
        <v>1.6000000000000001E-4</v>
      </c>
      <c r="R784" s="139">
        <f>Q784*H784</f>
        <v>5.9500000000000004E-2</v>
      </c>
      <c r="S784" s="139">
        <v>0</v>
      </c>
      <c r="T784" s="140">
        <f>S784*H784</f>
        <v>0</v>
      </c>
      <c r="AR784" s="141" t="s">
        <v>342</v>
      </c>
      <c r="AT784" s="141" t="s">
        <v>157</v>
      </c>
      <c r="AU784" s="141" t="s">
        <v>78</v>
      </c>
      <c r="AY784" s="18" t="s">
        <v>123</v>
      </c>
      <c r="BE784" s="142">
        <f>IF(N784="základní",J784,0)</f>
        <v>0</v>
      </c>
      <c r="BF784" s="142">
        <f>IF(N784="snížená",J784,0)</f>
        <v>0</v>
      </c>
      <c r="BG784" s="142">
        <f>IF(N784="zákl. přenesená",J784,0)</f>
        <v>0</v>
      </c>
      <c r="BH784" s="142">
        <f>IF(N784="sníž. přenesená",J784,0)</f>
        <v>0</v>
      </c>
      <c r="BI784" s="142">
        <f>IF(N784="nulová",J784,0)</f>
        <v>0</v>
      </c>
      <c r="BJ784" s="18" t="s">
        <v>76</v>
      </c>
      <c r="BK784" s="142">
        <f>ROUND(I784*H784,2)</f>
        <v>0</v>
      </c>
      <c r="BL784" s="18" t="s">
        <v>251</v>
      </c>
      <c r="BM784" s="141" t="s">
        <v>855</v>
      </c>
    </row>
    <row r="785" spans="2:65" s="12" customFormat="1">
      <c r="B785" s="147"/>
      <c r="D785" s="148" t="s">
        <v>134</v>
      </c>
      <c r="E785" s="149" t="s">
        <v>19</v>
      </c>
      <c r="F785" s="150" t="s">
        <v>135</v>
      </c>
      <c r="H785" s="149" t="s">
        <v>19</v>
      </c>
      <c r="I785" s="151"/>
      <c r="L785" s="147"/>
      <c r="M785" s="152"/>
      <c r="T785" s="153"/>
      <c r="AT785" s="149" t="s">
        <v>134</v>
      </c>
      <c r="AU785" s="149" t="s">
        <v>78</v>
      </c>
      <c r="AV785" s="12" t="s">
        <v>76</v>
      </c>
      <c r="AW785" s="12" t="s">
        <v>136</v>
      </c>
      <c r="AX785" s="12" t="s">
        <v>68</v>
      </c>
      <c r="AY785" s="149" t="s">
        <v>123</v>
      </c>
    </row>
    <row r="786" spans="2:65" s="12" customFormat="1">
      <c r="B786" s="147"/>
      <c r="D786" s="148" t="s">
        <v>134</v>
      </c>
      <c r="E786" s="149" t="s">
        <v>19</v>
      </c>
      <c r="F786" s="150" t="s">
        <v>137</v>
      </c>
      <c r="H786" s="149" t="s">
        <v>19</v>
      </c>
      <c r="I786" s="151"/>
      <c r="L786" s="147"/>
      <c r="M786" s="152"/>
      <c r="T786" s="153"/>
      <c r="AT786" s="149" t="s">
        <v>134</v>
      </c>
      <c r="AU786" s="149" t="s">
        <v>78</v>
      </c>
      <c r="AV786" s="12" t="s">
        <v>76</v>
      </c>
      <c r="AW786" s="12" t="s">
        <v>136</v>
      </c>
      <c r="AX786" s="12" t="s">
        <v>68</v>
      </c>
      <c r="AY786" s="149" t="s">
        <v>123</v>
      </c>
    </row>
    <row r="787" spans="2:65" s="12" customFormat="1">
      <c r="B787" s="147"/>
      <c r="D787" s="148" t="s">
        <v>134</v>
      </c>
      <c r="E787" s="149" t="s">
        <v>19</v>
      </c>
      <c r="F787" s="150" t="s">
        <v>536</v>
      </c>
      <c r="H787" s="149" t="s">
        <v>19</v>
      </c>
      <c r="I787" s="151"/>
      <c r="L787" s="147"/>
      <c r="M787" s="152"/>
      <c r="T787" s="153"/>
      <c r="AT787" s="149" t="s">
        <v>134</v>
      </c>
      <c r="AU787" s="149" t="s">
        <v>78</v>
      </c>
      <c r="AV787" s="12" t="s">
        <v>76</v>
      </c>
      <c r="AW787" s="12" t="s">
        <v>136</v>
      </c>
      <c r="AX787" s="12" t="s">
        <v>68</v>
      </c>
      <c r="AY787" s="149" t="s">
        <v>123</v>
      </c>
    </row>
    <row r="788" spans="2:65" s="13" customFormat="1">
      <c r="B788" s="154"/>
      <c r="D788" s="148" t="s">
        <v>134</v>
      </c>
      <c r="E788" s="155" t="s">
        <v>19</v>
      </c>
      <c r="F788" s="156" t="s">
        <v>856</v>
      </c>
      <c r="H788" s="157">
        <v>371.875</v>
      </c>
      <c r="I788" s="158"/>
      <c r="L788" s="154"/>
      <c r="M788" s="159"/>
      <c r="T788" s="160"/>
      <c r="AT788" s="155" t="s">
        <v>134</v>
      </c>
      <c r="AU788" s="155" t="s">
        <v>78</v>
      </c>
      <c r="AV788" s="13" t="s">
        <v>78</v>
      </c>
      <c r="AW788" s="13" t="s">
        <v>136</v>
      </c>
      <c r="AX788" s="13" t="s">
        <v>76</v>
      </c>
      <c r="AY788" s="155" t="s">
        <v>123</v>
      </c>
    </row>
    <row r="789" spans="2:65" s="1" customFormat="1" ht="78" customHeight="1">
      <c r="B789" s="33"/>
      <c r="C789" s="129" t="s">
        <v>857</v>
      </c>
      <c r="D789" s="129" t="s">
        <v>126</v>
      </c>
      <c r="E789" s="130" t="s">
        <v>858</v>
      </c>
      <c r="F789" s="131" t="s">
        <v>859</v>
      </c>
      <c r="G789" s="132" t="s">
        <v>569</v>
      </c>
      <c r="H789" s="179"/>
      <c r="I789" s="134"/>
      <c r="J789" s="135">
        <f>ROUND(I789*H789,2)</f>
        <v>0</v>
      </c>
      <c r="K789" s="136"/>
      <c r="L789" s="33"/>
      <c r="M789" s="137" t="s">
        <v>19</v>
      </c>
      <c r="N789" s="138" t="s">
        <v>39</v>
      </c>
      <c r="P789" s="139">
        <f>O789*H789</f>
        <v>0</v>
      </c>
      <c r="Q789" s="139">
        <v>0</v>
      </c>
      <c r="R789" s="139">
        <f>Q789*H789</f>
        <v>0</v>
      </c>
      <c r="S789" s="139">
        <v>0</v>
      </c>
      <c r="T789" s="140">
        <f>S789*H789</f>
        <v>0</v>
      </c>
      <c r="AR789" s="141" t="s">
        <v>251</v>
      </c>
      <c r="AT789" s="141" t="s">
        <v>126</v>
      </c>
      <c r="AU789" s="141" t="s">
        <v>78</v>
      </c>
      <c r="AY789" s="18" t="s">
        <v>123</v>
      </c>
      <c r="BE789" s="142">
        <f>IF(N789="základní",J789,0)</f>
        <v>0</v>
      </c>
      <c r="BF789" s="142">
        <f>IF(N789="snížená",J789,0)</f>
        <v>0</v>
      </c>
      <c r="BG789" s="142">
        <f>IF(N789="zákl. přenesená",J789,0)</f>
        <v>0</v>
      </c>
      <c r="BH789" s="142">
        <f>IF(N789="sníž. přenesená",J789,0)</f>
        <v>0</v>
      </c>
      <c r="BI789" s="142">
        <f>IF(N789="nulová",J789,0)</f>
        <v>0</v>
      </c>
      <c r="BJ789" s="18" t="s">
        <v>76</v>
      </c>
      <c r="BK789" s="142">
        <f>ROUND(I789*H789,2)</f>
        <v>0</v>
      </c>
      <c r="BL789" s="18" t="s">
        <v>251</v>
      </c>
      <c r="BM789" s="141" t="s">
        <v>860</v>
      </c>
    </row>
    <row r="790" spans="2:65" s="1" customFormat="1">
      <c r="B790" s="33"/>
      <c r="D790" s="143" t="s">
        <v>132</v>
      </c>
      <c r="F790" s="144" t="s">
        <v>861</v>
      </c>
      <c r="I790" s="145"/>
      <c r="L790" s="33"/>
      <c r="M790" s="146"/>
      <c r="T790" s="54"/>
      <c r="AT790" s="18" t="s">
        <v>132</v>
      </c>
      <c r="AU790" s="18" t="s">
        <v>78</v>
      </c>
    </row>
    <row r="791" spans="2:65" s="1" customFormat="1" ht="78" customHeight="1">
      <c r="B791" s="33"/>
      <c r="C791" s="129" t="s">
        <v>862</v>
      </c>
      <c r="D791" s="129" t="s">
        <v>126</v>
      </c>
      <c r="E791" s="130" t="s">
        <v>863</v>
      </c>
      <c r="F791" s="131" t="s">
        <v>864</v>
      </c>
      <c r="G791" s="132" t="s">
        <v>569</v>
      </c>
      <c r="H791" s="179"/>
      <c r="I791" s="134"/>
      <c r="J791" s="135">
        <f>ROUND(I791*H791,2)</f>
        <v>0</v>
      </c>
      <c r="K791" s="136"/>
      <c r="L791" s="33"/>
      <c r="M791" s="137" t="s">
        <v>19</v>
      </c>
      <c r="N791" s="138" t="s">
        <v>39</v>
      </c>
      <c r="P791" s="139">
        <f>O791*H791</f>
        <v>0</v>
      </c>
      <c r="Q791" s="139">
        <v>0</v>
      </c>
      <c r="R791" s="139">
        <f>Q791*H791</f>
        <v>0</v>
      </c>
      <c r="S791" s="139">
        <v>0</v>
      </c>
      <c r="T791" s="140">
        <f>S791*H791</f>
        <v>0</v>
      </c>
      <c r="AR791" s="141" t="s">
        <v>251</v>
      </c>
      <c r="AT791" s="141" t="s">
        <v>126</v>
      </c>
      <c r="AU791" s="141" t="s">
        <v>78</v>
      </c>
      <c r="AY791" s="18" t="s">
        <v>123</v>
      </c>
      <c r="BE791" s="142">
        <f>IF(N791="základní",J791,0)</f>
        <v>0</v>
      </c>
      <c r="BF791" s="142">
        <f>IF(N791="snížená",J791,0)</f>
        <v>0</v>
      </c>
      <c r="BG791" s="142">
        <f>IF(N791="zákl. přenesená",J791,0)</f>
        <v>0</v>
      </c>
      <c r="BH791" s="142">
        <f>IF(N791="sníž. přenesená",J791,0)</f>
        <v>0</v>
      </c>
      <c r="BI791" s="142">
        <f>IF(N791="nulová",J791,0)</f>
        <v>0</v>
      </c>
      <c r="BJ791" s="18" t="s">
        <v>76</v>
      </c>
      <c r="BK791" s="142">
        <f>ROUND(I791*H791,2)</f>
        <v>0</v>
      </c>
      <c r="BL791" s="18" t="s">
        <v>251</v>
      </c>
      <c r="BM791" s="141" t="s">
        <v>865</v>
      </c>
    </row>
    <row r="792" spans="2:65" s="1" customFormat="1">
      <c r="B792" s="33"/>
      <c r="D792" s="143" t="s">
        <v>132</v>
      </c>
      <c r="F792" s="144" t="s">
        <v>866</v>
      </c>
      <c r="I792" s="145"/>
      <c r="L792" s="33"/>
      <c r="M792" s="146"/>
      <c r="T792" s="54"/>
      <c r="AT792" s="18" t="s">
        <v>132</v>
      </c>
      <c r="AU792" s="18" t="s">
        <v>78</v>
      </c>
    </row>
    <row r="793" spans="2:65" s="1" customFormat="1" ht="90" customHeight="1">
      <c r="B793" s="33"/>
      <c r="C793" s="129" t="s">
        <v>867</v>
      </c>
      <c r="D793" s="129" t="s">
        <v>126</v>
      </c>
      <c r="E793" s="130" t="s">
        <v>868</v>
      </c>
      <c r="F793" s="131" t="s">
        <v>869</v>
      </c>
      <c r="G793" s="132" t="s">
        <v>569</v>
      </c>
      <c r="H793" s="179"/>
      <c r="I793" s="134"/>
      <c r="J793" s="135">
        <f>ROUND(I793*H793,2)</f>
        <v>0</v>
      </c>
      <c r="K793" s="136"/>
      <c r="L793" s="33"/>
      <c r="M793" s="137" t="s">
        <v>19</v>
      </c>
      <c r="N793" s="138" t="s">
        <v>39</v>
      </c>
      <c r="P793" s="139">
        <f>O793*H793</f>
        <v>0</v>
      </c>
      <c r="Q793" s="139">
        <v>0</v>
      </c>
      <c r="R793" s="139">
        <f>Q793*H793</f>
        <v>0</v>
      </c>
      <c r="S793" s="139">
        <v>0</v>
      </c>
      <c r="T793" s="140">
        <f>S793*H793</f>
        <v>0</v>
      </c>
      <c r="AR793" s="141" t="s">
        <v>251</v>
      </c>
      <c r="AT793" s="141" t="s">
        <v>126</v>
      </c>
      <c r="AU793" s="141" t="s">
        <v>78</v>
      </c>
      <c r="AY793" s="18" t="s">
        <v>123</v>
      </c>
      <c r="BE793" s="142">
        <f>IF(N793="základní",J793,0)</f>
        <v>0</v>
      </c>
      <c r="BF793" s="142">
        <f>IF(N793="snížená",J793,0)</f>
        <v>0</v>
      </c>
      <c r="BG793" s="142">
        <f>IF(N793="zákl. přenesená",J793,0)</f>
        <v>0</v>
      </c>
      <c r="BH793" s="142">
        <f>IF(N793="sníž. přenesená",J793,0)</f>
        <v>0</v>
      </c>
      <c r="BI793" s="142">
        <f>IF(N793="nulová",J793,0)</f>
        <v>0</v>
      </c>
      <c r="BJ793" s="18" t="s">
        <v>76</v>
      </c>
      <c r="BK793" s="142">
        <f>ROUND(I793*H793,2)</f>
        <v>0</v>
      </c>
      <c r="BL793" s="18" t="s">
        <v>251</v>
      </c>
      <c r="BM793" s="141" t="s">
        <v>870</v>
      </c>
    </row>
    <row r="794" spans="2:65" s="1" customFormat="1">
      <c r="B794" s="33"/>
      <c r="D794" s="143" t="s">
        <v>132</v>
      </c>
      <c r="F794" s="144" t="s">
        <v>871</v>
      </c>
      <c r="I794" s="145"/>
      <c r="L794" s="33"/>
      <c r="M794" s="146"/>
      <c r="T794" s="54"/>
      <c r="AT794" s="18" t="s">
        <v>132</v>
      </c>
      <c r="AU794" s="18" t="s">
        <v>78</v>
      </c>
    </row>
    <row r="795" spans="2:65" s="11" customFormat="1" ht="22.95" customHeight="1">
      <c r="B795" s="117"/>
      <c r="D795" s="118" t="s">
        <v>67</v>
      </c>
      <c r="E795" s="127" t="s">
        <v>872</v>
      </c>
      <c r="F795" s="127" t="s">
        <v>873</v>
      </c>
      <c r="I795" s="120"/>
      <c r="J795" s="128">
        <f>BK795</f>
        <v>0</v>
      </c>
      <c r="L795" s="117"/>
      <c r="M795" s="122"/>
      <c r="P795" s="123">
        <f>SUM(P796:P866)</f>
        <v>0</v>
      </c>
      <c r="R795" s="123">
        <f>SUM(R796:R866)</f>
        <v>6.2493199999999992E-3</v>
      </c>
      <c r="T795" s="124">
        <f>SUM(T796:T866)</f>
        <v>0.20265629999999998</v>
      </c>
      <c r="AR795" s="118" t="s">
        <v>78</v>
      </c>
      <c r="AT795" s="125" t="s">
        <v>67</v>
      </c>
      <c r="AU795" s="125" t="s">
        <v>76</v>
      </c>
      <c r="AY795" s="118" t="s">
        <v>123</v>
      </c>
      <c r="BK795" s="126">
        <f>SUM(BK796:BK866)</f>
        <v>0</v>
      </c>
    </row>
    <row r="796" spans="2:65" s="1" customFormat="1" ht="24.15" customHeight="1">
      <c r="B796" s="33"/>
      <c r="C796" s="129" t="s">
        <v>874</v>
      </c>
      <c r="D796" s="129" t="s">
        <v>126</v>
      </c>
      <c r="E796" s="130" t="s">
        <v>875</v>
      </c>
      <c r="F796" s="131" t="s">
        <v>876</v>
      </c>
      <c r="G796" s="132" t="s">
        <v>129</v>
      </c>
      <c r="H796" s="133">
        <v>6.51</v>
      </c>
      <c r="I796" s="134"/>
      <c r="J796" s="135">
        <f>ROUND(I796*H796,2)</f>
        <v>0</v>
      </c>
      <c r="K796" s="136"/>
      <c r="L796" s="33"/>
      <c r="M796" s="137" t="s">
        <v>19</v>
      </c>
      <c r="N796" s="138" t="s">
        <v>39</v>
      </c>
      <c r="P796" s="139">
        <f>O796*H796</f>
        <v>0</v>
      </c>
      <c r="Q796" s="139">
        <v>0</v>
      </c>
      <c r="R796" s="139">
        <f>Q796*H796</f>
        <v>0</v>
      </c>
      <c r="S796" s="139">
        <v>3.1E-2</v>
      </c>
      <c r="T796" s="140">
        <f>S796*H796</f>
        <v>0.20180999999999999</v>
      </c>
      <c r="AR796" s="141" t="s">
        <v>251</v>
      </c>
      <c r="AT796" s="141" t="s">
        <v>126</v>
      </c>
      <c r="AU796" s="141" t="s">
        <v>78</v>
      </c>
      <c r="AY796" s="18" t="s">
        <v>123</v>
      </c>
      <c r="BE796" s="142">
        <f>IF(N796="základní",J796,0)</f>
        <v>0</v>
      </c>
      <c r="BF796" s="142">
        <f>IF(N796="snížená",J796,0)</f>
        <v>0</v>
      </c>
      <c r="BG796" s="142">
        <f>IF(N796="zákl. přenesená",J796,0)</f>
        <v>0</v>
      </c>
      <c r="BH796" s="142">
        <f>IF(N796="sníž. přenesená",J796,0)</f>
        <v>0</v>
      </c>
      <c r="BI796" s="142">
        <f>IF(N796="nulová",J796,0)</f>
        <v>0</v>
      </c>
      <c r="BJ796" s="18" t="s">
        <v>76</v>
      </c>
      <c r="BK796" s="142">
        <f>ROUND(I796*H796,2)</f>
        <v>0</v>
      </c>
      <c r="BL796" s="18" t="s">
        <v>251</v>
      </c>
      <c r="BM796" s="141" t="s">
        <v>877</v>
      </c>
    </row>
    <row r="797" spans="2:65" s="1" customFormat="1">
      <c r="B797" s="33"/>
      <c r="D797" s="143" t="s">
        <v>132</v>
      </c>
      <c r="F797" s="144" t="s">
        <v>878</v>
      </c>
      <c r="I797" s="145"/>
      <c r="L797" s="33"/>
      <c r="M797" s="146"/>
      <c r="T797" s="54"/>
      <c r="AT797" s="18" t="s">
        <v>132</v>
      </c>
      <c r="AU797" s="18" t="s">
        <v>78</v>
      </c>
    </row>
    <row r="798" spans="2:65" s="12" customFormat="1">
      <c r="B798" s="147"/>
      <c r="D798" s="148" t="s">
        <v>134</v>
      </c>
      <c r="E798" s="149" t="s">
        <v>19</v>
      </c>
      <c r="F798" s="150" t="s">
        <v>186</v>
      </c>
      <c r="H798" s="149" t="s">
        <v>19</v>
      </c>
      <c r="I798" s="151"/>
      <c r="L798" s="147"/>
      <c r="M798" s="152"/>
      <c r="T798" s="153"/>
      <c r="AT798" s="149" t="s">
        <v>134</v>
      </c>
      <c r="AU798" s="149" t="s">
        <v>78</v>
      </c>
      <c r="AV798" s="12" t="s">
        <v>76</v>
      </c>
      <c r="AW798" s="12" t="s">
        <v>136</v>
      </c>
      <c r="AX798" s="12" t="s">
        <v>68</v>
      </c>
      <c r="AY798" s="149" t="s">
        <v>123</v>
      </c>
    </row>
    <row r="799" spans="2:65" s="12" customFormat="1">
      <c r="B799" s="147"/>
      <c r="D799" s="148" t="s">
        <v>134</v>
      </c>
      <c r="E799" s="149" t="s">
        <v>19</v>
      </c>
      <c r="F799" s="150" t="s">
        <v>388</v>
      </c>
      <c r="H799" s="149" t="s">
        <v>19</v>
      </c>
      <c r="I799" s="151"/>
      <c r="L799" s="147"/>
      <c r="M799" s="152"/>
      <c r="T799" s="153"/>
      <c r="AT799" s="149" t="s">
        <v>134</v>
      </c>
      <c r="AU799" s="149" t="s">
        <v>78</v>
      </c>
      <c r="AV799" s="12" t="s">
        <v>76</v>
      </c>
      <c r="AW799" s="12" t="s">
        <v>136</v>
      </c>
      <c r="AX799" s="12" t="s">
        <v>68</v>
      </c>
      <c r="AY799" s="149" t="s">
        <v>123</v>
      </c>
    </row>
    <row r="800" spans="2:65" s="12" customFormat="1">
      <c r="B800" s="147"/>
      <c r="D800" s="148" t="s">
        <v>134</v>
      </c>
      <c r="E800" s="149" t="s">
        <v>19</v>
      </c>
      <c r="F800" s="150" t="s">
        <v>596</v>
      </c>
      <c r="H800" s="149" t="s">
        <v>19</v>
      </c>
      <c r="I800" s="151"/>
      <c r="L800" s="147"/>
      <c r="M800" s="152"/>
      <c r="T800" s="153"/>
      <c r="AT800" s="149" t="s">
        <v>134</v>
      </c>
      <c r="AU800" s="149" t="s">
        <v>78</v>
      </c>
      <c r="AV800" s="12" t="s">
        <v>76</v>
      </c>
      <c r="AW800" s="12" t="s">
        <v>136</v>
      </c>
      <c r="AX800" s="12" t="s">
        <v>68</v>
      </c>
      <c r="AY800" s="149" t="s">
        <v>123</v>
      </c>
    </row>
    <row r="801" spans="2:65" s="12" customFormat="1">
      <c r="B801" s="147"/>
      <c r="D801" s="148" t="s">
        <v>134</v>
      </c>
      <c r="E801" s="149" t="s">
        <v>19</v>
      </c>
      <c r="F801" s="150" t="s">
        <v>597</v>
      </c>
      <c r="H801" s="149" t="s">
        <v>19</v>
      </c>
      <c r="I801" s="151"/>
      <c r="L801" s="147"/>
      <c r="M801" s="152"/>
      <c r="T801" s="153"/>
      <c r="AT801" s="149" t="s">
        <v>134</v>
      </c>
      <c r="AU801" s="149" t="s">
        <v>78</v>
      </c>
      <c r="AV801" s="12" t="s">
        <v>76</v>
      </c>
      <c r="AW801" s="12" t="s">
        <v>136</v>
      </c>
      <c r="AX801" s="12" t="s">
        <v>68</v>
      </c>
      <c r="AY801" s="149" t="s">
        <v>123</v>
      </c>
    </row>
    <row r="802" spans="2:65" s="13" customFormat="1">
      <c r="B802" s="154"/>
      <c r="D802" s="148" t="s">
        <v>134</v>
      </c>
      <c r="E802" s="155" t="s">
        <v>19</v>
      </c>
      <c r="F802" s="156" t="s">
        <v>879</v>
      </c>
      <c r="H802" s="157">
        <v>6.5100000000000007</v>
      </c>
      <c r="I802" s="158"/>
      <c r="L802" s="154"/>
      <c r="M802" s="159"/>
      <c r="T802" s="160"/>
      <c r="AT802" s="155" t="s">
        <v>134</v>
      </c>
      <c r="AU802" s="155" t="s">
        <v>78</v>
      </c>
      <c r="AV802" s="13" t="s">
        <v>78</v>
      </c>
      <c r="AW802" s="13" t="s">
        <v>136</v>
      </c>
      <c r="AX802" s="13" t="s">
        <v>76</v>
      </c>
      <c r="AY802" s="155" t="s">
        <v>123</v>
      </c>
    </row>
    <row r="803" spans="2:65" s="1" customFormat="1" ht="24.15" customHeight="1">
      <c r="B803" s="33"/>
      <c r="C803" s="129" t="s">
        <v>880</v>
      </c>
      <c r="D803" s="129" t="s">
        <v>126</v>
      </c>
      <c r="E803" s="130" t="s">
        <v>881</v>
      </c>
      <c r="F803" s="131" t="s">
        <v>882</v>
      </c>
      <c r="G803" s="132" t="s">
        <v>129</v>
      </c>
      <c r="H803" s="133">
        <v>6.51</v>
      </c>
      <c r="I803" s="134"/>
      <c r="J803" s="135">
        <f>ROUND(I803*H803,2)</f>
        <v>0</v>
      </c>
      <c r="K803" s="136"/>
      <c r="L803" s="33"/>
      <c r="M803" s="137" t="s">
        <v>19</v>
      </c>
      <c r="N803" s="138" t="s">
        <v>39</v>
      </c>
      <c r="P803" s="139">
        <f>O803*H803</f>
        <v>0</v>
      </c>
      <c r="Q803" s="139">
        <v>0</v>
      </c>
      <c r="R803" s="139">
        <f>Q803*H803</f>
        <v>0</v>
      </c>
      <c r="S803" s="139">
        <v>0</v>
      </c>
      <c r="T803" s="140">
        <f>S803*H803</f>
        <v>0</v>
      </c>
      <c r="AR803" s="141" t="s">
        <v>251</v>
      </c>
      <c r="AT803" s="141" t="s">
        <v>126</v>
      </c>
      <c r="AU803" s="141" t="s">
        <v>78</v>
      </c>
      <c r="AY803" s="18" t="s">
        <v>123</v>
      </c>
      <c r="BE803" s="142">
        <f>IF(N803="základní",J803,0)</f>
        <v>0</v>
      </c>
      <c r="BF803" s="142">
        <f>IF(N803="snížená",J803,0)</f>
        <v>0</v>
      </c>
      <c r="BG803" s="142">
        <f>IF(N803="zákl. přenesená",J803,0)</f>
        <v>0</v>
      </c>
      <c r="BH803" s="142">
        <f>IF(N803="sníž. přenesená",J803,0)</f>
        <v>0</v>
      </c>
      <c r="BI803" s="142">
        <f>IF(N803="nulová",J803,0)</f>
        <v>0</v>
      </c>
      <c r="BJ803" s="18" t="s">
        <v>76</v>
      </c>
      <c r="BK803" s="142">
        <f>ROUND(I803*H803,2)</f>
        <v>0</v>
      </c>
      <c r="BL803" s="18" t="s">
        <v>251</v>
      </c>
      <c r="BM803" s="141" t="s">
        <v>883</v>
      </c>
    </row>
    <row r="804" spans="2:65" s="1" customFormat="1">
      <c r="B804" s="33"/>
      <c r="D804" s="143" t="s">
        <v>132</v>
      </c>
      <c r="F804" s="144" t="s">
        <v>884</v>
      </c>
      <c r="I804" s="145"/>
      <c r="L804" s="33"/>
      <c r="M804" s="146"/>
      <c r="T804" s="54"/>
      <c r="AT804" s="18" t="s">
        <v>132</v>
      </c>
      <c r="AU804" s="18" t="s">
        <v>78</v>
      </c>
    </row>
    <row r="805" spans="2:65" s="12" customFormat="1">
      <c r="B805" s="147"/>
      <c r="D805" s="148" t="s">
        <v>134</v>
      </c>
      <c r="E805" s="149" t="s">
        <v>19</v>
      </c>
      <c r="F805" s="150" t="s">
        <v>186</v>
      </c>
      <c r="H805" s="149" t="s">
        <v>19</v>
      </c>
      <c r="I805" s="151"/>
      <c r="L805" s="147"/>
      <c r="M805" s="152"/>
      <c r="T805" s="153"/>
      <c r="AT805" s="149" t="s">
        <v>134</v>
      </c>
      <c r="AU805" s="149" t="s">
        <v>78</v>
      </c>
      <c r="AV805" s="12" t="s">
        <v>76</v>
      </c>
      <c r="AW805" s="12" t="s">
        <v>136</v>
      </c>
      <c r="AX805" s="12" t="s">
        <v>68</v>
      </c>
      <c r="AY805" s="149" t="s">
        <v>123</v>
      </c>
    </row>
    <row r="806" spans="2:65" s="12" customFormat="1">
      <c r="B806" s="147"/>
      <c r="D806" s="148" t="s">
        <v>134</v>
      </c>
      <c r="E806" s="149" t="s">
        <v>19</v>
      </c>
      <c r="F806" s="150" t="s">
        <v>388</v>
      </c>
      <c r="H806" s="149" t="s">
        <v>19</v>
      </c>
      <c r="I806" s="151"/>
      <c r="L806" s="147"/>
      <c r="M806" s="152"/>
      <c r="T806" s="153"/>
      <c r="AT806" s="149" t="s">
        <v>134</v>
      </c>
      <c r="AU806" s="149" t="s">
        <v>78</v>
      </c>
      <c r="AV806" s="12" t="s">
        <v>76</v>
      </c>
      <c r="AW806" s="12" t="s">
        <v>136</v>
      </c>
      <c r="AX806" s="12" t="s">
        <v>68</v>
      </c>
      <c r="AY806" s="149" t="s">
        <v>123</v>
      </c>
    </row>
    <row r="807" spans="2:65" s="12" customFormat="1">
      <c r="B807" s="147"/>
      <c r="D807" s="148" t="s">
        <v>134</v>
      </c>
      <c r="E807" s="149" t="s">
        <v>19</v>
      </c>
      <c r="F807" s="150" t="s">
        <v>596</v>
      </c>
      <c r="H807" s="149" t="s">
        <v>19</v>
      </c>
      <c r="I807" s="151"/>
      <c r="L807" s="147"/>
      <c r="M807" s="152"/>
      <c r="T807" s="153"/>
      <c r="AT807" s="149" t="s">
        <v>134</v>
      </c>
      <c r="AU807" s="149" t="s">
        <v>78</v>
      </c>
      <c r="AV807" s="12" t="s">
        <v>76</v>
      </c>
      <c r="AW807" s="12" t="s">
        <v>136</v>
      </c>
      <c r="AX807" s="12" t="s">
        <v>68</v>
      </c>
      <c r="AY807" s="149" t="s">
        <v>123</v>
      </c>
    </row>
    <row r="808" spans="2:65" s="12" customFormat="1">
      <c r="B808" s="147"/>
      <c r="D808" s="148" t="s">
        <v>134</v>
      </c>
      <c r="E808" s="149" t="s">
        <v>19</v>
      </c>
      <c r="F808" s="150" t="s">
        <v>597</v>
      </c>
      <c r="H808" s="149" t="s">
        <v>19</v>
      </c>
      <c r="I808" s="151"/>
      <c r="L808" s="147"/>
      <c r="M808" s="152"/>
      <c r="T808" s="153"/>
      <c r="AT808" s="149" t="s">
        <v>134</v>
      </c>
      <c r="AU808" s="149" t="s">
        <v>78</v>
      </c>
      <c r="AV808" s="12" t="s">
        <v>76</v>
      </c>
      <c r="AW808" s="12" t="s">
        <v>136</v>
      </c>
      <c r="AX808" s="12" t="s">
        <v>68</v>
      </c>
      <c r="AY808" s="149" t="s">
        <v>123</v>
      </c>
    </row>
    <row r="809" spans="2:65" s="13" customFormat="1">
      <c r="B809" s="154"/>
      <c r="D809" s="148" t="s">
        <v>134</v>
      </c>
      <c r="E809" s="155" t="s">
        <v>19</v>
      </c>
      <c r="F809" s="156" t="s">
        <v>879</v>
      </c>
      <c r="H809" s="157">
        <v>6.5100000000000007</v>
      </c>
      <c r="I809" s="158"/>
      <c r="L809" s="154"/>
      <c r="M809" s="159"/>
      <c r="T809" s="160"/>
      <c r="AT809" s="155" t="s">
        <v>134</v>
      </c>
      <c r="AU809" s="155" t="s">
        <v>78</v>
      </c>
      <c r="AV809" s="13" t="s">
        <v>78</v>
      </c>
      <c r="AW809" s="13" t="s">
        <v>136</v>
      </c>
      <c r="AX809" s="13" t="s">
        <v>76</v>
      </c>
      <c r="AY809" s="155" t="s">
        <v>123</v>
      </c>
    </row>
    <row r="810" spans="2:65" s="1" customFormat="1" ht="24.15" customHeight="1">
      <c r="B810" s="33"/>
      <c r="C810" s="129" t="s">
        <v>885</v>
      </c>
      <c r="D810" s="129" t="s">
        <v>126</v>
      </c>
      <c r="E810" s="130" t="s">
        <v>886</v>
      </c>
      <c r="F810" s="131" t="s">
        <v>887</v>
      </c>
      <c r="G810" s="132" t="s">
        <v>129</v>
      </c>
      <c r="H810" s="133">
        <v>6.51</v>
      </c>
      <c r="I810" s="134"/>
      <c r="J810" s="135">
        <f>ROUND(I810*H810,2)</f>
        <v>0</v>
      </c>
      <c r="K810" s="136"/>
      <c r="L810" s="33"/>
      <c r="M810" s="137" t="s">
        <v>19</v>
      </c>
      <c r="N810" s="138" t="s">
        <v>39</v>
      </c>
      <c r="P810" s="139">
        <f>O810*H810</f>
        <v>0</v>
      </c>
      <c r="Q810" s="139">
        <v>0</v>
      </c>
      <c r="R810" s="139">
        <f>Q810*H810</f>
        <v>0</v>
      </c>
      <c r="S810" s="139">
        <v>1.2999999999999999E-4</v>
      </c>
      <c r="T810" s="140">
        <f>S810*H810</f>
        <v>8.4629999999999992E-4</v>
      </c>
      <c r="AR810" s="141" t="s">
        <v>251</v>
      </c>
      <c r="AT810" s="141" t="s">
        <v>126</v>
      </c>
      <c r="AU810" s="141" t="s">
        <v>78</v>
      </c>
      <c r="AY810" s="18" t="s">
        <v>123</v>
      </c>
      <c r="BE810" s="142">
        <f>IF(N810="základní",J810,0)</f>
        <v>0</v>
      </c>
      <c r="BF810" s="142">
        <f>IF(N810="snížená",J810,0)</f>
        <v>0</v>
      </c>
      <c r="BG810" s="142">
        <f>IF(N810="zákl. přenesená",J810,0)</f>
        <v>0</v>
      </c>
      <c r="BH810" s="142">
        <f>IF(N810="sníž. přenesená",J810,0)</f>
        <v>0</v>
      </c>
      <c r="BI810" s="142">
        <f>IF(N810="nulová",J810,0)</f>
        <v>0</v>
      </c>
      <c r="BJ810" s="18" t="s">
        <v>76</v>
      </c>
      <c r="BK810" s="142">
        <f>ROUND(I810*H810,2)</f>
        <v>0</v>
      </c>
      <c r="BL810" s="18" t="s">
        <v>251</v>
      </c>
      <c r="BM810" s="141" t="s">
        <v>888</v>
      </c>
    </row>
    <row r="811" spans="2:65" s="1" customFormat="1">
      <c r="B811" s="33"/>
      <c r="D811" s="143" t="s">
        <v>132</v>
      </c>
      <c r="F811" s="144" t="s">
        <v>889</v>
      </c>
      <c r="I811" s="145"/>
      <c r="L811" s="33"/>
      <c r="M811" s="146"/>
      <c r="T811" s="54"/>
      <c r="AT811" s="18" t="s">
        <v>132</v>
      </c>
      <c r="AU811" s="18" t="s">
        <v>78</v>
      </c>
    </row>
    <row r="812" spans="2:65" s="12" customFormat="1">
      <c r="B812" s="147"/>
      <c r="D812" s="148" t="s">
        <v>134</v>
      </c>
      <c r="E812" s="149" t="s">
        <v>19</v>
      </c>
      <c r="F812" s="150" t="s">
        <v>186</v>
      </c>
      <c r="H812" s="149" t="s">
        <v>19</v>
      </c>
      <c r="I812" s="151"/>
      <c r="L812" s="147"/>
      <c r="M812" s="152"/>
      <c r="T812" s="153"/>
      <c r="AT812" s="149" t="s">
        <v>134</v>
      </c>
      <c r="AU812" s="149" t="s">
        <v>78</v>
      </c>
      <c r="AV812" s="12" t="s">
        <v>76</v>
      </c>
      <c r="AW812" s="12" t="s">
        <v>136</v>
      </c>
      <c r="AX812" s="12" t="s">
        <v>68</v>
      </c>
      <c r="AY812" s="149" t="s">
        <v>123</v>
      </c>
    </row>
    <row r="813" spans="2:65" s="12" customFormat="1">
      <c r="B813" s="147"/>
      <c r="D813" s="148" t="s">
        <v>134</v>
      </c>
      <c r="E813" s="149" t="s">
        <v>19</v>
      </c>
      <c r="F813" s="150" t="s">
        <v>388</v>
      </c>
      <c r="H813" s="149" t="s">
        <v>19</v>
      </c>
      <c r="I813" s="151"/>
      <c r="L813" s="147"/>
      <c r="M813" s="152"/>
      <c r="T813" s="153"/>
      <c r="AT813" s="149" t="s">
        <v>134</v>
      </c>
      <c r="AU813" s="149" t="s">
        <v>78</v>
      </c>
      <c r="AV813" s="12" t="s">
        <v>76</v>
      </c>
      <c r="AW813" s="12" t="s">
        <v>136</v>
      </c>
      <c r="AX813" s="12" t="s">
        <v>68</v>
      </c>
      <c r="AY813" s="149" t="s">
        <v>123</v>
      </c>
    </row>
    <row r="814" spans="2:65" s="12" customFormat="1">
      <c r="B814" s="147"/>
      <c r="D814" s="148" t="s">
        <v>134</v>
      </c>
      <c r="E814" s="149" t="s">
        <v>19</v>
      </c>
      <c r="F814" s="150" t="s">
        <v>596</v>
      </c>
      <c r="H814" s="149" t="s">
        <v>19</v>
      </c>
      <c r="I814" s="151"/>
      <c r="L814" s="147"/>
      <c r="M814" s="152"/>
      <c r="T814" s="153"/>
      <c r="AT814" s="149" t="s">
        <v>134</v>
      </c>
      <c r="AU814" s="149" t="s">
        <v>78</v>
      </c>
      <c r="AV814" s="12" t="s">
        <v>76</v>
      </c>
      <c r="AW814" s="12" t="s">
        <v>136</v>
      </c>
      <c r="AX814" s="12" t="s">
        <v>68</v>
      </c>
      <c r="AY814" s="149" t="s">
        <v>123</v>
      </c>
    </row>
    <row r="815" spans="2:65" s="12" customFormat="1">
      <c r="B815" s="147"/>
      <c r="D815" s="148" t="s">
        <v>134</v>
      </c>
      <c r="E815" s="149" t="s">
        <v>19</v>
      </c>
      <c r="F815" s="150" t="s">
        <v>597</v>
      </c>
      <c r="H815" s="149" t="s">
        <v>19</v>
      </c>
      <c r="I815" s="151"/>
      <c r="L815" s="147"/>
      <c r="M815" s="152"/>
      <c r="T815" s="153"/>
      <c r="AT815" s="149" t="s">
        <v>134</v>
      </c>
      <c r="AU815" s="149" t="s">
        <v>78</v>
      </c>
      <c r="AV815" s="12" t="s">
        <v>76</v>
      </c>
      <c r="AW815" s="12" t="s">
        <v>136</v>
      </c>
      <c r="AX815" s="12" t="s">
        <v>68</v>
      </c>
      <c r="AY815" s="149" t="s">
        <v>123</v>
      </c>
    </row>
    <row r="816" spans="2:65" s="13" customFormat="1">
      <c r="B816" s="154"/>
      <c r="D816" s="148" t="s">
        <v>134</v>
      </c>
      <c r="E816" s="155" t="s">
        <v>19</v>
      </c>
      <c r="F816" s="156" t="s">
        <v>879</v>
      </c>
      <c r="H816" s="157">
        <v>6.5100000000000007</v>
      </c>
      <c r="I816" s="158"/>
      <c r="L816" s="154"/>
      <c r="M816" s="159"/>
      <c r="T816" s="160"/>
      <c r="AT816" s="155" t="s">
        <v>134</v>
      </c>
      <c r="AU816" s="155" t="s">
        <v>78</v>
      </c>
      <c r="AV816" s="13" t="s">
        <v>78</v>
      </c>
      <c r="AW816" s="13" t="s">
        <v>136</v>
      </c>
      <c r="AX816" s="13" t="s">
        <v>76</v>
      </c>
      <c r="AY816" s="155" t="s">
        <v>123</v>
      </c>
    </row>
    <row r="817" spans="2:65" s="1" customFormat="1" ht="55.5" customHeight="1">
      <c r="B817" s="33"/>
      <c r="C817" s="129" t="s">
        <v>890</v>
      </c>
      <c r="D817" s="129" t="s">
        <v>126</v>
      </c>
      <c r="E817" s="130" t="s">
        <v>891</v>
      </c>
      <c r="F817" s="131" t="s">
        <v>892</v>
      </c>
      <c r="G817" s="132" t="s">
        <v>129</v>
      </c>
      <c r="H817" s="133">
        <v>6.51</v>
      </c>
      <c r="I817" s="134"/>
      <c r="J817" s="135">
        <f>ROUND(I817*H817,2)</f>
        <v>0</v>
      </c>
      <c r="K817" s="136"/>
      <c r="L817" s="33"/>
      <c r="M817" s="137" t="s">
        <v>19</v>
      </c>
      <c r="N817" s="138" t="s">
        <v>39</v>
      </c>
      <c r="P817" s="139">
        <f>O817*H817</f>
        <v>0</v>
      </c>
      <c r="Q817" s="139">
        <v>1.4999999999999999E-4</v>
      </c>
      <c r="R817" s="139">
        <f>Q817*H817</f>
        <v>9.7649999999999983E-4</v>
      </c>
      <c r="S817" s="139">
        <v>0</v>
      </c>
      <c r="T817" s="140">
        <f>S817*H817</f>
        <v>0</v>
      </c>
      <c r="AR817" s="141" t="s">
        <v>251</v>
      </c>
      <c r="AT817" s="141" t="s">
        <v>126</v>
      </c>
      <c r="AU817" s="141" t="s">
        <v>78</v>
      </c>
      <c r="AY817" s="18" t="s">
        <v>123</v>
      </c>
      <c r="BE817" s="142">
        <f>IF(N817="základní",J817,0)</f>
        <v>0</v>
      </c>
      <c r="BF817" s="142">
        <f>IF(N817="snížená",J817,0)</f>
        <v>0</v>
      </c>
      <c r="BG817" s="142">
        <f>IF(N817="zákl. přenesená",J817,0)</f>
        <v>0</v>
      </c>
      <c r="BH817" s="142">
        <f>IF(N817="sníž. přenesená",J817,0)</f>
        <v>0</v>
      </c>
      <c r="BI817" s="142">
        <f>IF(N817="nulová",J817,0)</f>
        <v>0</v>
      </c>
      <c r="BJ817" s="18" t="s">
        <v>76</v>
      </c>
      <c r="BK817" s="142">
        <f>ROUND(I817*H817,2)</f>
        <v>0</v>
      </c>
      <c r="BL817" s="18" t="s">
        <v>251</v>
      </c>
      <c r="BM817" s="141" t="s">
        <v>893</v>
      </c>
    </row>
    <row r="818" spans="2:65" s="1" customFormat="1">
      <c r="B818" s="33"/>
      <c r="D818" s="143" t="s">
        <v>132</v>
      </c>
      <c r="F818" s="144" t="s">
        <v>894</v>
      </c>
      <c r="I818" s="145"/>
      <c r="L818" s="33"/>
      <c r="M818" s="146"/>
      <c r="T818" s="54"/>
      <c r="AT818" s="18" t="s">
        <v>132</v>
      </c>
      <c r="AU818" s="18" t="s">
        <v>78</v>
      </c>
    </row>
    <row r="819" spans="2:65" s="12" customFormat="1">
      <c r="B819" s="147"/>
      <c r="D819" s="148" t="s">
        <v>134</v>
      </c>
      <c r="E819" s="149" t="s">
        <v>19</v>
      </c>
      <c r="F819" s="150" t="s">
        <v>186</v>
      </c>
      <c r="H819" s="149" t="s">
        <v>19</v>
      </c>
      <c r="I819" s="151"/>
      <c r="L819" s="147"/>
      <c r="M819" s="152"/>
      <c r="T819" s="153"/>
      <c r="AT819" s="149" t="s">
        <v>134</v>
      </c>
      <c r="AU819" s="149" t="s">
        <v>78</v>
      </c>
      <c r="AV819" s="12" t="s">
        <v>76</v>
      </c>
      <c r="AW819" s="12" t="s">
        <v>136</v>
      </c>
      <c r="AX819" s="12" t="s">
        <v>68</v>
      </c>
      <c r="AY819" s="149" t="s">
        <v>123</v>
      </c>
    </row>
    <row r="820" spans="2:65" s="12" customFormat="1">
      <c r="B820" s="147"/>
      <c r="D820" s="148" t="s">
        <v>134</v>
      </c>
      <c r="E820" s="149" t="s">
        <v>19</v>
      </c>
      <c r="F820" s="150" t="s">
        <v>388</v>
      </c>
      <c r="H820" s="149" t="s">
        <v>19</v>
      </c>
      <c r="I820" s="151"/>
      <c r="L820" s="147"/>
      <c r="M820" s="152"/>
      <c r="T820" s="153"/>
      <c r="AT820" s="149" t="s">
        <v>134</v>
      </c>
      <c r="AU820" s="149" t="s">
        <v>78</v>
      </c>
      <c r="AV820" s="12" t="s">
        <v>76</v>
      </c>
      <c r="AW820" s="12" t="s">
        <v>136</v>
      </c>
      <c r="AX820" s="12" t="s">
        <v>68</v>
      </c>
      <c r="AY820" s="149" t="s">
        <v>123</v>
      </c>
    </row>
    <row r="821" spans="2:65" s="12" customFormat="1">
      <c r="B821" s="147"/>
      <c r="D821" s="148" t="s">
        <v>134</v>
      </c>
      <c r="E821" s="149" t="s">
        <v>19</v>
      </c>
      <c r="F821" s="150" t="s">
        <v>596</v>
      </c>
      <c r="H821" s="149" t="s">
        <v>19</v>
      </c>
      <c r="I821" s="151"/>
      <c r="L821" s="147"/>
      <c r="M821" s="152"/>
      <c r="T821" s="153"/>
      <c r="AT821" s="149" t="s">
        <v>134</v>
      </c>
      <c r="AU821" s="149" t="s">
        <v>78</v>
      </c>
      <c r="AV821" s="12" t="s">
        <v>76</v>
      </c>
      <c r="AW821" s="12" t="s">
        <v>136</v>
      </c>
      <c r="AX821" s="12" t="s">
        <v>68</v>
      </c>
      <c r="AY821" s="149" t="s">
        <v>123</v>
      </c>
    </row>
    <row r="822" spans="2:65" s="12" customFormat="1">
      <c r="B822" s="147"/>
      <c r="D822" s="148" t="s">
        <v>134</v>
      </c>
      <c r="E822" s="149" t="s">
        <v>19</v>
      </c>
      <c r="F822" s="150" t="s">
        <v>597</v>
      </c>
      <c r="H822" s="149" t="s">
        <v>19</v>
      </c>
      <c r="I822" s="151"/>
      <c r="L822" s="147"/>
      <c r="M822" s="152"/>
      <c r="T822" s="153"/>
      <c r="AT822" s="149" t="s">
        <v>134</v>
      </c>
      <c r="AU822" s="149" t="s">
        <v>78</v>
      </c>
      <c r="AV822" s="12" t="s">
        <v>76</v>
      </c>
      <c r="AW822" s="12" t="s">
        <v>136</v>
      </c>
      <c r="AX822" s="12" t="s">
        <v>68</v>
      </c>
      <c r="AY822" s="149" t="s">
        <v>123</v>
      </c>
    </row>
    <row r="823" spans="2:65" s="13" customFormat="1">
      <c r="B823" s="154"/>
      <c r="D823" s="148" t="s">
        <v>134</v>
      </c>
      <c r="E823" s="155" t="s">
        <v>19</v>
      </c>
      <c r="F823" s="156" t="s">
        <v>615</v>
      </c>
      <c r="H823" s="157">
        <v>6.5100000000000007</v>
      </c>
      <c r="I823" s="158"/>
      <c r="L823" s="154"/>
      <c r="M823" s="159"/>
      <c r="T823" s="160"/>
      <c r="AT823" s="155" t="s">
        <v>134</v>
      </c>
      <c r="AU823" s="155" t="s">
        <v>78</v>
      </c>
      <c r="AV823" s="13" t="s">
        <v>78</v>
      </c>
      <c r="AW823" s="13" t="s">
        <v>136</v>
      </c>
      <c r="AX823" s="13" t="s">
        <v>76</v>
      </c>
      <c r="AY823" s="155" t="s">
        <v>123</v>
      </c>
    </row>
    <row r="824" spans="2:65" s="1" customFormat="1" ht="44.25" customHeight="1">
      <c r="B824" s="33"/>
      <c r="C824" s="161" t="s">
        <v>895</v>
      </c>
      <c r="D824" s="161" t="s">
        <v>157</v>
      </c>
      <c r="E824" s="162" t="s">
        <v>896</v>
      </c>
      <c r="F824" s="163" t="s">
        <v>897</v>
      </c>
      <c r="G824" s="164" t="s">
        <v>129</v>
      </c>
      <c r="H824" s="165">
        <v>5.7290000000000001</v>
      </c>
      <c r="I824" s="166"/>
      <c r="J824" s="167">
        <f>ROUND(I824*H824,2)</f>
        <v>0</v>
      </c>
      <c r="K824" s="168"/>
      <c r="L824" s="169"/>
      <c r="M824" s="170" t="s">
        <v>19</v>
      </c>
      <c r="N824" s="171" t="s">
        <v>39</v>
      </c>
      <c r="P824" s="139">
        <f>O824*H824</f>
        <v>0</v>
      </c>
      <c r="Q824" s="139">
        <v>0</v>
      </c>
      <c r="R824" s="139">
        <f>Q824*H824</f>
        <v>0</v>
      </c>
      <c r="S824" s="139">
        <v>0</v>
      </c>
      <c r="T824" s="140">
        <f>S824*H824</f>
        <v>0</v>
      </c>
      <c r="AR824" s="141" t="s">
        <v>342</v>
      </c>
      <c r="AT824" s="141" t="s">
        <v>157</v>
      </c>
      <c r="AU824" s="141" t="s">
        <v>78</v>
      </c>
      <c r="AY824" s="18" t="s">
        <v>123</v>
      </c>
      <c r="BE824" s="142">
        <f>IF(N824="základní",J824,0)</f>
        <v>0</v>
      </c>
      <c r="BF824" s="142">
        <f>IF(N824="snížená",J824,0)</f>
        <v>0</v>
      </c>
      <c r="BG824" s="142">
        <f>IF(N824="zákl. přenesená",J824,0)</f>
        <v>0</v>
      </c>
      <c r="BH824" s="142">
        <f>IF(N824="sníž. přenesená",J824,0)</f>
        <v>0</v>
      </c>
      <c r="BI824" s="142">
        <f>IF(N824="nulová",J824,0)</f>
        <v>0</v>
      </c>
      <c r="BJ824" s="18" t="s">
        <v>76</v>
      </c>
      <c r="BK824" s="142">
        <f>ROUND(I824*H824,2)</f>
        <v>0</v>
      </c>
      <c r="BL824" s="18" t="s">
        <v>251</v>
      </c>
      <c r="BM824" s="141" t="s">
        <v>898</v>
      </c>
    </row>
    <row r="825" spans="2:65" s="12" customFormat="1">
      <c r="B825" s="147"/>
      <c r="D825" s="148" t="s">
        <v>134</v>
      </c>
      <c r="E825" s="149" t="s">
        <v>19</v>
      </c>
      <c r="F825" s="150" t="s">
        <v>186</v>
      </c>
      <c r="H825" s="149" t="s">
        <v>19</v>
      </c>
      <c r="I825" s="151"/>
      <c r="L825" s="147"/>
      <c r="M825" s="152"/>
      <c r="T825" s="153"/>
      <c r="AT825" s="149" t="s">
        <v>134</v>
      </c>
      <c r="AU825" s="149" t="s">
        <v>78</v>
      </c>
      <c r="AV825" s="12" t="s">
        <v>76</v>
      </c>
      <c r="AW825" s="12" t="s">
        <v>136</v>
      </c>
      <c r="AX825" s="12" t="s">
        <v>68</v>
      </c>
      <c r="AY825" s="149" t="s">
        <v>123</v>
      </c>
    </row>
    <row r="826" spans="2:65" s="12" customFormat="1">
      <c r="B826" s="147"/>
      <c r="D826" s="148" t="s">
        <v>134</v>
      </c>
      <c r="E826" s="149" t="s">
        <v>19</v>
      </c>
      <c r="F826" s="150" t="s">
        <v>388</v>
      </c>
      <c r="H826" s="149" t="s">
        <v>19</v>
      </c>
      <c r="I826" s="151"/>
      <c r="L826" s="147"/>
      <c r="M826" s="152"/>
      <c r="T826" s="153"/>
      <c r="AT826" s="149" t="s">
        <v>134</v>
      </c>
      <c r="AU826" s="149" t="s">
        <v>78</v>
      </c>
      <c r="AV826" s="12" t="s">
        <v>76</v>
      </c>
      <c r="AW826" s="12" t="s">
        <v>136</v>
      </c>
      <c r="AX826" s="12" t="s">
        <v>68</v>
      </c>
      <c r="AY826" s="149" t="s">
        <v>123</v>
      </c>
    </row>
    <row r="827" spans="2:65" s="12" customFormat="1">
      <c r="B827" s="147"/>
      <c r="D827" s="148" t="s">
        <v>134</v>
      </c>
      <c r="E827" s="149" t="s">
        <v>19</v>
      </c>
      <c r="F827" s="150" t="s">
        <v>596</v>
      </c>
      <c r="H827" s="149" t="s">
        <v>19</v>
      </c>
      <c r="I827" s="151"/>
      <c r="L827" s="147"/>
      <c r="M827" s="152"/>
      <c r="T827" s="153"/>
      <c r="AT827" s="149" t="s">
        <v>134</v>
      </c>
      <c r="AU827" s="149" t="s">
        <v>78</v>
      </c>
      <c r="AV827" s="12" t="s">
        <v>76</v>
      </c>
      <c r="AW827" s="12" t="s">
        <v>136</v>
      </c>
      <c r="AX827" s="12" t="s">
        <v>68</v>
      </c>
      <c r="AY827" s="149" t="s">
        <v>123</v>
      </c>
    </row>
    <row r="828" spans="2:65" s="12" customFormat="1">
      <c r="B828" s="147"/>
      <c r="D828" s="148" t="s">
        <v>134</v>
      </c>
      <c r="E828" s="149" t="s">
        <v>19</v>
      </c>
      <c r="F828" s="150" t="s">
        <v>597</v>
      </c>
      <c r="H828" s="149" t="s">
        <v>19</v>
      </c>
      <c r="I828" s="151"/>
      <c r="L828" s="147"/>
      <c r="M828" s="152"/>
      <c r="T828" s="153"/>
      <c r="AT828" s="149" t="s">
        <v>134</v>
      </c>
      <c r="AU828" s="149" t="s">
        <v>78</v>
      </c>
      <c r="AV828" s="12" t="s">
        <v>76</v>
      </c>
      <c r="AW828" s="12" t="s">
        <v>136</v>
      </c>
      <c r="AX828" s="12" t="s">
        <v>68</v>
      </c>
      <c r="AY828" s="149" t="s">
        <v>123</v>
      </c>
    </row>
    <row r="829" spans="2:65" s="13" customFormat="1" ht="20.399999999999999">
      <c r="B829" s="154"/>
      <c r="D829" s="148" t="s">
        <v>134</v>
      </c>
      <c r="E829" s="155" t="s">
        <v>19</v>
      </c>
      <c r="F829" s="156" t="s">
        <v>899</v>
      </c>
      <c r="H829" s="157">
        <v>5.7288000000000014</v>
      </c>
      <c r="I829" s="158"/>
      <c r="L829" s="154"/>
      <c r="M829" s="159"/>
      <c r="T829" s="160"/>
      <c r="AT829" s="155" t="s">
        <v>134</v>
      </c>
      <c r="AU829" s="155" t="s">
        <v>78</v>
      </c>
      <c r="AV829" s="13" t="s">
        <v>78</v>
      </c>
      <c r="AW829" s="13" t="s">
        <v>136</v>
      </c>
      <c r="AX829" s="13" t="s">
        <v>76</v>
      </c>
      <c r="AY829" s="155" t="s">
        <v>123</v>
      </c>
    </row>
    <row r="830" spans="2:65" s="1" customFormat="1" ht="24.15" customHeight="1">
      <c r="B830" s="33"/>
      <c r="C830" s="129" t="s">
        <v>900</v>
      </c>
      <c r="D830" s="129" t="s">
        <v>126</v>
      </c>
      <c r="E830" s="130" t="s">
        <v>901</v>
      </c>
      <c r="F830" s="131" t="s">
        <v>902</v>
      </c>
      <c r="G830" s="132" t="s">
        <v>141</v>
      </c>
      <c r="H830" s="133">
        <v>2.1</v>
      </c>
      <c r="I830" s="134"/>
      <c r="J830" s="135">
        <f>ROUND(I830*H830,2)</f>
        <v>0</v>
      </c>
      <c r="K830" s="136"/>
      <c r="L830" s="33"/>
      <c r="M830" s="137" t="s">
        <v>19</v>
      </c>
      <c r="N830" s="138" t="s">
        <v>39</v>
      </c>
      <c r="P830" s="139">
        <f>O830*H830</f>
        <v>0</v>
      </c>
      <c r="Q830" s="139">
        <v>8.0000000000000007E-5</v>
      </c>
      <c r="R830" s="139">
        <f>Q830*H830</f>
        <v>1.6800000000000002E-4</v>
      </c>
      <c r="S830" s="139">
        <v>0</v>
      </c>
      <c r="T830" s="140">
        <f>S830*H830</f>
        <v>0</v>
      </c>
      <c r="AR830" s="141" t="s">
        <v>251</v>
      </c>
      <c r="AT830" s="141" t="s">
        <v>126</v>
      </c>
      <c r="AU830" s="141" t="s">
        <v>78</v>
      </c>
      <c r="AY830" s="18" t="s">
        <v>123</v>
      </c>
      <c r="BE830" s="142">
        <f>IF(N830="základní",J830,0)</f>
        <v>0</v>
      </c>
      <c r="BF830" s="142">
        <f>IF(N830="snížená",J830,0)</f>
        <v>0</v>
      </c>
      <c r="BG830" s="142">
        <f>IF(N830="zákl. přenesená",J830,0)</f>
        <v>0</v>
      </c>
      <c r="BH830" s="142">
        <f>IF(N830="sníž. přenesená",J830,0)</f>
        <v>0</v>
      </c>
      <c r="BI830" s="142">
        <f>IF(N830="nulová",J830,0)</f>
        <v>0</v>
      </c>
      <c r="BJ830" s="18" t="s">
        <v>76</v>
      </c>
      <c r="BK830" s="142">
        <f>ROUND(I830*H830,2)</f>
        <v>0</v>
      </c>
      <c r="BL830" s="18" t="s">
        <v>251</v>
      </c>
      <c r="BM830" s="141" t="s">
        <v>903</v>
      </c>
    </row>
    <row r="831" spans="2:65" s="1" customFormat="1">
      <c r="B831" s="33"/>
      <c r="D831" s="143" t="s">
        <v>132</v>
      </c>
      <c r="F831" s="144" t="s">
        <v>904</v>
      </c>
      <c r="I831" s="145"/>
      <c r="L831" s="33"/>
      <c r="M831" s="146"/>
      <c r="T831" s="54"/>
      <c r="AT831" s="18" t="s">
        <v>132</v>
      </c>
      <c r="AU831" s="18" t="s">
        <v>78</v>
      </c>
    </row>
    <row r="832" spans="2:65" s="12" customFormat="1">
      <c r="B832" s="147"/>
      <c r="D832" s="148" t="s">
        <v>134</v>
      </c>
      <c r="E832" s="149" t="s">
        <v>19</v>
      </c>
      <c r="F832" s="150" t="s">
        <v>186</v>
      </c>
      <c r="H832" s="149" t="s">
        <v>19</v>
      </c>
      <c r="I832" s="151"/>
      <c r="L832" s="147"/>
      <c r="M832" s="152"/>
      <c r="T832" s="153"/>
      <c r="AT832" s="149" t="s">
        <v>134</v>
      </c>
      <c r="AU832" s="149" t="s">
        <v>78</v>
      </c>
      <c r="AV832" s="12" t="s">
        <v>76</v>
      </c>
      <c r="AW832" s="12" t="s">
        <v>136</v>
      </c>
      <c r="AX832" s="12" t="s">
        <v>68</v>
      </c>
      <c r="AY832" s="149" t="s">
        <v>123</v>
      </c>
    </row>
    <row r="833" spans="2:65" s="12" customFormat="1">
      <c r="B833" s="147"/>
      <c r="D833" s="148" t="s">
        <v>134</v>
      </c>
      <c r="E833" s="149" t="s">
        <v>19</v>
      </c>
      <c r="F833" s="150" t="s">
        <v>388</v>
      </c>
      <c r="H833" s="149" t="s">
        <v>19</v>
      </c>
      <c r="I833" s="151"/>
      <c r="L833" s="147"/>
      <c r="M833" s="152"/>
      <c r="T833" s="153"/>
      <c r="AT833" s="149" t="s">
        <v>134</v>
      </c>
      <c r="AU833" s="149" t="s">
        <v>78</v>
      </c>
      <c r="AV833" s="12" t="s">
        <v>76</v>
      </c>
      <c r="AW833" s="12" t="s">
        <v>136</v>
      </c>
      <c r="AX833" s="12" t="s">
        <v>68</v>
      </c>
      <c r="AY833" s="149" t="s">
        <v>123</v>
      </c>
    </row>
    <row r="834" spans="2:65" s="12" customFormat="1">
      <c r="B834" s="147"/>
      <c r="D834" s="148" t="s">
        <v>134</v>
      </c>
      <c r="E834" s="149" t="s">
        <v>19</v>
      </c>
      <c r="F834" s="150" t="s">
        <v>596</v>
      </c>
      <c r="H834" s="149" t="s">
        <v>19</v>
      </c>
      <c r="I834" s="151"/>
      <c r="L834" s="147"/>
      <c r="M834" s="152"/>
      <c r="T834" s="153"/>
      <c r="AT834" s="149" t="s">
        <v>134</v>
      </c>
      <c r="AU834" s="149" t="s">
        <v>78</v>
      </c>
      <c r="AV834" s="12" t="s">
        <v>76</v>
      </c>
      <c r="AW834" s="12" t="s">
        <v>136</v>
      </c>
      <c r="AX834" s="12" t="s">
        <v>68</v>
      </c>
      <c r="AY834" s="149" t="s">
        <v>123</v>
      </c>
    </row>
    <row r="835" spans="2:65" s="12" customFormat="1">
      <c r="B835" s="147"/>
      <c r="D835" s="148" t="s">
        <v>134</v>
      </c>
      <c r="E835" s="149" t="s">
        <v>19</v>
      </c>
      <c r="F835" s="150" t="s">
        <v>597</v>
      </c>
      <c r="H835" s="149" t="s">
        <v>19</v>
      </c>
      <c r="I835" s="151"/>
      <c r="L835" s="147"/>
      <c r="M835" s="152"/>
      <c r="T835" s="153"/>
      <c r="AT835" s="149" t="s">
        <v>134</v>
      </c>
      <c r="AU835" s="149" t="s">
        <v>78</v>
      </c>
      <c r="AV835" s="12" t="s">
        <v>76</v>
      </c>
      <c r="AW835" s="12" t="s">
        <v>136</v>
      </c>
      <c r="AX835" s="12" t="s">
        <v>68</v>
      </c>
      <c r="AY835" s="149" t="s">
        <v>123</v>
      </c>
    </row>
    <row r="836" spans="2:65" s="13" customFormat="1">
      <c r="B836" s="154"/>
      <c r="D836" s="148" t="s">
        <v>134</v>
      </c>
      <c r="E836" s="155" t="s">
        <v>19</v>
      </c>
      <c r="F836" s="156" t="s">
        <v>905</v>
      </c>
      <c r="H836" s="157">
        <v>2.1</v>
      </c>
      <c r="I836" s="158"/>
      <c r="L836" s="154"/>
      <c r="M836" s="159"/>
      <c r="T836" s="160"/>
      <c r="AT836" s="155" t="s">
        <v>134</v>
      </c>
      <c r="AU836" s="155" t="s">
        <v>78</v>
      </c>
      <c r="AV836" s="13" t="s">
        <v>78</v>
      </c>
      <c r="AW836" s="13" t="s">
        <v>136</v>
      </c>
      <c r="AX836" s="13" t="s">
        <v>76</v>
      </c>
      <c r="AY836" s="155" t="s">
        <v>123</v>
      </c>
    </row>
    <row r="837" spans="2:65" s="1" customFormat="1" ht="37.950000000000003" customHeight="1">
      <c r="B837" s="33"/>
      <c r="C837" s="129" t="s">
        <v>906</v>
      </c>
      <c r="D837" s="129" t="s">
        <v>126</v>
      </c>
      <c r="E837" s="130" t="s">
        <v>907</v>
      </c>
      <c r="F837" s="131" t="s">
        <v>908</v>
      </c>
      <c r="G837" s="132" t="s">
        <v>129</v>
      </c>
      <c r="H837" s="133">
        <v>6.51</v>
      </c>
      <c r="I837" s="134"/>
      <c r="J837" s="135">
        <f>ROUND(I837*H837,2)</f>
        <v>0</v>
      </c>
      <c r="K837" s="136"/>
      <c r="L837" s="33"/>
      <c r="M837" s="137" t="s">
        <v>19</v>
      </c>
      <c r="N837" s="138" t="s">
        <v>39</v>
      </c>
      <c r="P837" s="139">
        <f>O837*H837</f>
        <v>0</v>
      </c>
      <c r="Q837" s="139">
        <v>0</v>
      </c>
      <c r="R837" s="139">
        <f>Q837*H837</f>
        <v>0</v>
      </c>
      <c r="S837" s="139">
        <v>0</v>
      </c>
      <c r="T837" s="140">
        <f>S837*H837</f>
        <v>0</v>
      </c>
      <c r="AR837" s="141" t="s">
        <v>251</v>
      </c>
      <c r="AT837" s="141" t="s">
        <v>126</v>
      </c>
      <c r="AU837" s="141" t="s">
        <v>78</v>
      </c>
      <c r="AY837" s="18" t="s">
        <v>123</v>
      </c>
      <c r="BE837" s="142">
        <f>IF(N837="základní",J837,0)</f>
        <v>0</v>
      </c>
      <c r="BF837" s="142">
        <f>IF(N837="snížená",J837,0)</f>
        <v>0</v>
      </c>
      <c r="BG837" s="142">
        <f>IF(N837="zákl. přenesená",J837,0)</f>
        <v>0</v>
      </c>
      <c r="BH837" s="142">
        <f>IF(N837="sníž. přenesená",J837,0)</f>
        <v>0</v>
      </c>
      <c r="BI837" s="142">
        <f>IF(N837="nulová",J837,0)</f>
        <v>0</v>
      </c>
      <c r="BJ837" s="18" t="s">
        <v>76</v>
      </c>
      <c r="BK837" s="142">
        <f>ROUND(I837*H837,2)</f>
        <v>0</v>
      </c>
      <c r="BL837" s="18" t="s">
        <v>251</v>
      </c>
      <c r="BM837" s="141" t="s">
        <v>909</v>
      </c>
    </row>
    <row r="838" spans="2:65" s="1" customFormat="1">
      <c r="B838" s="33"/>
      <c r="D838" s="143" t="s">
        <v>132</v>
      </c>
      <c r="F838" s="144" t="s">
        <v>910</v>
      </c>
      <c r="I838" s="145"/>
      <c r="L838" s="33"/>
      <c r="M838" s="146"/>
      <c r="T838" s="54"/>
      <c r="AT838" s="18" t="s">
        <v>132</v>
      </c>
      <c r="AU838" s="18" t="s">
        <v>78</v>
      </c>
    </row>
    <row r="839" spans="2:65" s="12" customFormat="1">
      <c r="B839" s="147"/>
      <c r="D839" s="148" t="s">
        <v>134</v>
      </c>
      <c r="E839" s="149" t="s">
        <v>19</v>
      </c>
      <c r="F839" s="150" t="s">
        <v>186</v>
      </c>
      <c r="H839" s="149" t="s">
        <v>19</v>
      </c>
      <c r="I839" s="151"/>
      <c r="L839" s="147"/>
      <c r="M839" s="152"/>
      <c r="T839" s="153"/>
      <c r="AT839" s="149" t="s">
        <v>134</v>
      </c>
      <c r="AU839" s="149" t="s">
        <v>78</v>
      </c>
      <c r="AV839" s="12" t="s">
        <v>76</v>
      </c>
      <c r="AW839" s="12" t="s">
        <v>136</v>
      </c>
      <c r="AX839" s="12" t="s">
        <v>68</v>
      </c>
      <c r="AY839" s="149" t="s">
        <v>123</v>
      </c>
    </row>
    <row r="840" spans="2:65" s="12" customFormat="1">
      <c r="B840" s="147"/>
      <c r="D840" s="148" t="s">
        <v>134</v>
      </c>
      <c r="E840" s="149" t="s">
        <v>19</v>
      </c>
      <c r="F840" s="150" t="s">
        <v>388</v>
      </c>
      <c r="H840" s="149" t="s">
        <v>19</v>
      </c>
      <c r="I840" s="151"/>
      <c r="L840" s="147"/>
      <c r="M840" s="152"/>
      <c r="T840" s="153"/>
      <c r="AT840" s="149" t="s">
        <v>134</v>
      </c>
      <c r="AU840" s="149" t="s">
        <v>78</v>
      </c>
      <c r="AV840" s="12" t="s">
        <v>76</v>
      </c>
      <c r="AW840" s="12" t="s">
        <v>136</v>
      </c>
      <c r="AX840" s="12" t="s">
        <v>68</v>
      </c>
      <c r="AY840" s="149" t="s">
        <v>123</v>
      </c>
    </row>
    <row r="841" spans="2:65" s="12" customFormat="1">
      <c r="B841" s="147"/>
      <c r="D841" s="148" t="s">
        <v>134</v>
      </c>
      <c r="E841" s="149" t="s">
        <v>19</v>
      </c>
      <c r="F841" s="150" t="s">
        <v>596</v>
      </c>
      <c r="H841" s="149" t="s">
        <v>19</v>
      </c>
      <c r="I841" s="151"/>
      <c r="L841" s="147"/>
      <c r="M841" s="152"/>
      <c r="T841" s="153"/>
      <c r="AT841" s="149" t="s">
        <v>134</v>
      </c>
      <c r="AU841" s="149" t="s">
        <v>78</v>
      </c>
      <c r="AV841" s="12" t="s">
        <v>76</v>
      </c>
      <c r="AW841" s="12" t="s">
        <v>136</v>
      </c>
      <c r="AX841" s="12" t="s">
        <v>68</v>
      </c>
      <c r="AY841" s="149" t="s">
        <v>123</v>
      </c>
    </row>
    <row r="842" spans="2:65" s="12" customFormat="1">
      <c r="B842" s="147"/>
      <c r="D842" s="148" t="s">
        <v>134</v>
      </c>
      <c r="E842" s="149" t="s">
        <v>19</v>
      </c>
      <c r="F842" s="150" t="s">
        <v>597</v>
      </c>
      <c r="H842" s="149" t="s">
        <v>19</v>
      </c>
      <c r="I842" s="151"/>
      <c r="L842" s="147"/>
      <c r="M842" s="152"/>
      <c r="T842" s="153"/>
      <c r="AT842" s="149" t="s">
        <v>134</v>
      </c>
      <c r="AU842" s="149" t="s">
        <v>78</v>
      </c>
      <c r="AV842" s="12" t="s">
        <v>76</v>
      </c>
      <c r="AW842" s="12" t="s">
        <v>136</v>
      </c>
      <c r="AX842" s="12" t="s">
        <v>68</v>
      </c>
      <c r="AY842" s="149" t="s">
        <v>123</v>
      </c>
    </row>
    <row r="843" spans="2:65" s="13" customFormat="1">
      <c r="B843" s="154"/>
      <c r="D843" s="148" t="s">
        <v>134</v>
      </c>
      <c r="E843" s="155" t="s">
        <v>19</v>
      </c>
      <c r="F843" s="156" t="s">
        <v>615</v>
      </c>
      <c r="H843" s="157">
        <v>6.5100000000000007</v>
      </c>
      <c r="I843" s="158"/>
      <c r="L843" s="154"/>
      <c r="M843" s="159"/>
      <c r="T843" s="160"/>
      <c r="AT843" s="155" t="s">
        <v>134</v>
      </c>
      <c r="AU843" s="155" t="s">
        <v>78</v>
      </c>
      <c r="AV843" s="13" t="s">
        <v>78</v>
      </c>
      <c r="AW843" s="13" t="s">
        <v>136</v>
      </c>
      <c r="AX843" s="13" t="s">
        <v>76</v>
      </c>
      <c r="AY843" s="155" t="s">
        <v>123</v>
      </c>
    </row>
    <row r="844" spans="2:65" s="1" customFormat="1" ht="37.950000000000003" customHeight="1">
      <c r="B844" s="33"/>
      <c r="C844" s="161" t="s">
        <v>911</v>
      </c>
      <c r="D844" s="161" t="s">
        <v>157</v>
      </c>
      <c r="E844" s="162" t="s">
        <v>912</v>
      </c>
      <c r="F844" s="163" t="s">
        <v>913</v>
      </c>
      <c r="G844" s="164" t="s">
        <v>129</v>
      </c>
      <c r="H844" s="165">
        <v>8.4629999999999992</v>
      </c>
      <c r="I844" s="166"/>
      <c r="J844" s="167">
        <f>ROUND(I844*H844,2)</f>
        <v>0</v>
      </c>
      <c r="K844" s="168"/>
      <c r="L844" s="169"/>
      <c r="M844" s="170" t="s">
        <v>19</v>
      </c>
      <c r="N844" s="171" t="s">
        <v>39</v>
      </c>
      <c r="P844" s="139">
        <f>O844*H844</f>
        <v>0</v>
      </c>
      <c r="Q844" s="139">
        <v>1.3999999999999999E-4</v>
      </c>
      <c r="R844" s="139">
        <f>Q844*H844</f>
        <v>1.1848199999999998E-3</v>
      </c>
      <c r="S844" s="139">
        <v>0</v>
      </c>
      <c r="T844" s="140">
        <f>S844*H844</f>
        <v>0</v>
      </c>
      <c r="AR844" s="141" t="s">
        <v>342</v>
      </c>
      <c r="AT844" s="141" t="s">
        <v>157</v>
      </c>
      <c r="AU844" s="141" t="s">
        <v>78</v>
      </c>
      <c r="AY844" s="18" t="s">
        <v>123</v>
      </c>
      <c r="BE844" s="142">
        <f>IF(N844="základní",J844,0)</f>
        <v>0</v>
      </c>
      <c r="BF844" s="142">
        <f>IF(N844="snížená",J844,0)</f>
        <v>0</v>
      </c>
      <c r="BG844" s="142">
        <f>IF(N844="zákl. přenesená",J844,0)</f>
        <v>0</v>
      </c>
      <c r="BH844" s="142">
        <f>IF(N844="sníž. přenesená",J844,0)</f>
        <v>0</v>
      </c>
      <c r="BI844" s="142">
        <f>IF(N844="nulová",J844,0)</f>
        <v>0</v>
      </c>
      <c r="BJ844" s="18" t="s">
        <v>76</v>
      </c>
      <c r="BK844" s="142">
        <f>ROUND(I844*H844,2)</f>
        <v>0</v>
      </c>
      <c r="BL844" s="18" t="s">
        <v>251</v>
      </c>
      <c r="BM844" s="141" t="s">
        <v>914</v>
      </c>
    </row>
    <row r="845" spans="2:65" s="12" customFormat="1">
      <c r="B845" s="147"/>
      <c r="D845" s="148" t="s">
        <v>134</v>
      </c>
      <c r="E845" s="149" t="s">
        <v>19</v>
      </c>
      <c r="F845" s="150" t="s">
        <v>186</v>
      </c>
      <c r="H845" s="149" t="s">
        <v>19</v>
      </c>
      <c r="I845" s="151"/>
      <c r="L845" s="147"/>
      <c r="M845" s="152"/>
      <c r="T845" s="153"/>
      <c r="AT845" s="149" t="s">
        <v>134</v>
      </c>
      <c r="AU845" s="149" t="s">
        <v>78</v>
      </c>
      <c r="AV845" s="12" t="s">
        <v>76</v>
      </c>
      <c r="AW845" s="12" t="s">
        <v>136</v>
      </c>
      <c r="AX845" s="12" t="s">
        <v>68</v>
      </c>
      <c r="AY845" s="149" t="s">
        <v>123</v>
      </c>
    </row>
    <row r="846" spans="2:65" s="12" customFormat="1">
      <c r="B846" s="147"/>
      <c r="D846" s="148" t="s">
        <v>134</v>
      </c>
      <c r="E846" s="149" t="s">
        <v>19</v>
      </c>
      <c r="F846" s="150" t="s">
        <v>388</v>
      </c>
      <c r="H846" s="149" t="s">
        <v>19</v>
      </c>
      <c r="I846" s="151"/>
      <c r="L846" s="147"/>
      <c r="M846" s="152"/>
      <c r="T846" s="153"/>
      <c r="AT846" s="149" t="s">
        <v>134</v>
      </c>
      <c r="AU846" s="149" t="s">
        <v>78</v>
      </c>
      <c r="AV846" s="12" t="s">
        <v>76</v>
      </c>
      <c r="AW846" s="12" t="s">
        <v>136</v>
      </c>
      <c r="AX846" s="12" t="s">
        <v>68</v>
      </c>
      <c r="AY846" s="149" t="s">
        <v>123</v>
      </c>
    </row>
    <row r="847" spans="2:65" s="12" customFormat="1">
      <c r="B847" s="147"/>
      <c r="D847" s="148" t="s">
        <v>134</v>
      </c>
      <c r="E847" s="149" t="s">
        <v>19</v>
      </c>
      <c r="F847" s="150" t="s">
        <v>596</v>
      </c>
      <c r="H847" s="149" t="s">
        <v>19</v>
      </c>
      <c r="I847" s="151"/>
      <c r="L847" s="147"/>
      <c r="M847" s="152"/>
      <c r="T847" s="153"/>
      <c r="AT847" s="149" t="s">
        <v>134</v>
      </c>
      <c r="AU847" s="149" t="s">
        <v>78</v>
      </c>
      <c r="AV847" s="12" t="s">
        <v>76</v>
      </c>
      <c r="AW847" s="12" t="s">
        <v>136</v>
      </c>
      <c r="AX847" s="12" t="s">
        <v>68</v>
      </c>
      <c r="AY847" s="149" t="s">
        <v>123</v>
      </c>
    </row>
    <row r="848" spans="2:65" s="12" customFormat="1">
      <c r="B848" s="147"/>
      <c r="D848" s="148" t="s">
        <v>134</v>
      </c>
      <c r="E848" s="149" t="s">
        <v>19</v>
      </c>
      <c r="F848" s="150" t="s">
        <v>597</v>
      </c>
      <c r="H848" s="149" t="s">
        <v>19</v>
      </c>
      <c r="I848" s="151"/>
      <c r="L848" s="147"/>
      <c r="M848" s="152"/>
      <c r="T848" s="153"/>
      <c r="AT848" s="149" t="s">
        <v>134</v>
      </c>
      <c r="AU848" s="149" t="s">
        <v>78</v>
      </c>
      <c r="AV848" s="12" t="s">
        <v>76</v>
      </c>
      <c r="AW848" s="12" t="s">
        <v>136</v>
      </c>
      <c r="AX848" s="12" t="s">
        <v>68</v>
      </c>
      <c r="AY848" s="149" t="s">
        <v>123</v>
      </c>
    </row>
    <row r="849" spans="2:65" s="13" customFormat="1">
      <c r="B849" s="154"/>
      <c r="D849" s="148" t="s">
        <v>134</v>
      </c>
      <c r="E849" s="155" t="s">
        <v>19</v>
      </c>
      <c r="F849" s="156" t="s">
        <v>915</v>
      </c>
      <c r="H849" s="157">
        <v>8.463000000000001</v>
      </c>
      <c r="I849" s="158"/>
      <c r="L849" s="154"/>
      <c r="M849" s="159"/>
      <c r="T849" s="160"/>
      <c r="AT849" s="155" t="s">
        <v>134</v>
      </c>
      <c r="AU849" s="155" t="s">
        <v>78</v>
      </c>
      <c r="AV849" s="13" t="s">
        <v>78</v>
      </c>
      <c r="AW849" s="13" t="s">
        <v>136</v>
      </c>
      <c r="AX849" s="13" t="s">
        <v>76</v>
      </c>
      <c r="AY849" s="155" t="s">
        <v>123</v>
      </c>
    </row>
    <row r="850" spans="2:65" s="1" customFormat="1" ht="37.950000000000003" customHeight="1">
      <c r="B850" s="33"/>
      <c r="C850" s="129" t="s">
        <v>916</v>
      </c>
      <c r="D850" s="129" t="s">
        <v>126</v>
      </c>
      <c r="E850" s="130" t="s">
        <v>917</v>
      </c>
      <c r="F850" s="131" t="s">
        <v>918</v>
      </c>
      <c r="G850" s="132" t="s">
        <v>129</v>
      </c>
      <c r="H850" s="133">
        <v>6.51</v>
      </c>
      <c r="I850" s="134"/>
      <c r="J850" s="135">
        <f>ROUND(I850*H850,2)</f>
        <v>0</v>
      </c>
      <c r="K850" s="136"/>
      <c r="L850" s="33"/>
      <c r="M850" s="137" t="s">
        <v>19</v>
      </c>
      <c r="N850" s="138" t="s">
        <v>39</v>
      </c>
      <c r="P850" s="139">
        <f>O850*H850</f>
        <v>0</v>
      </c>
      <c r="Q850" s="139">
        <v>0</v>
      </c>
      <c r="R850" s="139">
        <f>Q850*H850</f>
        <v>0</v>
      </c>
      <c r="S850" s="139">
        <v>0</v>
      </c>
      <c r="T850" s="140">
        <f>S850*H850</f>
        <v>0</v>
      </c>
      <c r="AR850" s="141" t="s">
        <v>251</v>
      </c>
      <c r="AT850" s="141" t="s">
        <v>126</v>
      </c>
      <c r="AU850" s="141" t="s">
        <v>78</v>
      </c>
      <c r="AY850" s="18" t="s">
        <v>123</v>
      </c>
      <c r="BE850" s="142">
        <f>IF(N850="základní",J850,0)</f>
        <v>0</v>
      </c>
      <c r="BF850" s="142">
        <f>IF(N850="snížená",J850,0)</f>
        <v>0</v>
      </c>
      <c r="BG850" s="142">
        <f>IF(N850="zákl. přenesená",J850,0)</f>
        <v>0</v>
      </c>
      <c r="BH850" s="142">
        <f>IF(N850="sníž. přenesená",J850,0)</f>
        <v>0</v>
      </c>
      <c r="BI850" s="142">
        <f>IF(N850="nulová",J850,0)</f>
        <v>0</v>
      </c>
      <c r="BJ850" s="18" t="s">
        <v>76</v>
      </c>
      <c r="BK850" s="142">
        <f>ROUND(I850*H850,2)</f>
        <v>0</v>
      </c>
      <c r="BL850" s="18" t="s">
        <v>251</v>
      </c>
      <c r="BM850" s="141" t="s">
        <v>919</v>
      </c>
    </row>
    <row r="851" spans="2:65" s="1" customFormat="1">
      <c r="B851" s="33"/>
      <c r="D851" s="143" t="s">
        <v>132</v>
      </c>
      <c r="F851" s="144" t="s">
        <v>920</v>
      </c>
      <c r="I851" s="145"/>
      <c r="L851" s="33"/>
      <c r="M851" s="146"/>
      <c r="T851" s="54"/>
      <c r="AT851" s="18" t="s">
        <v>132</v>
      </c>
      <c r="AU851" s="18" t="s">
        <v>78</v>
      </c>
    </row>
    <row r="852" spans="2:65" s="12" customFormat="1">
      <c r="B852" s="147"/>
      <c r="D852" s="148" t="s">
        <v>134</v>
      </c>
      <c r="E852" s="149" t="s">
        <v>19</v>
      </c>
      <c r="F852" s="150" t="s">
        <v>186</v>
      </c>
      <c r="H852" s="149" t="s">
        <v>19</v>
      </c>
      <c r="I852" s="151"/>
      <c r="L852" s="147"/>
      <c r="M852" s="152"/>
      <c r="T852" s="153"/>
      <c r="AT852" s="149" t="s">
        <v>134</v>
      </c>
      <c r="AU852" s="149" t="s">
        <v>78</v>
      </c>
      <c r="AV852" s="12" t="s">
        <v>76</v>
      </c>
      <c r="AW852" s="12" t="s">
        <v>136</v>
      </c>
      <c r="AX852" s="12" t="s">
        <v>68</v>
      </c>
      <c r="AY852" s="149" t="s">
        <v>123</v>
      </c>
    </row>
    <row r="853" spans="2:65" s="12" customFormat="1">
      <c r="B853" s="147"/>
      <c r="D853" s="148" t="s">
        <v>134</v>
      </c>
      <c r="E853" s="149" t="s">
        <v>19</v>
      </c>
      <c r="F853" s="150" t="s">
        <v>388</v>
      </c>
      <c r="H853" s="149" t="s">
        <v>19</v>
      </c>
      <c r="I853" s="151"/>
      <c r="L853" s="147"/>
      <c r="M853" s="152"/>
      <c r="T853" s="153"/>
      <c r="AT853" s="149" t="s">
        <v>134</v>
      </c>
      <c r="AU853" s="149" t="s">
        <v>78</v>
      </c>
      <c r="AV853" s="12" t="s">
        <v>76</v>
      </c>
      <c r="AW853" s="12" t="s">
        <v>136</v>
      </c>
      <c r="AX853" s="12" t="s">
        <v>68</v>
      </c>
      <c r="AY853" s="149" t="s">
        <v>123</v>
      </c>
    </row>
    <row r="854" spans="2:65" s="12" customFormat="1">
      <c r="B854" s="147"/>
      <c r="D854" s="148" t="s">
        <v>134</v>
      </c>
      <c r="E854" s="149" t="s">
        <v>19</v>
      </c>
      <c r="F854" s="150" t="s">
        <v>596</v>
      </c>
      <c r="H854" s="149" t="s">
        <v>19</v>
      </c>
      <c r="I854" s="151"/>
      <c r="L854" s="147"/>
      <c r="M854" s="152"/>
      <c r="T854" s="153"/>
      <c r="AT854" s="149" t="s">
        <v>134</v>
      </c>
      <c r="AU854" s="149" t="s">
        <v>78</v>
      </c>
      <c r="AV854" s="12" t="s">
        <v>76</v>
      </c>
      <c r="AW854" s="12" t="s">
        <v>136</v>
      </c>
      <c r="AX854" s="12" t="s">
        <v>68</v>
      </c>
      <c r="AY854" s="149" t="s">
        <v>123</v>
      </c>
    </row>
    <row r="855" spans="2:65" s="12" customFormat="1">
      <c r="B855" s="147"/>
      <c r="D855" s="148" t="s">
        <v>134</v>
      </c>
      <c r="E855" s="149" t="s">
        <v>19</v>
      </c>
      <c r="F855" s="150" t="s">
        <v>597</v>
      </c>
      <c r="H855" s="149" t="s">
        <v>19</v>
      </c>
      <c r="I855" s="151"/>
      <c r="L855" s="147"/>
      <c r="M855" s="152"/>
      <c r="T855" s="153"/>
      <c r="AT855" s="149" t="s">
        <v>134</v>
      </c>
      <c r="AU855" s="149" t="s">
        <v>78</v>
      </c>
      <c r="AV855" s="12" t="s">
        <v>76</v>
      </c>
      <c r="AW855" s="12" t="s">
        <v>136</v>
      </c>
      <c r="AX855" s="12" t="s">
        <v>68</v>
      </c>
      <c r="AY855" s="149" t="s">
        <v>123</v>
      </c>
    </row>
    <row r="856" spans="2:65" s="13" customFormat="1">
      <c r="B856" s="154"/>
      <c r="D856" s="148" t="s">
        <v>134</v>
      </c>
      <c r="E856" s="155" t="s">
        <v>19</v>
      </c>
      <c r="F856" s="156" t="s">
        <v>615</v>
      </c>
      <c r="H856" s="157">
        <v>6.5100000000000007</v>
      </c>
      <c r="I856" s="158"/>
      <c r="L856" s="154"/>
      <c r="M856" s="159"/>
      <c r="T856" s="160"/>
      <c r="AT856" s="155" t="s">
        <v>134</v>
      </c>
      <c r="AU856" s="155" t="s">
        <v>78</v>
      </c>
      <c r="AV856" s="13" t="s">
        <v>78</v>
      </c>
      <c r="AW856" s="13" t="s">
        <v>136</v>
      </c>
      <c r="AX856" s="13" t="s">
        <v>76</v>
      </c>
      <c r="AY856" s="155" t="s">
        <v>123</v>
      </c>
    </row>
    <row r="857" spans="2:65" s="1" customFormat="1" ht="16.5" customHeight="1">
      <c r="B857" s="33"/>
      <c r="C857" s="129" t="s">
        <v>921</v>
      </c>
      <c r="D857" s="129" t="s">
        <v>126</v>
      </c>
      <c r="E857" s="130" t="s">
        <v>922</v>
      </c>
      <c r="F857" s="131" t="s">
        <v>923</v>
      </c>
      <c r="G857" s="132" t="s">
        <v>129</v>
      </c>
      <c r="H857" s="133">
        <v>28</v>
      </c>
      <c r="I857" s="134"/>
      <c r="J857" s="135">
        <f>ROUND(I857*H857,2)</f>
        <v>0</v>
      </c>
      <c r="K857" s="136"/>
      <c r="L857" s="33"/>
      <c r="M857" s="137" t="s">
        <v>19</v>
      </c>
      <c r="N857" s="138" t="s">
        <v>39</v>
      </c>
      <c r="P857" s="139">
        <f>O857*H857</f>
        <v>0</v>
      </c>
      <c r="Q857" s="139">
        <v>1.3999999999999999E-4</v>
      </c>
      <c r="R857" s="139">
        <f>Q857*H857</f>
        <v>3.9199999999999999E-3</v>
      </c>
      <c r="S857" s="139">
        <v>0</v>
      </c>
      <c r="T857" s="140">
        <f>S857*H857</f>
        <v>0</v>
      </c>
      <c r="AR857" s="141" t="s">
        <v>251</v>
      </c>
      <c r="AT857" s="141" t="s">
        <v>126</v>
      </c>
      <c r="AU857" s="141" t="s">
        <v>78</v>
      </c>
      <c r="AY857" s="18" t="s">
        <v>123</v>
      </c>
      <c r="BE857" s="142">
        <f>IF(N857="základní",J857,0)</f>
        <v>0</v>
      </c>
      <c r="BF857" s="142">
        <f>IF(N857="snížená",J857,0)</f>
        <v>0</v>
      </c>
      <c r="BG857" s="142">
        <f>IF(N857="zákl. přenesená",J857,0)</f>
        <v>0</v>
      </c>
      <c r="BH857" s="142">
        <f>IF(N857="sníž. přenesená",J857,0)</f>
        <v>0</v>
      </c>
      <c r="BI857" s="142">
        <f>IF(N857="nulová",J857,0)</f>
        <v>0</v>
      </c>
      <c r="BJ857" s="18" t="s">
        <v>76</v>
      </c>
      <c r="BK857" s="142">
        <f>ROUND(I857*H857,2)</f>
        <v>0</v>
      </c>
      <c r="BL857" s="18" t="s">
        <v>251</v>
      </c>
      <c r="BM857" s="141" t="s">
        <v>924</v>
      </c>
    </row>
    <row r="858" spans="2:65" s="1" customFormat="1">
      <c r="B858" s="33"/>
      <c r="D858" s="143" t="s">
        <v>132</v>
      </c>
      <c r="F858" s="144" t="s">
        <v>925</v>
      </c>
      <c r="I858" s="145"/>
      <c r="L858" s="33"/>
      <c r="M858" s="146"/>
      <c r="T858" s="54"/>
      <c r="AT858" s="18" t="s">
        <v>132</v>
      </c>
      <c r="AU858" s="18" t="s">
        <v>78</v>
      </c>
    </row>
    <row r="859" spans="2:65" s="12" customFormat="1">
      <c r="B859" s="147"/>
      <c r="D859" s="148" t="s">
        <v>134</v>
      </c>
      <c r="E859" s="149" t="s">
        <v>19</v>
      </c>
      <c r="F859" s="150" t="s">
        <v>186</v>
      </c>
      <c r="H859" s="149" t="s">
        <v>19</v>
      </c>
      <c r="I859" s="151"/>
      <c r="L859" s="147"/>
      <c r="M859" s="152"/>
      <c r="T859" s="153"/>
      <c r="AT859" s="149" t="s">
        <v>134</v>
      </c>
      <c r="AU859" s="149" t="s">
        <v>78</v>
      </c>
      <c r="AV859" s="12" t="s">
        <v>76</v>
      </c>
      <c r="AW859" s="12" t="s">
        <v>136</v>
      </c>
      <c r="AX859" s="12" t="s">
        <v>68</v>
      </c>
      <c r="AY859" s="149" t="s">
        <v>123</v>
      </c>
    </row>
    <row r="860" spans="2:65" s="12" customFormat="1">
      <c r="B860" s="147"/>
      <c r="D860" s="148" t="s">
        <v>134</v>
      </c>
      <c r="E860" s="149" t="s">
        <v>19</v>
      </c>
      <c r="F860" s="150" t="s">
        <v>388</v>
      </c>
      <c r="H860" s="149" t="s">
        <v>19</v>
      </c>
      <c r="I860" s="151"/>
      <c r="L860" s="147"/>
      <c r="M860" s="152"/>
      <c r="T860" s="153"/>
      <c r="AT860" s="149" t="s">
        <v>134</v>
      </c>
      <c r="AU860" s="149" t="s">
        <v>78</v>
      </c>
      <c r="AV860" s="12" t="s">
        <v>76</v>
      </c>
      <c r="AW860" s="12" t="s">
        <v>136</v>
      </c>
      <c r="AX860" s="12" t="s">
        <v>68</v>
      </c>
      <c r="AY860" s="149" t="s">
        <v>123</v>
      </c>
    </row>
    <row r="861" spans="2:65" s="12" customFormat="1">
      <c r="B861" s="147"/>
      <c r="D861" s="148" t="s">
        <v>134</v>
      </c>
      <c r="E861" s="149" t="s">
        <v>19</v>
      </c>
      <c r="F861" s="150" t="s">
        <v>596</v>
      </c>
      <c r="H861" s="149" t="s">
        <v>19</v>
      </c>
      <c r="I861" s="151"/>
      <c r="L861" s="147"/>
      <c r="M861" s="152"/>
      <c r="T861" s="153"/>
      <c r="AT861" s="149" t="s">
        <v>134</v>
      </c>
      <c r="AU861" s="149" t="s">
        <v>78</v>
      </c>
      <c r="AV861" s="12" t="s">
        <v>76</v>
      </c>
      <c r="AW861" s="12" t="s">
        <v>136</v>
      </c>
      <c r="AX861" s="12" t="s">
        <v>68</v>
      </c>
      <c r="AY861" s="149" t="s">
        <v>123</v>
      </c>
    </row>
    <row r="862" spans="2:65" s="12" customFormat="1">
      <c r="B862" s="147"/>
      <c r="D862" s="148" t="s">
        <v>134</v>
      </c>
      <c r="E862" s="149" t="s">
        <v>19</v>
      </c>
      <c r="F862" s="150" t="s">
        <v>597</v>
      </c>
      <c r="H862" s="149" t="s">
        <v>19</v>
      </c>
      <c r="I862" s="151"/>
      <c r="L862" s="147"/>
      <c r="M862" s="152"/>
      <c r="T862" s="153"/>
      <c r="AT862" s="149" t="s">
        <v>134</v>
      </c>
      <c r="AU862" s="149" t="s">
        <v>78</v>
      </c>
      <c r="AV862" s="12" t="s">
        <v>76</v>
      </c>
      <c r="AW862" s="12" t="s">
        <v>136</v>
      </c>
      <c r="AX862" s="12" t="s">
        <v>68</v>
      </c>
      <c r="AY862" s="149" t="s">
        <v>123</v>
      </c>
    </row>
    <row r="863" spans="2:65" s="12" customFormat="1">
      <c r="B863" s="147"/>
      <c r="D863" s="148" t="s">
        <v>134</v>
      </c>
      <c r="E863" s="149" t="s">
        <v>19</v>
      </c>
      <c r="F863" s="150" t="s">
        <v>926</v>
      </c>
      <c r="H863" s="149" t="s">
        <v>19</v>
      </c>
      <c r="I863" s="151"/>
      <c r="L863" s="147"/>
      <c r="M863" s="152"/>
      <c r="T863" s="153"/>
      <c r="AT863" s="149" t="s">
        <v>134</v>
      </c>
      <c r="AU863" s="149" t="s">
        <v>78</v>
      </c>
      <c r="AV863" s="12" t="s">
        <v>76</v>
      </c>
      <c r="AW863" s="12" t="s">
        <v>136</v>
      </c>
      <c r="AX863" s="12" t="s">
        <v>68</v>
      </c>
      <c r="AY863" s="149" t="s">
        <v>123</v>
      </c>
    </row>
    <row r="864" spans="2:65" s="13" customFormat="1">
      <c r="B864" s="154"/>
      <c r="D864" s="148" t="s">
        <v>134</v>
      </c>
      <c r="E864" s="155" t="s">
        <v>19</v>
      </c>
      <c r="F864" s="156" t="s">
        <v>927</v>
      </c>
      <c r="H864" s="157">
        <v>28</v>
      </c>
      <c r="I864" s="158"/>
      <c r="L864" s="154"/>
      <c r="M864" s="159"/>
      <c r="T864" s="160"/>
      <c r="AT864" s="155" t="s">
        <v>134</v>
      </c>
      <c r="AU864" s="155" t="s">
        <v>78</v>
      </c>
      <c r="AV864" s="13" t="s">
        <v>78</v>
      </c>
      <c r="AW864" s="13" t="s">
        <v>136</v>
      </c>
      <c r="AX864" s="13" t="s">
        <v>76</v>
      </c>
      <c r="AY864" s="155" t="s">
        <v>123</v>
      </c>
    </row>
    <row r="865" spans="2:65" s="1" customFormat="1" ht="49.2" customHeight="1">
      <c r="B865" s="33"/>
      <c r="C865" s="129" t="s">
        <v>928</v>
      </c>
      <c r="D865" s="129" t="s">
        <v>126</v>
      </c>
      <c r="E865" s="130" t="s">
        <v>929</v>
      </c>
      <c r="F865" s="131" t="s">
        <v>930</v>
      </c>
      <c r="G865" s="132" t="s">
        <v>569</v>
      </c>
      <c r="H865" s="179"/>
      <c r="I865" s="134"/>
      <c r="J865" s="135">
        <f>ROUND(I865*H865,2)</f>
        <v>0</v>
      </c>
      <c r="K865" s="136"/>
      <c r="L865" s="33"/>
      <c r="M865" s="137" t="s">
        <v>19</v>
      </c>
      <c r="N865" s="138" t="s">
        <v>39</v>
      </c>
      <c r="P865" s="139">
        <f>O865*H865</f>
        <v>0</v>
      </c>
      <c r="Q865" s="139">
        <v>0</v>
      </c>
      <c r="R865" s="139">
        <f>Q865*H865</f>
        <v>0</v>
      </c>
      <c r="S865" s="139">
        <v>0</v>
      </c>
      <c r="T865" s="140">
        <f>S865*H865</f>
        <v>0</v>
      </c>
      <c r="AR865" s="141" t="s">
        <v>251</v>
      </c>
      <c r="AT865" s="141" t="s">
        <v>126</v>
      </c>
      <c r="AU865" s="141" t="s">
        <v>78</v>
      </c>
      <c r="AY865" s="18" t="s">
        <v>123</v>
      </c>
      <c r="BE865" s="142">
        <f>IF(N865="základní",J865,0)</f>
        <v>0</v>
      </c>
      <c r="BF865" s="142">
        <f>IF(N865="snížená",J865,0)</f>
        <v>0</v>
      </c>
      <c r="BG865" s="142">
        <f>IF(N865="zákl. přenesená",J865,0)</f>
        <v>0</v>
      </c>
      <c r="BH865" s="142">
        <f>IF(N865="sníž. přenesená",J865,0)</f>
        <v>0</v>
      </c>
      <c r="BI865" s="142">
        <f>IF(N865="nulová",J865,0)</f>
        <v>0</v>
      </c>
      <c r="BJ865" s="18" t="s">
        <v>76</v>
      </c>
      <c r="BK865" s="142">
        <f>ROUND(I865*H865,2)</f>
        <v>0</v>
      </c>
      <c r="BL865" s="18" t="s">
        <v>251</v>
      </c>
      <c r="BM865" s="141" t="s">
        <v>931</v>
      </c>
    </row>
    <row r="866" spans="2:65" s="1" customFormat="1">
      <c r="B866" s="33"/>
      <c r="D866" s="143" t="s">
        <v>132</v>
      </c>
      <c r="F866" s="144" t="s">
        <v>932</v>
      </c>
      <c r="I866" s="145"/>
      <c r="L866" s="33"/>
      <c r="M866" s="146"/>
      <c r="T866" s="54"/>
      <c r="AT866" s="18" t="s">
        <v>132</v>
      </c>
      <c r="AU866" s="18" t="s">
        <v>78</v>
      </c>
    </row>
    <row r="867" spans="2:65" s="11" customFormat="1" ht="22.95" customHeight="1">
      <c r="B867" s="117"/>
      <c r="D867" s="118" t="s">
        <v>67</v>
      </c>
      <c r="E867" s="127" t="s">
        <v>933</v>
      </c>
      <c r="F867" s="127" t="s">
        <v>934</v>
      </c>
      <c r="I867" s="120"/>
      <c r="J867" s="128">
        <f>BK867</f>
        <v>0</v>
      </c>
      <c r="L867" s="117"/>
      <c r="M867" s="122"/>
      <c r="P867" s="123">
        <f>SUM(P868:P872)</f>
        <v>0</v>
      </c>
      <c r="R867" s="123">
        <f>SUM(R868:R872)</f>
        <v>0</v>
      </c>
      <c r="T867" s="124">
        <f>SUM(T868:T872)</f>
        <v>0.80869000000000002</v>
      </c>
      <c r="AR867" s="118" t="s">
        <v>78</v>
      </c>
      <c r="AT867" s="125" t="s">
        <v>67</v>
      </c>
      <c r="AU867" s="125" t="s">
        <v>76</v>
      </c>
      <c r="AY867" s="118" t="s">
        <v>123</v>
      </c>
      <c r="BK867" s="126">
        <f>SUM(BK868:BK872)</f>
        <v>0</v>
      </c>
    </row>
    <row r="868" spans="2:65" s="1" customFormat="1" ht="16.5" customHeight="1">
      <c r="B868" s="33"/>
      <c r="C868" s="129" t="s">
        <v>935</v>
      </c>
      <c r="D868" s="129" t="s">
        <v>126</v>
      </c>
      <c r="E868" s="130" t="s">
        <v>936</v>
      </c>
      <c r="F868" s="131" t="s">
        <v>937</v>
      </c>
      <c r="G868" s="132" t="s">
        <v>141</v>
      </c>
      <c r="H868" s="133">
        <v>67</v>
      </c>
      <c r="I868" s="134"/>
      <c r="J868" s="135">
        <f>ROUND(I868*H868,2)</f>
        <v>0</v>
      </c>
      <c r="K868" s="136"/>
      <c r="L868" s="33"/>
      <c r="M868" s="137" t="s">
        <v>19</v>
      </c>
      <c r="N868" s="138" t="s">
        <v>39</v>
      </c>
      <c r="P868" s="139">
        <f>O868*H868</f>
        <v>0</v>
      </c>
      <c r="Q868" s="139">
        <v>0</v>
      </c>
      <c r="R868" s="139">
        <f>Q868*H868</f>
        <v>0</v>
      </c>
      <c r="S868" s="139">
        <v>1.2070000000000001E-2</v>
      </c>
      <c r="T868" s="140">
        <f>S868*H868</f>
        <v>0.80869000000000002</v>
      </c>
      <c r="AR868" s="141" t="s">
        <v>251</v>
      </c>
      <c r="AT868" s="141" t="s">
        <v>126</v>
      </c>
      <c r="AU868" s="141" t="s">
        <v>78</v>
      </c>
      <c r="AY868" s="18" t="s">
        <v>123</v>
      </c>
      <c r="BE868" s="142">
        <f>IF(N868="základní",J868,0)</f>
        <v>0</v>
      </c>
      <c r="BF868" s="142">
        <f>IF(N868="snížená",J868,0)</f>
        <v>0</v>
      </c>
      <c r="BG868" s="142">
        <f>IF(N868="zákl. přenesená",J868,0)</f>
        <v>0</v>
      </c>
      <c r="BH868" s="142">
        <f>IF(N868="sníž. přenesená",J868,0)</f>
        <v>0</v>
      </c>
      <c r="BI868" s="142">
        <f>IF(N868="nulová",J868,0)</f>
        <v>0</v>
      </c>
      <c r="BJ868" s="18" t="s">
        <v>76</v>
      </c>
      <c r="BK868" s="142">
        <f>ROUND(I868*H868,2)</f>
        <v>0</v>
      </c>
      <c r="BL868" s="18" t="s">
        <v>251</v>
      </c>
      <c r="BM868" s="141" t="s">
        <v>938</v>
      </c>
    </row>
    <row r="869" spans="2:65" s="1" customFormat="1">
      <c r="B869" s="33"/>
      <c r="D869" s="143" t="s">
        <v>132</v>
      </c>
      <c r="F869" s="144" t="s">
        <v>939</v>
      </c>
      <c r="I869" s="145"/>
      <c r="L869" s="33"/>
      <c r="M869" s="146"/>
      <c r="T869" s="54"/>
      <c r="AT869" s="18" t="s">
        <v>132</v>
      </c>
      <c r="AU869" s="18" t="s">
        <v>78</v>
      </c>
    </row>
    <row r="870" spans="2:65" s="12" customFormat="1">
      <c r="B870" s="147"/>
      <c r="D870" s="148" t="s">
        <v>134</v>
      </c>
      <c r="E870" s="149" t="s">
        <v>19</v>
      </c>
      <c r="F870" s="150" t="s">
        <v>186</v>
      </c>
      <c r="H870" s="149" t="s">
        <v>19</v>
      </c>
      <c r="I870" s="151"/>
      <c r="L870" s="147"/>
      <c r="M870" s="152"/>
      <c r="T870" s="153"/>
      <c r="AT870" s="149" t="s">
        <v>134</v>
      </c>
      <c r="AU870" s="149" t="s">
        <v>78</v>
      </c>
      <c r="AV870" s="12" t="s">
        <v>76</v>
      </c>
      <c r="AW870" s="12" t="s">
        <v>136</v>
      </c>
      <c r="AX870" s="12" t="s">
        <v>68</v>
      </c>
      <c r="AY870" s="149" t="s">
        <v>123</v>
      </c>
    </row>
    <row r="871" spans="2:65" s="12" customFormat="1">
      <c r="B871" s="147"/>
      <c r="D871" s="148" t="s">
        <v>134</v>
      </c>
      <c r="E871" s="149" t="s">
        <v>19</v>
      </c>
      <c r="F871" s="150" t="s">
        <v>187</v>
      </c>
      <c r="H871" s="149" t="s">
        <v>19</v>
      </c>
      <c r="I871" s="151"/>
      <c r="L871" s="147"/>
      <c r="M871" s="152"/>
      <c r="T871" s="153"/>
      <c r="AT871" s="149" t="s">
        <v>134</v>
      </c>
      <c r="AU871" s="149" t="s">
        <v>78</v>
      </c>
      <c r="AV871" s="12" t="s">
        <v>76</v>
      </c>
      <c r="AW871" s="12" t="s">
        <v>136</v>
      </c>
      <c r="AX871" s="12" t="s">
        <v>68</v>
      </c>
      <c r="AY871" s="149" t="s">
        <v>123</v>
      </c>
    </row>
    <row r="872" spans="2:65" s="13" customFormat="1">
      <c r="B872" s="154"/>
      <c r="D872" s="148" t="s">
        <v>134</v>
      </c>
      <c r="E872" s="155" t="s">
        <v>19</v>
      </c>
      <c r="F872" s="156" t="s">
        <v>940</v>
      </c>
      <c r="H872" s="157">
        <v>67</v>
      </c>
      <c r="I872" s="158"/>
      <c r="L872" s="154"/>
      <c r="M872" s="159"/>
      <c r="T872" s="160"/>
      <c r="AT872" s="155" t="s">
        <v>134</v>
      </c>
      <c r="AU872" s="155" t="s">
        <v>78</v>
      </c>
      <c r="AV872" s="13" t="s">
        <v>78</v>
      </c>
      <c r="AW872" s="13" t="s">
        <v>136</v>
      </c>
      <c r="AX872" s="13" t="s">
        <v>76</v>
      </c>
      <c r="AY872" s="155" t="s">
        <v>123</v>
      </c>
    </row>
    <row r="873" spans="2:65" s="11" customFormat="1" ht="22.95" customHeight="1">
      <c r="B873" s="117"/>
      <c r="D873" s="118" t="s">
        <v>67</v>
      </c>
      <c r="E873" s="127" t="s">
        <v>941</v>
      </c>
      <c r="F873" s="127" t="s">
        <v>942</v>
      </c>
      <c r="I873" s="120"/>
      <c r="J873" s="128">
        <f>BK873</f>
        <v>0</v>
      </c>
      <c r="L873" s="117"/>
      <c r="M873" s="122"/>
      <c r="P873" s="123">
        <f>SUM(P874:P919)</f>
        <v>0</v>
      </c>
      <c r="R873" s="123">
        <f>SUM(R874:R919)</f>
        <v>6.4745999999999996E-3</v>
      </c>
      <c r="T873" s="124">
        <f>SUM(T874:T919)</f>
        <v>0</v>
      </c>
      <c r="AR873" s="118" t="s">
        <v>78</v>
      </c>
      <c r="AT873" s="125" t="s">
        <v>67</v>
      </c>
      <c r="AU873" s="125" t="s">
        <v>76</v>
      </c>
      <c r="AY873" s="118" t="s">
        <v>123</v>
      </c>
      <c r="BK873" s="126">
        <f>SUM(BK874:BK919)</f>
        <v>0</v>
      </c>
    </row>
    <row r="874" spans="2:65" s="1" customFormat="1" ht="24.15" customHeight="1">
      <c r="B874" s="33"/>
      <c r="C874" s="129" t="s">
        <v>943</v>
      </c>
      <c r="D874" s="129" t="s">
        <v>126</v>
      </c>
      <c r="E874" s="130" t="s">
        <v>944</v>
      </c>
      <c r="F874" s="131" t="s">
        <v>945</v>
      </c>
      <c r="G874" s="132" t="s">
        <v>946</v>
      </c>
      <c r="H874" s="133">
        <v>107.91</v>
      </c>
      <c r="I874" s="134"/>
      <c r="J874" s="135">
        <f>ROUND(I874*H874,2)</f>
        <v>0</v>
      </c>
      <c r="K874" s="136"/>
      <c r="L874" s="33"/>
      <c r="M874" s="137" t="s">
        <v>19</v>
      </c>
      <c r="N874" s="138" t="s">
        <v>39</v>
      </c>
      <c r="P874" s="139">
        <f>O874*H874</f>
        <v>0</v>
      </c>
      <c r="Q874" s="139">
        <v>6.0000000000000002E-5</v>
      </c>
      <c r="R874" s="139">
        <f>Q874*H874</f>
        <v>6.4745999999999996E-3</v>
      </c>
      <c r="S874" s="139">
        <v>0</v>
      </c>
      <c r="T874" s="140">
        <f>S874*H874</f>
        <v>0</v>
      </c>
      <c r="AR874" s="141" t="s">
        <v>251</v>
      </c>
      <c r="AT874" s="141" t="s">
        <v>126</v>
      </c>
      <c r="AU874" s="141" t="s">
        <v>78</v>
      </c>
      <c r="AY874" s="18" t="s">
        <v>123</v>
      </c>
      <c r="BE874" s="142">
        <f>IF(N874="základní",J874,0)</f>
        <v>0</v>
      </c>
      <c r="BF874" s="142">
        <f>IF(N874="snížená",J874,0)</f>
        <v>0</v>
      </c>
      <c r="BG874" s="142">
        <f>IF(N874="zákl. přenesená",J874,0)</f>
        <v>0</v>
      </c>
      <c r="BH874" s="142">
        <f>IF(N874="sníž. přenesená",J874,0)</f>
        <v>0</v>
      </c>
      <c r="BI874" s="142">
        <f>IF(N874="nulová",J874,0)</f>
        <v>0</v>
      </c>
      <c r="BJ874" s="18" t="s">
        <v>76</v>
      </c>
      <c r="BK874" s="142">
        <f>ROUND(I874*H874,2)</f>
        <v>0</v>
      </c>
      <c r="BL874" s="18" t="s">
        <v>251</v>
      </c>
      <c r="BM874" s="141" t="s">
        <v>947</v>
      </c>
    </row>
    <row r="875" spans="2:65" s="1" customFormat="1">
      <c r="B875" s="33"/>
      <c r="D875" s="143" t="s">
        <v>132</v>
      </c>
      <c r="F875" s="144" t="s">
        <v>948</v>
      </c>
      <c r="I875" s="145"/>
      <c r="L875" s="33"/>
      <c r="M875" s="146"/>
      <c r="T875" s="54"/>
      <c r="AT875" s="18" t="s">
        <v>132</v>
      </c>
      <c r="AU875" s="18" t="s">
        <v>78</v>
      </c>
    </row>
    <row r="876" spans="2:65" s="12" customFormat="1">
      <c r="B876" s="147"/>
      <c r="D876" s="148" t="s">
        <v>134</v>
      </c>
      <c r="E876" s="149" t="s">
        <v>19</v>
      </c>
      <c r="F876" s="150" t="s">
        <v>135</v>
      </c>
      <c r="H876" s="149" t="s">
        <v>19</v>
      </c>
      <c r="I876" s="151"/>
      <c r="L876" s="147"/>
      <c r="M876" s="152"/>
      <c r="T876" s="153"/>
      <c r="AT876" s="149" t="s">
        <v>134</v>
      </c>
      <c r="AU876" s="149" t="s">
        <v>78</v>
      </c>
      <c r="AV876" s="12" t="s">
        <v>76</v>
      </c>
      <c r="AW876" s="12" t="s">
        <v>136</v>
      </c>
      <c r="AX876" s="12" t="s">
        <v>68</v>
      </c>
      <c r="AY876" s="149" t="s">
        <v>123</v>
      </c>
    </row>
    <row r="877" spans="2:65" s="12" customFormat="1">
      <c r="B877" s="147"/>
      <c r="D877" s="148" t="s">
        <v>134</v>
      </c>
      <c r="E877" s="149" t="s">
        <v>19</v>
      </c>
      <c r="F877" s="150" t="s">
        <v>949</v>
      </c>
      <c r="H877" s="149" t="s">
        <v>19</v>
      </c>
      <c r="I877" s="151"/>
      <c r="L877" s="147"/>
      <c r="M877" s="152"/>
      <c r="T877" s="153"/>
      <c r="AT877" s="149" t="s">
        <v>134</v>
      </c>
      <c r="AU877" s="149" t="s">
        <v>78</v>
      </c>
      <c r="AV877" s="12" t="s">
        <v>76</v>
      </c>
      <c r="AW877" s="12" t="s">
        <v>136</v>
      </c>
      <c r="AX877" s="12" t="s">
        <v>68</v>
      </c>
      <c r="AY877" s="149" t="s">
        <v>123</v>
      </c>
    </row>
    <row r="878" spans="2:65" s="12" customFormat="1">
      <c r="B878" s="147"/>
      <c r="D878" s="148" t="s">
        <v>134</v>
      </c>
      <c r="E878" s="149" t="s">
        <v>19</v>
      </c>
      <c r="F878" s="150" t="s">
        <v>950</v>
      </c>
      <c r="H878" s="149" t="s">
        <v>19</v>
      </c>
      <c r="I878" s="151"/>
      <c r="L878" s="147"/>
      <c r="M878" s="152"/>
      <c r="T878" s="153"/>
      <c r="AT878" s="149" t="s">
        <v>134</v>
      </c>
      <c r="AU878" s="149" t="s">
        <v>78</v>
      </c>
      <c r="AV878" s="12" t="s">
        <v>76</v>
      </c>
      <c r="AW878" s="12" t="s">
        <v>136</v>
      </c>
      <c r="AX878" s="12" t="s">
        <v>68</v>
      </c>
      <c r="AY878" s="149" t="s">
        <v>123</v>
      </c>
    </row>
    <row r="879" spans="2:65" s="12" customFormat="1">
      <c r="B879" s="147"/>
      <c r="D879" s="148" t="s">
        <v>134</v>
      </c>
      <c r="E879" s="149" t="s">
        <v>19</v>
      </c>
      <c r="F879" s="150" t="s">
        <v>746</v>
      </c>
      <c r="H879" s="149" t="s">
        <v>19</v>
      </c>
      <c r="I879" s="151"/>
      <c r="L879" s="147"/>
      <c r="M879" s="152"/>
      <c r="T879" s="153"/>
      <c r="AT879" s="149" t="s">
        <v>134</v>
      </c>
      <c r="AU879" s="149" t="s">
        <v>78</v>
      </c>
      <c r="AV879" s="12" t="s">
        <v>76</v>
      </c>
      <c r="AW879" s="12" t="s">
        <v>136</v>
      </c>
      <c r="AX879" s="12" t="s">
        <v>68</v>
      </c>
      <c r="AY879" s="149" t="s">
        <v>123</v>
      </c>
    </row>
    <row r="880" spans="2:65" s="12" customFormat="1">
      <c r="B880" s="147"/>
      <c r="D880" s="148" t="s">
        <v>134</v>
      </c>
      <c r="E880" s="149" t="s">
        <v>19</v>
      </c>
      <c r="F880" s="150" t="s">
        <v>137</v>
      </c>
      <c r="H880" s="149" t="s">
        <v>19</v>
      </c>
      <c r="I880" s="151"/>
      <c r="L880" s="147"/>
      <c r="M880" s="152"/>
      <c r="T880" s="153"/>
      <c r="AT880" s="149" t="s">
        <v>134</v>
      </c>
      <c r="AU880" s="149" t="s">
        <v>78</v>
      </c>
      <c r="AV880" s="12" t="s">
        <v>76</v>
      </c>
      <c r="AW880" s="12" t="s">
        <v>136</v>
      </c>
      <c r="AX880" s="12" t="s">
        <v>68</v>
      </c>
      <c r="AY880" s="149" t="s">
        <v>123</v>
      </c>
    </row>
    <row r="881" spans="2:65" s="13" customFormat="1">
      <c r="B881" s="154"/>
      <c r="D881" s="148" t="s">
        <v>134</v>
      </c>
      <c r="E881" s="155" t="s">
        <v>19</v>
      </c>
      <c r="F881" s="156" t="s">
        <v>951</v>
      </c>
      <c r="H881" s="157">
        <v>96.07</v>
      </c>
      <c r="I881" s="158"/>
      <c r="L881" s="154"/>
      <c r="M881" s="159"/>
      <c r="T881" s="160"/>
      <c r="AT881" s="155" t="s">
        <v>134</v>
      </c>
      <c r="AU881" s="155" t="s">
        <v>78</v>
      </c>
      <c r="AV881" s="13" t="s">
        <v>78</v>
      </c>
      <c r="AW881" s="13" t="s">
        <v>136</v>
      </c>
      <c r="AX881" s="13" t="s">
        <v>68</v>
      </c>
      <c r="AY881" s="155" t="s">
        <v>123</v>
      </c>
    </row>
    <row r="882" spans="2:65" s="13" customFormat="1">
      <c r="B882" s="154"/>
      <c r="D882" s="148" t="s">
        <v>134</v>
      </c>
      <c r="E882" s="155" t="s">
        <v>19</v>
      </c>
      <c r="F882" s="156" t="s">
        <v>952</v>
      </c>
      <c r="H882" s="157">
        <v>4.3499999999999996</v>
      </c>
      <c r="I882" s="158"/>
      <c r="L882" s="154"/>
      <c r="M882" s="159"/>
      <c r="T882" s="160"/>
      <c r="AT882" s="155" t="s">
        <v>134</v>
      </c>
      <c r="AU882" s="155" t="s">
        <v>78</v>
      </c>
      <c r="AV882" s="13" t="s">
        <v>78</v>
      </c>
      <c r="AW882" s="13" t="s">
        <v>136</v>
      </c>
      <c r="AX882" s="13" t="s">
        <v>68</v>
      </c>
      <c r="AY882" s="155" t="s">
        <v>123</v>
      </c>
    </row>
    <row r="883" spans="2:65" s="13" customFormat="1">
      <c r="B883" s="154"/>
      <c r="D883" s="148" t="s">
        <v>134</v>
      </c>
      <c r="E883" s="155" t="s">
        <v>19</v>
      </c>
      <c r="F883" s="156" t="s">
        <v>953</v>
      </c>
      <c r="H883" s="157">
        <v>3.98</v>
      </c>
      <c r="I883" s="158"/>
      <c r="L883" s="154"/>
      <c r="M883" s="159"/>
      <c r="T883" s="160"/>
      <c r="AT883" s="155" t="s">
        <v>134</v>
      </c>
      <c r="AU883" s="155" t="s">
        <v>78</v>
      </c>
      <c r="AV883" s="13" t="s">
        <v>78</v>
      </c>
      <c r="AW883" s="13" t="s">
        <v>136</v>
      </c>
      <c r="AX883" s="13" t="s">
        <v>68</v>
      </c>
      <c r="AY883" s="155" t="s">
        <v>123</v>
      </c>
    </row>
    <row r="884" spans="2:65" s="13" customFormat="1">
      <c r="B884" s="154"/>
      <c r="D884" s="148" t="s">
        <v>134</v>
      </c>
      <c r="E884" s="155" t="s">
        <v>19</v>
      </c>
      <c r="F884" s="156" t="s">
        <v>954</v>
      </c>
      <c r="H884" s="157">
        <v>3.51</v>
      </c>
      <c r="I884" s="158"/>
      <c r="L884" s="154"/>
      <c r="M884" s="159"/>
      <c r="T884" s="160"/>
      <c r="AT884" s="155" t="s">
        <v>134</v>
      </c>
      <c r="AU884" s="155" t="s">
        <v>78</v>
      </c>
      <c r="AV884" s="13" t="s">
        <v>78</v>
      </c>
      <c r="AW884" s="13" t="s">
        <v>136</v>
      </c>
      <c r="AX884" s="13" t="s">
        <v>68</v>
      </c>
      <c r="AY884" s="155" t="s">
        <v>123</v>
      </c>
    </row>
    <row r="885" spans="2:65" s="14" customFormat="1">
      <c r="B885" s="172"/>
      <c r="D885" s="148" t="s">
        <v>134</v>
      </c>
      <c r="E885" s="173" t="s">
        <v>19</v>
      </c>
      <c r="F885" s="174" t="s">
        <v>197</v>
      </c>
      <c r="H885" s="175">
        <v>107.91</v>
      </c>
      <c r="I885" s="176"/>
      <c r="L885" s="172"/>
      <c r="M885" s="177"/>
      <c r="T885" s="178"/>
      <c r="AT885" s="173" t="s">
        <v>134</v>
      </c>
      <c r="AU885" s="173" t="s">
        <v>78</v>
      </c>
      <c r="AV885" s="14" t="s">
        <v>130</v>
      </c>
      <c r="AW885" s="14" t="s">
        <v>136</v>
      </c>
      <c r="AX885" s="14" t="s">
        <v>76</v>
      </c>
      <c r="AY885" s="173" t="s">
        <v>123</v>
      </c>
    </row>
    <row r="886" spans="2:65" s="1" customFormat="1" ht="37.950000000000003" customHeight="1">
      <c r="B886" s="33"/>
      <c r="C886" s="161" t="s">
        <v>955</v>
      </c>
      <c r="D886" s="161" t="s">
        <v>157</v>
      </c>
      <c r="E886" s="162" t="s">
        <v>956</v>
      </c>
      <c r="F886" s="163" t="s">
        <v>957</v>
      </c>
      <c r="G886" s="164" t="s">
        <v>946</v>
      </c>
      <c r="H886" s="165">
        <v>96.07</v>
      </c>
      <c r="I886" s="166"/>
      <c r="J886" s="167">
        <f>ROUND(I886*H886,2)</f>
        <v>0</v>
      </c>
      <c r="K886" s="168"/>
      <c r="L886" s="169"/>
      <c r="M886" s="170" t="s">
        <v>19</v>
      </c>
      <c r="N886" s="171" t="s">
        <v>39</v>
      </c>
      <c r="P886" s="139">
        <f>O886*H886</f>
        <v>0</v>
      </c>
      <c r="Q886" s="139">
        <v>0</v>
      </c>
      <c r="R886" s="139">
        <f>Q886*H886</f>
        <v>0</v>
      </c>
      <c r="S886" s="139">
        <v>0</v>
      </c>
      <c r="T886" s="140">
        <f>S886*H886</f>
        <v>0</v>
      </c>
      <c r="AR886" s="141" t="s">
        <v>342</v>
      </c>
      <c r="AT886" s="141" t="s">
        <v>157</v>
      </c>
      <c r="AU886" s="141" t="s">
        <v>78</v>
      </c>
      <c r="AY886" s="18" t="s">
        <v>123</v>
      </c>
      <c r="BE886" s="142">
        <f>IF(N886="základní",J886,0)</f>
        <v>0</v>
      </c>
      <c r="BF886" s="142">
        <f>IF(N886="snížená",J886,0)</f>
        <v>0</v>
      </c>
      <c r="BG886" s="142">
        <f>IF(N886="zákl. přenesená",J886,0)</f>
        <v>0</v>
      </c>
      <c r="BH886" s="142">
        <f>IF(N886="sníž. přenesená",J886,0)</f>
        <v>0</v>
      </c>
      <c r="BI886" s="142">
        <f>IF(N886="nulová",J886,0)</f>
        <v>0</v>
      </c>
      <c r="BJ886" s="18" t="s">
        <v>76</v>
      </c>
      <c r="BK886" s="142">
        <f>ROUND(I886*H886,2)</f>
        <v>0</v>
      </c>
      <c r="BL886" s="18" t="s">
        <v>251</v>
      </c>
      <c r="BM886" s="141" t="s">
        <v>958</v>
      </c>
    </row>
    <row r="887" spans="2:65" s="12" customFormat="1">
      <c r="B887" s="147"/>
      <c r="D887" s="148" t="s">
        <v>134</v>
      </c>
      <c r="E887" s="149" t="s">
        <v>19</v>
      </c>
      <c r="F887" s="150" t="s">
        <v>135</v>
      </c>
      <c r="H887" s="149" t="s">
        <v>19</v>
      </c>
      <c r="I887" s="151"/>
      <c r="L887" s="147"/>
      <c r="M887" s="152"/>
      <c r="T887" s="153"/>
      <c r="AT887" s="149" t="s">
        <v>134</v>
      </c>
      <c r="AU887" s="149" t="s">
        <v>78</v>
      </c>
      <c r="AV887" s="12" t="s">
        <v>76</v>
      </c>
      <c r="AW887" s="12" t="s">
        <v>136</v>
      </c>
      <c r="AX887" s="12" t="s">
        <v>68</v>
      </c>
      <c r="AY887" s="149" t="s">
        <v>123</v>
      </c>
    </row>
    <row r="888" spans="2:65" s="12" customFormat="1">
      <c r="B888" s="147"/>
      <c r="D888" s="148" t="s">
        <v>134</v>
      </c>
      <c r="E888" s="149" t="s">
        <v>19</v>
      </c>
      <c r="F888" s="150" t="s">
        <v>949</v>
      </c>
      <c r="H888" s="149" t="s">
        <v>19</v>
      </c>
      <c r="I888" s="151"/>
      <c r="L888" s="147"/>
      <c r="M888" s="152"/>
      <c r="T888" s="153"/>
      <c r="AT888" s="149" t="s">
        <v>134</v>
      </c>
      <c r="AU888" s="149" t="s">
        <v>78</v>
      </c>
      <c r="AV888" s="12" t="s">
        <v>76</v>
      </c>
      <c r="AW888" s="12" t="s">
        <v>136</v>
      </c>
      <c r="AX888" s="12" t="s">
        <v>68</v>
      </c>
      <c r="AY888" s="149" t="s">
        <v>123</v>
      </c>
    </row>
    <row r="889" spans="2:65" s="12" customFormat="1">
      <c r="B889" s="147"/>
      <c r="D889" s="148" t="s">
        <v>134</v>
      </c>
      <c r="E889" s="149" t="s">
        <v>19</v>
      </c>
      <c r="F889" s="150" t="s">
        <v>950</v>
      </c>
      <c r="H889" s="149" t="s">
        <v>19</v>
      </c>
      <c r="I889" s="151"/>
      <c r="L889" s="147"/>
      <c r="M889" s="152"/>
      <c r="T889" s="153"/>
      <c r="AT889" s="149" t="s">
        <v>134</v>
      </c>
      <c r="AU889" s="149" t="s">
        <v>78</v>
      </c>
      <c r="AV889" s="12" t="s">
        <v>76</v>
      </c>
      <c r="AW889" s="12" t="s">
        <v>136</v>
      </c>
      <c r="AX889" s="12" t="s">
        <v>68</v>
      </c>
      <c r="AY889" s="149" t="s">
        <v>123</v>
      </c>
    </row>
    <row r="890" spans="2:65" s="12" customFormat="1">
      <c r="B890" s="147"/>
      <c r="D890" s="148" t="s">
        <v>134</v>
      </c>
      <c r="E890" s="149" t="s">
        <v>19</v>
      </c>
      <c r="F890" s="150" t="s">
        <v>746</v>
      </c>
      <c r="H890" s="149" t="s">
        <v>19</v>
      </c>
      <c r="I890" s="151"/>
      <c r="L890" s="147"/>
      <c r="M890" s="152"/>
      <c r="T890" s="153"/>
      <c r="AT890" s="149" t="s">
        <v>134</v>
      </c>
      <c r="AU890" s="149" t="s">
        <v>78</v>
      </c>
      <c r="AV890" s="12" t="s">
        <v>76</v>
      </c>
      <c r="AW890" s="12" t="s">
        <v>136</v>
      </c>
      <c r="AX890" s="12" t="s">
        <v>68</v>
      </c>
      <c r="AY890" s="149" t="s">
        <v>123</v>
      </c>
    </row>
    <row r="891" spans="2:65" s="12" customFormat="1">
      <c r="B891" s="147"/>
      <c r="D891" s="148" t="s">
        <v>134</v>
      </c>
      <c r="E891" s="149" t="s">
        <v>19</v>
      </c>
      <c r="F891" s="150" t="s">
        <v>137</v>
      </c>
      <c r="H891" s="149" t="s">
        <v>19</v>
      </c>
      <c r="I891" s="151"/>
      <c r="L891" s="147"/>
      <c r="M891" s="152"/>
      <c r="T891" s="153"/>
      <c r="AT891" s="149" t="s">
        <v>134</v>
      </c>
      <c r="AU891" s="149" t="s">
        <v>78</v>
      </c>
      <c r="AV891" s="12" t="s">
        <v>76</v>
      </c>
      <c r="AW891" s="12" t="s">
        <v>136</v>
      </c>
      <c r="AX891" s="12" t="s">
        <v>68</v>
      </c>
      <c r="AY891" s="149" t="s">
        <v>123</v>
      </c>
    </row>
    <row r="892" spans="2:65" s="13" customFormat="1">
      <c r="B892" s="154"/>
      <c r="D892" s="148" t="s">
        <v>134</v>
      </c>
      <c r="E892" s="155" t="s">
        <v>19</v>
      </c>
      <c r="F892" s="156" t="s">
        <v>951</v>
      </c>
      <c r="H892" s="157">
        <v>96.07</v>
      </c>
      <c r="I892" s="158"/>
      <c r="L892" s="154"/>
      <c r="M892" s="159"/>
      <c r="T892" s="160"/>
      <c r="AT892" s="155" t="s">
        <v>134</v>
      </c>
      <c r="AU892" s="155" t="s">
        <v>78</v>
      </c>
      <c r="AV892" s="13" t="s">
        <v>78</v>
      </c>
      <c r="AW892" s="13" t="s">
        <v>136</v>
      </c>
      <c r="AX892" s="13" t="s">
        <v>76</v>
      </c>
      <c r="AY892" s="155" t="s">
        <v>123</v>
      </c>
    </row>
    <row r="893" spans="2:65" s="1" customFormat="1" ht="37.950000000000003" customHeight="1">
      <c r="B893" s="33"/>
      <c r="C893" s="161" t="s">
        <v>959</v>
      </c>
      <c r="D893" s="161" t="s">
        <v>157</v>
      </c>
      <c r="E893" s="162" t="s">
        <v>960</v>
      </c>
      <c r="F893" s="163" t="s">
        <v>961</v>
      </c>
      <c r="G893" s="164" t="s">
        <v>946</v>
      </c>
      <c r="H893" s="165">
        <v>4.3499999999999996</v>
      </c>
      <c r="I893" s="166"/>
      <c r="J893" s="167">
        <f>ROUND(I893*H893,2)</f>
        <v>0</v>
      </c>
      <c r="K893" s="168"/>
      <c r="L893" s="169"/>
      <c r="M893" s="170" t="s">
        <v>19</v>
      </c>
      <c r="N893" s="171" t="s">
        <v>39</v>
      </c>
      <c r="P893" s="139">
        <f>O893*H893</f>
        <v>0</v>
      </c>
      <c r="Q893" s="139">
        <v>0</v>
      </c>
      <c r="R893" s="139">
        <f>Q893*H893</f>
        <v>0</v>
      </c>
      <c r="S893" s="139">
        <v>0</v>
      </c>
      <c r="T893" s="140">
        <f>S893*H893</f>
        <v>0</v>
      </c>
      <c r="AR893" s="141" t="s">
        <v>342</v>
      </c>
      <c r="AT893" s="141" t="s">
        <v>157</v>
      </c>
      <c r="AU893" s="141" t="s">
        <v>78</v>
      </c>
      <c r="AY893" s="18" t="s">
        <v>123</v>
      </c>
      <c r="BE893" s="142">
        <f>IF(N893="základní",J893,0)</f>
        <v>0</v>
      </c>
      <c r="BF893" s="142">
        <f>IF(N893="snížená",J893,0)</f>
        <v>0</v>
      </c>
      <c r="BG893" s="142">
        <f>IF(N893="zákl. přenesená",J893,0)</f>
        <v>0</v>
      </c>
      <c r="BH893" s="142">
        <f>IF(N893="sníž. přenesená",J893,0)</f>
        <v>0</v>
      </c>
      <c r="BI893" s="142">
        <f>IF(N893="nulová",J893,0)</f>
        <v>0</v>
      </c>
      <c r="BJ893" s="18" t="s">
        <v>76</v>
      </c>
      <c r="BK893" s="142">
        <f>ROUND(I893*H893,2)</f>
        <v>0</v>
      </c>
      <c r="BL893" s="18" t="s">
        <v>251</v>
      </c>
      <c r="BM893" s="141" t="s">
        <v>962</v>
      </c>
    </row>
    <row r="894" spans="2:65" s="12" customFormat="1">
      <c r="B894" s="147"/>
      <c r="D894" s="148" t="s">
        <v>134</v>
      </c>
      <c r="E894" s="149" t="s">
        <v>19</v>
      </c>
      <c r="F894" s="150" t="s">
        <v>135</v>
      </c>
      <c r="H894" s="149" t="s">
        <v>19</v>
      </c>
      <c r="I894" s="151"/>
      <c r="L894" s="147"/>
      <c r="M894" s="152"/>
      <c r="T894" s="153"/>
      <c r="AT894" s="149" t="s">
        <v>134</v>
      </c>
      <c r="AU894" s="149" t="s">
        <v>78</v>
      </c>
      <c r="AV894" s="12" t="s">
        <v>76</v>
      </c>
      <c r="AW894" s="12" t="s">
        <v>136</v>
      </c>
      <c r="AX894" s="12" t="s">
        <v>68</v>
      </c>
      <c r="AY894" s="149" t="s">
        <v>123</v>
      </c>
    </row>
    <row r="895" spans="2:65" s="12" customFormat="1">
      <c r="B895" s="147"/>
      <c r="D895" s="148" t="s">
        <v>134</v>
      </c>
      <c r="E895" s="149" t="s">
        <v>19</v>
      </c>
      <c r="F895" s="150" t="s">
        <v>949</v>
      </c>
      <c r="H895" s="149" t="s">
        <v>19</v>
      </c>
      <c r="I895" s="151"/>
      <c r="L895" s="147"/>
      <c r="M895" s="152"/>
      <c r="T895" s="153"/>
      <c r="AT895" s="149" t="s">
        <v>134</v>
      </c>
      <c r="AU895" s="149" t="s">
        <v>78</v>
      </c>
      <c r="AV895" s="12" t="s">
        <v>76</v>
      </c>
      <c r="AW895" s="12" t="s">
        <v>136</v>
      </c>
      <c r="AX895" s="12" t="s">
        <v>68</v>
      </c>
      <c r="AY895" s="149" t="s">
        <v>123</v>
      </c>
    </row>
    <row r="896" spans="2:65" s="12" customFormat="1">
      <c r="B896" s="147"/>
      <c r="D896" s="148" t="s">
        <v>134</v>
      </c>
      <c r="E896" s="149" t="s">
        <v>19</v>
      </c>
      <c r="F896" s="150" t="s">
        <v>950</v>
      </c>
      <c r="H896" s="149" t="s">
        <v>19</v>
      </c>
      <c r="I896" s="151"/>
      <c r="L896" s="147"/>
      <c r="M896" s="152"/>
      <c r="T896" s="153"/>
      <c r="AT896" s="149" t="s">
        <v>134</v>
      </c>
      <c r="AU896" s="149" t="s">
        <v>78</v>
      </c>
      <c r="AV896" s="12" t="s">
        <v>76</v>
      </c>
      <c r="AW896" s="12" t="s">
        <v>136</v>
      </c>
      <c r="AX896" s="12" t="s">
        <v>68</v>
      </c>
      <c r="AY896" s="149" t="s">
        <v>123</v>
      </c>
    </row>
    <row r="897" spans="2:65" s="12" customFormat="1">
      <c r="B897" s="147"/>
      <c r="D897" s="148" t="s">
        <v>134</v>
      </c>
      <c r="E897" s="149" t="s">
        <v>19</v>
      </c>
      <c r="F897" s="150" t="s">
        <v>746</v>
      </c>
      <c r="H897" s="149" t="s">
        <v>19</v>
      </c>
      <c r="I897" s="151"/>
      <c r="L897" s="147"/>
      <c r="M897" s="152"/>
      <c r="T897" s="153"/>
      <c r="AT897" s="149" t="s">
        <v>134</v>
      </c>
      <c r="AU897" s="149" t="s">
        <v>78</v>
      </c>
      <c r="AV897" s="12" t="s">
        <v>76</v>
      </c>
      <c r="AW897" s="12" t="s">
        <v>136</v>
      </c>
      <c r="AX897" s="12" t="s">
        <v>68</v>
      </c>
      <c r="AY897" s="149" t="s">
        <v>123</v>
      </c>
    </row>
    <row r="898" spans="2:65" s="12" customFormat="1">
      <c r="B898" s="147"/>
      <c r="D898" s="148" t="s">
        <v>134</v>
      </c>
      <c r="E898" s="149" t="s">
        <v>19</v>
      </c>
      <c r="F898" s="150" t="s">
        <v>137</v>
      </c>
      <c r="H898" s="149" t="s">
        <v>19</v>
      </c>
      <c r="I898" s="151"/>
      <c r="L898" s="147"/>
      <c r="M898" s="152"/>
      <c r="T898" s="153"/>
      <c r="AT898" s="149" t="s">
        <v>134</v>
      </c>
      <c r="AU898" s="149" t="s">
        <v>78</v>
      </c>
      <c r="AV898" s="12" t="s">
        <v>76</v>
      </c>
      <c r="AW898" s="12" t="s">
        <v>136</v>
      </c>
      <c r="AX898" s="12" t="s">
        <v>68</v>
      </c>
      <c r="AY898" s="149" t="s">
        <v>123</v>
      </c>
    </row>
    <row r="899" spans="2:65" s="13" customFormat="1">
      <c r="B899" s="154"/>
      <c r="D899" s="148" t="s">
        <v>134</v>
      </c>
      <c r="E899" s="155" t="s">
        <v>19</v>
      </c>
      <c r="F899" s="156" t="s">
        <v>952</v>
      </c>
      <c r="H899" s="157">
        <v>4.3499999999999996</v>
      </c>
      <c r="I899" s="158"/>
      <c r="L899" s="154"/>
      <c r="M899" s="159"/>
      <c r="T899" s="160"/>
      <c r="AT899" s="155" t="s">
        <v>134</v>
      </c>
      <c r="AU899" s="155" t="s">
        <v>78</v>
      </c>
      <c r="AV899" s="13" t="s">
        <v>78</v>
      </c>
      <c r="AW899" s="13" t="s">
        <v>136</v>
      </c>
      <c r="AX899" s="13" t="s">
        <v>76</v>
      </c>
      <c r="AY899" s="155" t="s">
        <v>123</v>
      </c>
    </row>
    <row r="900" spans="2:65" s="1" customFormat="1" ht="37.950000000000003" customHeight="1">
      <c r="B900" s="33"/>
      <c r="C900" s="161" t="s">
        <v>963</v>
      </c>
      <c r="D900" s="161" t="s">
        <v>157</v>
      </c>
      <c r="E900" s="162" t="s">
        <v>964</v>
      </c>
      <c r="F900" s="163" t="s">
        <v>965</v>
      </c>
      <c r="G900" s="164" t="s">
        <v>946</v>
      </c>
      <c r="H900" s="165">
        <v>3.98</v>
      </c>
      <c r="I900" s="166"/>
      <c r="J900" s="167">
        <f>ROUND(I900*H900,2)</f>
        <v>0</v>
      </c>
      <c r="K900" s="168"/>
      <c r="L900" s="169"/>
      <c r="M900" s="170" t="s">
        <v>19</v>
      </c>
      <c r="N900" s="171" t="s">
        <v>39</v>
      </c>
      <c r="P900" s="139">
        <f>O900*H900</f>
        <v>0</v>
      </c>
      <c r="Q900" s="139">
        <v>0</v>
      </c>
      <c r="R900" s="139">
        <f>Q900*H900</f>
        <v>0</v>
      </c>
      <c r="S900" s="139">
        <v>0</v>
      </c>
      <c r="T900" s="140">
        <f>S900*H900</f>
        <v>0</v>
      </c>
      <c r="AR900" s="141" t="s">
        <v>342</v>
      </c>
      <c r="AT900" s="141" t="s">
        <v>157</v>
      </c>
      <c r="AU900" s="141" t="s">
        <v>78</v>
      </c>
      <c r="AY900" s="18" t="s">
        <v>123</v>
      </c>
      <c r="BE900" s="142">
        <f>IF(N900="základní",J900,0)</f>
        <v>0</v>
      </c>
      <c r="BF900" s="142">
        <f>IF(N900="snížená",J900,0)</f>
        <v>0</v>
      </c>
      <c r="BG900" s="142">
        <f>IF(N900="zákl. přenesená",J900,0)</f>
        <v>0</v>
      </c>
      <c r="BH900" s="142">
        <f>IF(N900="sníž. přenesená",J900,0)</f>
        <v>0</v>
      </c>
      <c r="BI900" s="142">
        <f>IF(N900="nulová",J900,0)</f>
        <v>0</v>
      </c>
      <c r="BJ900" s="18" t="s">
        <v>76</v>
      </c>
      <c r="BK900" s="142">
        <f>ROUND(I900*H900,2)</f>
        <v>0</v>
      </c>
      <c r="BL900" s="18" t="s">
        <v>251</v>
      </c>
      <c r="BM900" s="141" t="s">
        <v>966</v>
      </c>
    </row>
    <row r="901" spans="2:65" s="12" customFormat="1">
      <c r="B901" s="147"/>
      <c r="D901" s="148" t="s">
        <v>134</v>
      </c>
      <c r="E901" s="149" t="s">
        <v>19</v>
      </c>
      <c r="F901" s="150" t="s">
        <v>135</v>
      </c>
      <c r="H901" s="149" t="s">
        <v>19</v>
      </c>
      <c r="I901" s="151"/>
      <c r="L901" s="147"/>
      <c r="M901" s="152"/>
      <c r="T901" s="153"/>
      <c r="AT901" s="149" t="s">
        <v>134</v>
      </c>
      <c r="AU901" s="149" t="s">
        <v>78</v>
      </c>
      <c r="AV901" s="12" t="s">
        <v>76</v>
      </c>
      <c r="AW901" s="12" t="s">
        <v>136</v>
      </c>
      <c r="AX901" s="12" t="s">
        <v>68</v>
      </c>
      <c r="AY901" s="149" t="s">
        <v>123</v>
      </c>
    </row>
    <row r="902" spans="2:65" s="12" customFormat="1">
      <c r="B902" s="147"/>
      <c r="D902" s="148" t="s">
        <v>134</v>
      </c>
      <c r="E902" s="149" t="s">
        <v>19</v>
      </c>
      <c r="F902" s="150" t="s">
        <v>949</v>
      </c>
      <c r="H902" s="149" t="s">
        <v>19</v>
      </c>
      <c r="I902" s="151"/>
      <c r="L902" s="147"/>
      <c r="M902" s="152"/>
      <c r="T902" s="153"/>
      <c r="AT902" s="149" t="s">
        <v>134</v>
      </c>
      <c r="AU902" s="149" t="s">
        <v>78</v>
      </c>
      <c r="AV902" s="12" t="s">
        <v>76</v>
      </c>
      <c r="AW902" s="12" t="s">
        <v>136</v>
      </c>
      <c r="AX902" s="12" t="s">
        <v>68</v>
      </c>
      <c r="AY902" s="149" t="s">
        <v>123</v>
      </c>
    </row>
    <row r="903" spans="2:65" s="12" customFormat="1">
      <c r="B903" s="147"/>
      <c r="D903" s="148" t="s">
        <v>134</v>
      </c>
      <c r="E903" s="149" t="s">
        <v>19</v>
      </c>
      <c r="F903" s="150" t="s">
        <v>950</v>
      </c>
      <c r="H903" s="149" t="s">
        <v>19</v>
      </c>
      <c r="I903" s="151"/>
      <c r="L903" s="147"/>
      <c r="M903" s="152"/>
      <c r="T903" s="153"/>
      <c r="AT903" s="149" t="s">
        <v>134</v>
      </c>
      <c r="AU903" s="149" t="s">
        <v>78</v>
      </c>
      <c r="AV903" s="12" t="s">
        <v>76</v>
      </c>
      <c r="AW903" s="12" t="s">
        <v>136</v>
      </c>
      <c r="AX903" s="12" t="s">
        <v>68</v>
      </c>
      <c r="AY903" s="149" t="s">
        <v>123</v>
      </c>
    </row>
    <row r="904" spans="2:65" s="12" customFormat="1">
      <c r="B904" s="147"/>
      <c r="D904" s="148" t="s">
        <v>134</v>
      </c>
      <c r="E904" s="149" t="s">
        <v>19</v>
      </c>
      <c r="F904" s="150" t="s">
        <v>746</v>
      </c>
      <c r="H904" s="149" t="s">
        <v>19</v>
      </c>
      <c r="I904" s="151"/>
      <c r="L904" s="147"/>
      <c r="M904" s="152"/>
      <c r="T904" s="153"/>
      <c r="AT904" s="149" t="s">
        <v>134</v>
      </c>
      <c r="AU904" s="149" t="s">
        <v>78</v>
      </c>
      <c r="AV904" s="12" t="s">
        <v>76</v>
      </c>
      <c r="AW904" s="12" t="s">
        <v>136</v>
      </c>
      <c r="AX904" s="12" t="s">
        <v>68</v>
      </c>
      <c r="AY904" s="149" t="s">
        <v>123</v>
      </c>
    </row>
    <row r="905" spans="2:65" s="12" customFormat="1">
      <c r="B905" s="147"/>
      <c r="D905" s="148" t="s">
        <v>134</v>
      </c>
      <c r="E905" s="149" t="s">
        <v>19</v>
      </c>
      <c r="F905" s="150" t="s">
        <v>137</v>
      </c>
      <c r="H905" s="149" t="s">
        <v>19</v>
      </c>
      <c r="I905" s="151"/>
      <c r="L905" s="147"/>
      <c r="M905" s="152"/>
      <c r="T905" s="153"/>
      <c r="AT905" s="149" t="s">
        <v>134</v>
      </c>
      <c r="AU905" s="149" t="s">
        <v>78</v>
      </c>
      <c r="AV905" s="12" t="s">
        <v>76</v>
      </c>
      <c r="AW905" s="12" t="s">
        <v>136</v>
      </c>
      <c r="AX905" s="12" t="s">
        <v>68</v>
      </c>
      <c r="AY905" s="149" t="s">
        <v>123</v>
      </c>
    </row>
    <row r="906" spans="2:65" s="13" customFormat="1">
      <c r="B906" s="154"/>
      <c r="D906" s="148" t="s">
        <v>134</v>
      </c>
      <c r="E906" s="155" t="s">
        <v>19</v>
      </c>
      <c r="F906" s="156" t="s">
        <v>953</v>
      </c>
      <c r="H906" s="157">
        <v>3.98</v>
      </c>
      <c r="I906" s="158"/>
      <c r="L906" s="154"/>
      <c r="M906" s="159"/>
      <c r="T906" s="160"/>
      <c r="AT906" s="155" t="s">
        <v>134</v>
      </c>
      <c r="AU906" s="155" t="s">
        <v>78</v>
      </c>
      <c r="AV906" s="13" t="s">
        <v>78</v>
      </c>
      <c r="AW906" s="13" t="s">
        <v>136</v>
      </c>
      <c r="AX906" s="13" t="s">
        <v>76</v>
      </c>
      <c r="AY906" s="155" t="s">
        <v>123</v>
      </c>
    </row>
    <row r="907" spans="2:65" s="1" customFormat="1" ht="37.950000000000003" customHeight="1">
      <c r="B907" s="33"/>
      <c r="C907" s="161" t="s">
        <v>967</v>
      </c>
      <c r="D907" s="161" t="s">
        <v>157</v>
      </c>
      <c r="E907" s="162" t="s">
        <v>968</v>
      </c>
      <c r="F907" s="163" t="s">
        <v>969</v>
      </c>
      <c r="G907" s="164" t="s">
        <v>946</v>
      </c>
      <c r="H907" s="165">
        <v>3.98</v>
      </c>
      <c r="I907" s="166"/>
      <c r="J907" s="167">
        <f>ROUND(I907*H907,2)</f>
        <v>0</v>
      </c>
      <c r="K907" s="168"/>
      <c r="L907" s="169"/>
      <c r="M907" s="170" t="s">
        <v>19</v>
      </c>
      <c r="N907" s="171" t="s">
        <v>39</v>
      </c>
      <c r="P907" s="139">
        <f>O907*H907</f>
        <v>0</v>
      </c>
      <c r="Q907" s="139">
        <v>0</v>
      </c>
      <c r="R907" s="139">
        <f>Q907*H907</f>
        <v>0</v>
      </c>
      <c r="S907" s="139">
        <v>0</v>
      </c>
      <c r="T907" s="140">
        <f>S907*H907</f>
        <v>0</v>
      </c>
      <c r="AR907" s="141" t="s">
        <v>342</v>
      </c>
      <c r="AT907" s="141" t="s">
        <v>157</v>
      </c>
      <c r="AU907" s="141" t="s">
        <v>78</v>
      </c>
      <c r="AY907" s="18" t="s">
        <v>123</v>
      </c>
      <c r="BE907" s="142">
        <f>IF(N907="základní",J907,0)</f>
        <v>0</v>
      </c>
      <c r="BF907" s="142">
        <f>IF(N907="snížená",J907,0)</f>
        <v>0</v>
      </c>
      <c r="BG907" s="142">
        <f>IF(N907="zákl. přenesená",J907,0)</f>
        <v>0</v>
      </c>
      <c r="BH907" s="142">
        <f>IF(N907="sníž. přenesená",J907,0)</f>
        <v>0</v>
      </c>
      <c r="BI907" s="142">
        <f>IF(N907="nulová",J907,0)</f>
        <v>0</v>
      </c>
      <c r="BJ907" s="18" t="s">
        <v>76</v>
      </c>
      <c r="BK907" s="142">
        <f>ROUND(I907*H907,2)</f>
        <v>0</v>
      </c>
      <c r="BL907" s="18" t="s">
        <v>251</v>
      </c>
      <c r="BM907" s="141" t="s">
        <v>970</v>
      </c>
    </row>
    <row r="908" spans="2:65" s="12" customFormat="1">
      <c r="B908" s="147"/>
      <c r="D908" s="148" t="s">
        <v>134</v>
      </c>
      <c r="E908" s="149" t="s">
        <v>19</v>
      </c>
      <c r="F908" s="150" t="s">
        <v>135</v>
      </c>
      <c r="H908" s="149" t="s">
        <v>19</v>
      </c>
      <c r="I908" s="151"/>
      <c r="L908" s="147"/>
      <c r="M908" s="152"/>
      <c r="T908" s="153"/>
      <c r="AT908" s="149" t="s">
        <v>134</v>
      </c>
      <c r="AU908" s="149" t="s">
        <v>78</v>
      </c>
      <c r="AV908" s="12" t="s">
        <v>76</v>
      </c>
      <c r="AW908" s="12" t="s">
        <v>136</v>
      </c>
      <c r="AX908" s="12" t="s">
        <v>68</v>
      </c>
      <c r="AY908" s="149" t="s">
        <v>123</v>
      </c>
    </row>
    <row r="909" spans="2:65" s="12" customFormat="1">
      <c r="B909" s="147"/>
      <c r="D909" s="148" t="s">
        <v>134</v>
      </c>
      <c r="E909" s="149" t="s">
        <v>19</v>
      </c>
      <c r="F909" s="150" t="s">
        <v>949</v>
      </c>
      <c r="H909" s="149" t="s">
        <v>19</v>
      </c>
      <c r="I909" s="151"/>
      <c r="L909" s="147"/>
      <c r="M909" s="152"/>
      <c r="T909" s="153"/>
      <c r="AT909" s="149" t="s">
        <v>134</v>
      </c>
      <c r="AU909" s="149" t="s">
        <v>78</v>
      </c>
      <c r="AV909" s="12" t="s">
        <v>76</v>
      </c>
      <c r="AW909" s="12" t="s">
        <v>136</v>
      </c>
      <c r="AX909" s="12" t="s">
        <v>68</v>
      </c>
      <c r="AY909" s="149" t="s">
        <v>123</v>
      </c>
    </row>
    <row r="910" spans="2:65" s="12" customFormat="1">
      <c r="B910" s="147"/>
      <c r="D910" s="148" t="s">
        <v>134</v>
      </c>
      <c r="E910" s="149" t="s">
        <v>19</v>
      </c>
      <c r="F910" s="150" t="s">
        <v>950</v>
      </c>
      <c r="H910" s="149" t="s">
        <v>19</v>
      </c>
      <c r="I910" s="151"/>
      <c r="L910" s="147"/>
      <c r="M910" s="152"/>
      <c r="T910" s="153"/>
      <c r="AT910" s="149" t="s">
        <v>134</v>
      </c>
      <c r="AU910" s="149" t="s">
        <v>78</v>
      </c>
      <c r="AV910" s="12" t="s">
        <v>76</v>
      </c>
      <c r="AW910" s="12" t="s">
        <v>136</v>
      </c>
      <c r="AX910" s="12" t="s">
        <v>68</v>
      </c>
      <c r="AY910" s="149" t="s">
        <v>123</v>
      </c>
    </row>
    <row r="911" spans="2:65" s="12" customFormat="1">
      <c r="B911" s="147"/>
      <c r="D911" s="148" t="s">
        <v>134</v>
      </c>
      <c r="E911" s="149" t="s">
        <v>19</v>
      </c>
      <c r="F911" s="150" t="s">
        <v>746</v>
      </c>
      <c r="H911" s="149" t="s">
        <v>19</v>
      </c>
      <c r="I911" s="151"/>
      <c r="L911" s="147"/>
      <c r="M911" s="152"/>
      <c r="T911" s="153"/>
      <c r="AT911" s="149" t="s">
        <v>134</v>
      </c>
      <c r="AU911" s="149" t="s">
        <v>78</v>
      </c>
      <c r="AV911" s="12" t="s">
        <v>76</v>
      </c>
      <c r="AW911" s="12" t="s">
        <v>136</v>
      </c>
      <c r="AX911" s="12" t="s">
        <v>68</v>
      </c>
      <c r="AY911" s="149" t="s">
        <v>123</v>
      </c>
    </row>
    <row r="912" spans="2:65" s="12" customFormat="1">
      <c r="B912" s="147"/>
      <c r="D912" s="148" t="s">
        <v>134</v>
      </c>
      <c r="E912" s="149" t="s">
        <v>19</v>
      </c>
      <c r="F912" s="150" t="s">
        <v>137</v>
      </c>
      <c r="H912" s="149" t="s">
        <v>19</v>
      </c>
      <c r="I912" s="151"/>
      <c r="L912" s="147"/>
      <c r="M912" s="152"/>
      <c r="T912" s="153"/>
      <c r="AT912" s="149" t="s">
        <v>134</v>
      </c>
      <c r="AU912" s="149" t="s">
        <v>78</v>
      </c>
      <c r="AV912" s="12" t="s">
        <v>76</v>
      </c>
      <c r="AW912" s="12" t="s">
        <v>136</v>
      </c>
      <c r="AX912" s="12" t="s">
        <v>68</v>
      </c>
      <c r="AY912" s="149" t="s">
        <v>123</v>
      </c>
    </row>
    <row r="913" spans="2:65" s="13" customFormat="1">
      <c r="B913" s="154"/>
      <c r="D913" s="148" t="s">
        <v>134</v>
      </c>
      <c r="E913" s="155" t="s">
        <v>19</v>
      </c>
      <c r="F913" s="156" t="s">
        <v>953</v>
      </c>
      <c r="H913" s="157">
        <v>3.98</v>
      </c>
      <c r="I913" s="158"/>
      <c r="L913" s="154"/>
      <c r="M913" s="159"/>
      <c r="T913" s="160"/>
      <c r="AT913" s="155" t="s">
        <v>134</v>
      </c>
      <c r="AU913" s="155" t="s">
        <v>78</v>
      </c>
      <c r="AV913" s="13" t="s">
        <v>78</v>
      </c>
      <c r="AW913" s="13" t="s">
        <v>136</v>
      </c>
      <c r="AX913" s="13" t="s">
        <v>76</v>
      </c>
      <c r="AY913" s="155" t="s">
        <v>123</v>
      </c>
    </row>
    <row r="914" spans="2:65" s="1" customFormat="1" ht="55.5" customHeight="1">
      <c r="B914" s="33"/>
      <c r="C914" s="129" t="s">
        <v>971</v>
      </c>
      <c r="D914" s="129" t="s">
        <v>126</v>
      </c>
      <c r="E914" s="130" t="s">
        <v>972</v>
      </c>
      <c r="F914" s="131" t="s">
        <v>973</v>
      </c>
      <c r="G914" s="132" t="s">
        <v>569</v>
      </c>
      <c r="H914" s="179"/>
      <c r="I914" s="134"/>
      <c r="J914" s="135">
        <f>ROUND(I914*H914,2)</f>
        <v>0</v>
      </c>
      <c r="K914" s="136"/>
      <c r="L914" s="33"/>
      <c r="M914" s="137" t="s">
        <v>19</v>
      </c>
      <c r="N914" s="138" t="s">
        <v>39</v>
      </c>
      <c r="P914" s="139">
        <f>O914*H914</f>
        <v>0</v>
      </c>
      <c r="Q914" s="139">
        <v>0</v>
      </c>
      <c r="R914" s="139">
        <f>Q914*H914</f>
        <v>0</v>
      </c>
      <c r="S914" s="139">
        <v>0</v>
      </c>
      <c r="T914" s="140">
        <f>S914*H914</f>
        <v>0</v>
      </c>
      <c r="AR914" s="141" t="s">
        <v>251</v>
      </c>
      <c r="AT914" s="141" t="s">
        <v>126</v>
      </c>
      <c r="AU914" s="141" t="s">
        <v>78</v>
      </c>
      <c r="AY914" s="18" t="s">
        <v>123</v>
      </c>
      <c r="BE914" s="142">
        <f>IF(N914="základní",J914,0)</f>
        <v>0</v>
      </c>
      <c r="BF914" s="142">
        <f>IF(N914="snížená",J914,0)</f>
        <v>0</v>
      </c>
      <c r="BG914" s="142">
        <f>IF(N914="zákl. přenesená",J914,0)</f>
        <v>0</v>
      </c>
      <c r="BH914" s="142">
        <f>IF(N914="sníž. přenesená",J914,0)</f>
        <v>0</v>
      </c>
      <c r="BI914" s="142">
        <f>IF(N914="nulová",J914,0)</f>
        <v>0</v>
      </c>
      <c r="BJ914" s="18" t="s">
        <v>76</v>
      </c>
      <c r="BK914" s="142">
        <f>ROUND(I914*H914,2)</f>
        <v>0</v>
      </c>
      <c r="BL914" s="18" t="s">
        <v>251</v>
      </c>
      <c r="BM914" s="141" t="s">
        <v>974</v>
      </c>
    </row>
    <row r="915" spans="2:65" s="1" customFormat="1">
      <c r="B915" s="33"/>
      <c r="D915" s="143" t="s">
        <v>132</v>
      </c>
      <c r="F915" s="144" t="s">
        <v>975</v>
      </c>
      <c r="I915" s="145"/>
      <c r="L915" s="33"/>
      <c r="M915" s="146"/>
      <c r="T915" s="54"/>
      <c r="AT915" s="18" t="s">
        <v>132</v>
      </c>
      <c r="AU915" s="18" t="s">
        <v>78</v>
      </c>
    </row>
    <row r="916" spans="2:65" s="1" customFormat="1" ht="66.75" customHeight="1">
      <c r="B916" s="33"/>
      <c r="C916" s="129" t="s">
        <v>976</v>
      </c>
      <c r="D916" s="129" t="s">
        <v>126</v>
      </c>
      <c r="E916" s="130" t="s">
        <v>977</v>
      </c>
      <c r="F916" s="131" t="s">
        <v>978</v>
      </c>
      <c r="G916" s="132" t="s">
        <v>569</v>
      </c>
      <c r="H916" s="179"/>
      <c r="I916" s="134"/>
      <c r="J916" s="135">
        <f>ROUND(I916*H916,2)</f>
        <v>0</v>
      </c>
      <c r="K916" s="136"/>
      <c r="L916" s="33"/>
      <c r="M916" s="137" t="s">
        <v>19</v>
      </c>
      <c r="N916" s="138" t="s">
        <v>39</v>
      </c>
      <c r="P916" s="139">
        <f>O916*H916</f>
        <v>0</v>
      </c>
      <c r="Q916" s="139">
        <v>0</v>
      </c>
      <c r="R916" s="139">
        <f>Q916*H916</f>
        <v>0</v>
      </c>
      <c r="S916" s="139">
        <v>0</v>
      </c>
      <c r="T916" s="140">
        <f>S916*H916</f>
        <v>0</v>
      </c>
      <c r="AR916" s="141" t="s">
        <v>251</v>
      </c>
      <c r="AT916" s="141" t="s">
        <v>126</v>
      </c>
      <c r="AU916" s="141" t="s">
        <v>78</v>
      </c>
      <c r="AY916" s="18" t="s">
        <v>123</v>
      </c>
      <c r="BE916" s="142">
        <f>IF(N916="základní",J916,0)</f>
        <v>0</v>
      </c>
      <c r="BF916" s="142">
        <f>IF(N916="snížená",J916,0)</f>
        <v>0</v>
      </c>
      <c r="BG916" s="142">
        <f>IF(N916="zákl. přenesená",J916,0)</f>
        <v>0</v>
      </c>
      <c r="BH916" s="142">
        <f>IF(N916="sníž. přenesená",J916,0)</f>
        <v>0</v>
      </c>
      <c r="BI916" s="142">
        <f>IF(N916="nulová",J916,0)</f>
        <v>0</v>
      </c>
      <c r="BJ916" s="18" t="s">
        <v>76</v>
      </c>
      <c r="BK916" s="142">
        <f>ROUND(I916*H916,2)</f>
        <v>0</v>
      </c>
      <c r="BL916" s="18" t="s">
        <v>251</v>
      </c>
      <c r="BM916" s="141" t="s">
        <v>979</v>
      </c>
    </row>
    <row r="917" spans="2:65" s="1" customFormat="1">
      <c r="B917" s="33"/>
      <c r="D917" s="143" t="s">
        <v>132</v>
      </c>
      <c r="F917" s="144" t="s">
        <v>980</v>
      </c>
      <c r="I917" s="145"/>
      <c r="L917" s="33"/>
      <c r="M917" s="146"/>
      <c r="T917" s="54"/>
      <c r="AT917" s="18" t="s">
        <v>132</v>
      </c>
      <c r="AU917" s="18" t="s">
        <v>78</v>
      </c>
    </row>
    <row r="918" spans="2:65" s="1" customFormat="1" ht="66.75" customHeight="1">
      <c r="B918" s="33"/>
      <c r="C918" s="129" t="s">
        <v>981</v>
      </c>
      <c r="D918" s="129" t="s">
        <v>126</v>
      </c>
      <c r="E918" s="130" t="s">
        <v>982</v>
      </c>
      <c r="F918" s="131" t="s">
        <v>983</v>
      </c>
      <c r="G918" s="132" t="s">
        <v>569</v>
      </c>
      <c r="H918" s="179"/>
      <c r="I918" s="134"/>
      <c r="J918" s="135">
        <f>ROUND(I918*H918,2)</f>
        <v>0</v>
      </c>
      <c r="K918" s="136"/>
      <c r="L918" s="33"/>
      <c r="M918" s="137" t="s">
        <v>19</v>
      </c>
      <c r="N918" s="138" t="s">
        <v>39</v>
      </c>
      <c r="P918" s="139">
        <f>O918*H918</f>
        <v>0</v>
      </c>
      <c r="Q918" s="139">
        <v>0</v>
      </c>
      <c r="R918" s="139">
        <f>Q918*H918</f>
        <v>0</v>
      </c>
      <c r="S918" s="139">
        <v>0</v>
      </c>
      <c r="T918" s="140">
        <f>S918*H918</f>
        <v>0</v>
      </c>
      <c r="AR918" s="141" t="s">
        <v>251</v>
      </c>
      <c r="AT918" s="141" t="s">
        <v>126</v>
      </c>
      <c r="AU918" s="141" t="s">
        <v>78</v>
      </c>
      <c r="AY918" s="18" t="s">
        <v>123</v>
      </c>
      <c r="BE918" s="142">
        <f>IF(N918="základní",J918,0)</f>
        <v>0</v>
      </c>
      <c r="BF918" s="142">
        <f>IF(N918="snížená",J918,0)</f>
        <v>0</v>
      </c>
      <c r="BG918" s="142">
        <f>IF(N918="zákl. přenesená",J918,0)</f>
        <v>0</v>
      </c>
      <c r="BH918" s="142">
        <f>IF(N918="sníž. přenesená",J918,0)</f>
        <v>0</v>
      </c>
      <c r="BI918" s="142">
        <f>IF(N918="nulová",J918,0)</f>
        <v>0</v>
      </c>
      <c r="BJ918" s="18" t="s">
        <v>76</v>
      </c>
      <c r="BK918" s="142">
        <f>ROUND(I918*H918,2)</f>
        <v>0</v>
      </c>
      <c r="BL918" s="18" t="s">
        <v>251</v>
      </c>
      <c r="BM918" s="141" t="s">
        <v>984</v>
      </c>
    </row>
    <row r="919" spans="2:65" s="1" customFormat="1">
      <c r="B919" s="33"/>
      <c r="D919" s="143" t="s">
        <v>132</v>
      </c>
      <c r="F919" s="144" t="s">
        <v>985</v>
      </c>
      <c r="I919" s="145"/>
      <c r="L919" s="33"/>
      <c r="M919" s="146"/>
      <c r="T919" s="54"/>
      <c r="AT919" s="18" t="s">
        <v>132</v>
      </c>
      <c r="AU919" s="18" t="s">
        <v>78</v>
      </c>
    </row>
    <row r="920" spans="2:65" s="11" customFormat="1" ht="22.95" customHeight="1">
      <c r="B920" s="117"/>
      <c r="D920" s="118" t="s">
        <v>67</v>
      </c>
      <c r="E920" s="127" t="s">
        <v>986</v>
      </c>
      <c r="F920" s="127" t="s">
        <v>987</v>
      </c>
      <c r="I920" s="120"/>
      <c r="J920" s="128">
        <f>BK920</f>
        <v>0</v>
      </c>
      <c r="L920" s="117"/>
      <c r="M920" s="122"/>
      <c r="P920" s="123">
        <f>SUM(P921:P986)</f>
        <v>0</v>
      </c>
      <c r="R920" s="123">
        <f>SUM(R921:R986)</f>
        <v>0.6867972</v>
      </c>
      <c r="T920" s="124">
        <f>SUM(T921:T986)</f>
        <v>0</v>
      </c>
      <c r="AR920" s="118" t="s">
        <v>78</v>
      </c>
      <c r="AT920" s="125" t="s">
        <v>67</v>
      </c>
      <c r="AU920" s="125" t="s">
        <v>76</v>
      </c>
      <c r="AY920" s="118" t="s">
        <v>123</v>
      </c>
      <c r="BK920" s="126">
        <f>SUM(BK921:BK986)</f>
        <v>0</v>
      </c>
    </row>
    <row r="921" spans="2:65" s="1" customFormat="1" ht="24.15" customHeight="1">
      <c r="B921" s="33"/>
      <c r="C921" s="129" t="s">
        <v>988</v>
      </c>
      <c r="D921" s="129" t="s">
        <v>126</v>
      </c>
      <c r="E921" s="130" t="s">
        <v>989</v>
      </c>
      <c r="F921" s="131" t="s">
        <v>990</v>
      </c>
      <c r="G921" s="132" t="s">
        <v>129</v>
      </c>
      <c r="H921" s="133">
        <v>332</v>
      </c>
      <c r="I921" s="134"/>
      <c r="J921" s="135">
        <f>ROUND(I921*H921,2)</f>
        <v>0</v>
      </c>
      <c r="K921" s="136"/>
      <c r="L921" s="33"/>
      <c r="M921" s="137" t="s">
        <v>19</v>
      </c>
      <c r="N921" s="138" t="s">
        <v>39</v>
      </c>
      <c r="P921" s="139">
        <f>O921*H921</f>
        <v>0</v>
      </c>
      <c r="Q921" s="139">
        <v>0</v>
      </c>
      <c r="R921" s="139">
        <f>Q921*H921</f>
        <v>0</v>
      </c>
      <c r="S921" s="139">
        <v>0</v>
      </c>
      <c r="T921" s="140">
        <f>S921*H921</f>
        <v>0</v>
      </c>
      <c r="AR921" s="141" t="s">
        <v>251</v>
      </c>
      <c r="AT921" s="141" t="s">
        <v>126</v>
      </c>
      <c r="AU921" s="141" t="s">
        <v>78</v>
      </c>
      <c r="AY921" s="18" t="s">
        <v>123</v>
      </c>
      <c r="BE921" s="142">
        <f>IF(N921="základní",J921,0)</f>
        <v>0</v>
      </c>
      <c r="BF921" s="142">
        <f>IF(N921="snížená",J921,0)</f>
        <v>0</v>
      </c>
      <c r="BG921" s="142">
        <f>IF(N921="zákl. přenesená",J921,0)</f>
        <v>0</v>
      </c>
      <c r="BH921" s="142">
        <f>IF(N921="sníž. přenesená",J921,0)</f>
        <v>0</v>
      </c>
      <c r="BI921" s="142">
        <f>IF(N921="nulová",J921,0)</f>
        <v>0</v>
      </c>
      <c r="BJ921" s="18" t="s">
        <v>76</v>
      </c>
      <c r="BK921" s="142">
        <f>ROUND(I921*H921,2)</f>
        <v>0</v>
      </c>
      <c r="BL921" s="18" t="s">
        <v>251</v>
      </c>
      <c r="BM921" s="141" t="s">
        <v>991</v>
      </c>
    </row>
    <row r="922" spans="2:65" s="1" customFormat="1">
      <c r="B922" s="33"/>
      <c r="D922" s="143" t="s">
        <v>132</v>
      </c>
      <c r="F922" s="144" t="s">
        <v>992</v>
      </c>
      <c r="I922" s="145"/>
      <c r="L922" s="33"/>
      <c r="M922" s="146"/>
      <c r="T922" s="54"/>
      <c r="AT922" s="18" t="s">
        <v>132</v>
      </c>
      <c r="AU922" s="18" t="s">
        <v>78</v>
      </c>
    </row>
    <row r="923" spans="2:65" s="12" customFormat="1">
      <c r="B923" s="147"/>
      <c r="D923" s="148" t="s">
        <v>134</v>
      </c>
      <c r="E923" s="149" t="s">
        <v>19</v>
      </c>
      <c r="F923" s="150" t="s">
        <v>135</v>
      </c>
      <c r="H923" s="149" t="s">
        <v>19</v>
      </c>
      <c r="I923" s="151"/>
      <c r="L923" s="147"/>
      <c r="M923" s="152"/>
      <c r="T923" s="153"/>
      <c r="AT923" s="149" t="s">
        <v>134</v>
      </c>
      <c r="AU923" s="149" t="s">
        <v>78</v>
      </c>
      <c r="AV923" s="12" t="s">
        <v>76</v>
      </c>
      <c r="AW923" s="12" t="s">
        <v>136</v>
      </c>
      <c r="AX923" s="12" t="s">
        <v>68</v>
      </c>
      <c r="AY923" s="149" t="s">
        <v>123</v>
      </c>
    </row>
    <row r="924" spans="2:65" s="12" customFormat="1">
      <c r="B924" s="147"/>
      <c r="D924" s="148" t="s">
        <v>134</v>
      </c>
      <c r="E924" s="149" t="s">
        <v>19</v>
      </c>
      <c r="F924" s="150" t="s">
        <v>137</v>
      </c>
      <c r="H924" s="149" t="s">
        <v>19</v>
      </c>
      <c r="I924" s="151"/>
      <c r="L924" s="147"/>
      <c r="M924" s="152"/>
      <c r="T924" s="153"/>
      <c r="AT924" s="149" t="s">
        <v>134</v>
      </c>
      <c r="AU924" s="149" t="s">
        <v>78</v>
      </c>
      <c r="AV924" s="12" t="s">
        <v>76</v>
      </c>
      <c r="AW924" s="12" t="s">
        <v>136</v>
      </c>
      <c r="AX924" s="12" t="s">
        <v>68</v>
      </c>
      <c r="AY924" s="149" t="s">
        <v>123</v>
      </c>
    </row>
    <row r="925" spans="2:65" s="12" customFormat="1">
      <c r="B925" s="147"/>
      <c r="D925" s="148" t="s">
        <v>134</v>
      </c>
      <c r="E925" s="149" t="s">
        <v>19</v>
      </c>
      <c r="F925" s="150" t="s">
        <v>553</v>
      </c>
      <c r="H925" s="149" t="s">
        <v>19</v>
      </c>
      <c r="I925" s="151"/>
      <c r="L925" s="147"/>
      <c r="M925" s="152"/>
      <c r="T925" s="153"/>
      <c r="AT925" s="149" t="s">
        <v>134</v>
      </c>
      <c r="AU925" s="149" t="s">
        <v>78</v>
      </c>
      <c r="AV925" s="12" t="s">
        <v>76</v>
      </c>
      <c r="AW925" s="12" t="s">
        <v>136</v>
      </c>
      <c r="AX925" s="12" t="s">
        <v>68</v>
      </c>
      <c r="AY925" s="149" t="s">
        <v>123</v>
      </c>
    </row>
    <row r="926" spans="2:65" s="13" customFormat="1">
      <c r="B926" s="154"/>
      <c r="D926" s="148" t="s">
        <v>134</v>
      </c>
      <c r="E926" s="155" t="s">
        <v>19</v>
      </c>
      <c r="F926" s="156" t="s">
        <v>793</v>
      </c>
      <c r="H926" s="157">
        <v>322</v>
      </c>
      <c r="I926" s="158"/>
      <c r="L926" s="154"/>
      <c r="M926" s="159"/>
      <c r="T926" s="160"/>
      <c r="AT926" s="155" t="s">
        <v>134</v>
      </c>
      <c r="AU926" s="155" t="s">
        <v>78</v>
      </c>
      <c r="AV926" s="13" t="s">
        <v>78</v>
      </c>
      <c r="AW926" s="13" t="s">
        <v>136</v>
      </c>
      <c r="AX926" s="13" t="s">
        <v>68</v>
      </c>
      <c r="AY926" s="155" t="s">
        <v>123</v>
      </c>
    </row>
    <row r="927" spans="2:65" s="13" customFormat="1">
      <c r="B927" s="154"/>
      <c r="D927" s="148" t="s">
        <v>134</v>
      </c>
      <c r="E927" s="155" t="s">
        <v>19</v>
      </c>
      <c r="F927" s="156" t="s">
        <v>794</v>
      </c>
      <c r="H927" s="157">
        <v>10</v>
      </c>
      <c r="I927" s="158"/>
      <c r="L927" s="154"/>
      <c r="M927" s="159"/>
      <c r="T927" s="160"/>
      <c r="AT927" s="155" t="s">
        <v>134</v>
      </c>
      <c r="AU927" s="155" t="s">
        <v>78</v>
      </c>
      <c r="AV927" s="13" t="s">
        <v>78</v>
      </c>
      <c r="AW927" s="13" t="s">
        <v>136</v>
      </c>
      <c r="AX927" s="13" t="s">
        <v>68</v>
      </c>
      <c r="AY927" s="155" t="s">
        <v>123</v>
      </c>
    </row>
    <row r="928" spans="2:65" s="14" customFormat="1">
      <c r="B928" s="172"/>
      <c r="D928" s="148" t="s">
        <v>134</v>
      </c>
      <c r="E928" s="173" t="s">
        <v>19</v>
      </c>
      <c r="F928" s="174" t="s">
        <v>197</v>
      </c>
      <c r="H928" s="175">
        <v>332</v>
      </c>
      <c r="I928" s="176"/>
      <c r="L928" s="172"/>
      <c r="M928" s="177"/>
      <c r="T928" s="178"/>
      <c r="AT928" s="173" t="s">
        <v>134</v>
      </c>
      <c r="AU928" s="173" t="s">
        <v>78</v>
      </c>
      <c r="AV928" s="14" t="s">
        <v>130</v>
      </c>
      <c r="AW928" s="14" t="s">
        <v>136</v>
      </c>
      <c r="AX928" s="14" t="s">
        <v>76</v>
      </c>
      <c r="AY928" s="173" t="s">
        <v>123</v>
      </c>
    </row>
    <row r="929" spans="2:65" s="1" customFormat="1" ht="44.25" customHeight="1">
      <c r="B929" s="33"/>
      <c r="C929" s="129" t="s">
        <v>993</v>
      </c>
      <c r="D929" s="129" t="s">
        <v>126</v>
      </c>
      <c r="E929" s="130" t="s">
        <v>994</v>
      </c>
      <c r="F929" s="131" t="s">
        <v>995</v>
      </c>
      <c r="G929" s="132" t="s">
        <v>129</v>
      </c>
      <c r="H929" s="133">
        <v>6.51</v>
      </c>
      <c r="I929" s="134"/>
      <c r="J929" s="135">
        <f>ROUND(I929*H929,2)</f>
        <v>0</v>
      </c>
      <c r="K929" s="136"/>
      <c r="L929" s="33"/>
      <c r="M929" s="137" t="s">
        <v>19</v>
      </c>
      <c r="N929" s="138" t="s">
        <v>39</v>
      </c>
      <c r="P929" s="139">
        <f>O929*H929</f>
        <v>0</v>
      </c>
      <c r="Q929" s="139">
        <v>2.2000000000000001E-4</v>
      </c>
      <c r="R929" s="139">
        <f>Q929*H929</f>
        <v>1.4322E-3</v>
      </c>
      <c r="S929" s="139">
        <v>0</v>
      </c>
      <c r="T929" s="140">
        <f>S929*H929</f>
        <v>0</v>
      </c>
      <c r="AR929" s="141" t="s">
        <v>251</v>
      </c>
      <c r="AT929" s="141" t="s">
        <v>126</v>
      </c>
      <c r="AU929" s="141" t="s">
        <v>78</v>
      </c>
      <c r="AY929" s="18" t="s">
        <v>123</v>
      </c>
      <c r="BE929" s="142">
        <f>IF(N929="základní",J929,0)</f>
        <v>0</v>
      </c>
      <c r="BF929" s="142">
        <f>IF(N929="snížená",J929,0)</f>
        <v>0</v>
      </c>
      <c r="BG929" s="142">
        <f>IF(N929="zákl. přenesená",J929,0)</f>
        <v>0</v>
      </c>
      <c r="BH929" s="142">
        <f>IF(N929="sníž. přenesená",J929,0)</f>
        <v>0</v>
      </c>
      <c r="BI929" s="142">
        <f>IF(N929="nulová",J929,0)</f>
        <v>0</v>
      </c>
      <c r="BJ929" s="18" t="s">
        <v>76</v>
      </c>
      <c r="BK929" s="142">
        <f>ROUND(I929*H929,2)</f>
        <v>0</v>
      </c>
      <c r="BL929" s="18" t="s">
        <v>251</v>
      </c>
      <c r="BM929" s="141" t="s">
        <v>996</v>
      </c>
    </row>
    <row r="930" spans="2:65" s="1" customFormat="1">
      <c r="B930" s="33"/>
      <c r="D930" s="143" t="s">
        <v>132</v>
      </c>
      <c r="F930" s="144" t="s">
        <v>997</v>
      </c>
      <c r="I930" s="145"/>
      <c r="L930" s="33"/>
      <c r="M930" s="146"/>
      <c r="T930" s="54"/>
      <c r="AT930" s="18" t="s">
        <v>132</v>
      </c>
      <c r="AU930" s="18" t="s">
        <v>78</v>
      </c>
    </row>
    <row r="931" spans="2:65" s="12" customFormat="1">
      <c r="B931" s="147"/>
      <c r="D931" s="148" t="s">
        <v>134</v>
      </c>
      <c r="E931" s="149" t="s">
        <v>19</v>
      </c>
      <c r="F931" s="150" t="s">
        <v>186</v>
      </c>
      <c r="H931" s="149" t="s">
        <v>19</v>
      </c>
      <c r="I931" s="151"/>
      <c r="L931" s="147"/>
      <c r="M931" s="152"/>
      <c r="T931" s="153"/>
      <c r="AT931" s="149" t="s">
        <v>134</v>
      </c>
      <c r="AU931" s="149" t="s">
        <v>78</v>
      </c>
      <c r="AV931" s="12" t="s">
        <v>76</v>
      </c>
      <c r="AW931" s="12" t="s">
        <v>136</v>
      </c>
      <c r="AX931" s="12" t="s">
        <v>68</v>
      </c>
      <c r="AY931" s="149" t="s">
        <v>123</v>
      </c>
    </row>
    <row r="932" spans="2:65" s="12" customFormat="1">
      <c r="B932" s="147"/>
      <c r="D932" s="148" t="s">
        <v>134</v>
      </c>
      <c r="E932" s="149" t="s">
        <v>19</v>
      </c>
      <c r="F932" s="150" t="s">
        <v>388</v>
      </c>
      <c r="H932" s="149" t="s">
        <v>19</v>
      </c>
      <c r="I932" s="151"/>
      <c r="L932" s="147"/>
      <c r="M932" s="152"/>
      <c r="T932" s="153"/>
      <c r="AT932" s="149" t="s">
        <v>134</v>
      </c>
      <c r="AU932" s="149" t="s">
        <v>78</v>
      </c>
      <c r="AV932" s="12" t="s">
        <v>76</v>
      </c>
      <c r="AW932" s="12" t="s">
        <v>136</v>
      </c>
      <c r="AX932" s="12" t="s">
        <v>68</v>
      </c>
      <c r="AY932" s="149" t="s">
        <v>123</v>
      </c>
    </row>
    <row r="933" spans="2:65" s="12" customFormat="1">
      <c r="B933" s="147"/>
      <c r="D933" s="148" t="s">
        <v>134</v>
      </c>
      <c r="E933" s="149" t="s">
        <v>19</v>
      </c>
      <c r="F933" s="150" t="s">
        <v>596</v>
      </c>
      <c r="H933" s="149" t="s">
        <v>19</v>
      </c>
      <c r="I933" s="151"/>
      <c r="L933" s="147"/>
      <c r="M933" s="152"/>
      <c r="T933" s="153"/>
      <c r="AT933" s="149" t="s">
        <v>134</v>
      </c>
      <c r="AU933" s="149" t="s">
        <v>78</v>
      </c>
      <c r="AV933" s="12" t="s">
        <v>76</v>
      </c>
      <c r="AW933" s="12" t="s">
        <v>136</v>
      </c>
      <c r="AX933" s="12" t="s">
        <v>68</v>
      </c>
      <c r="AY933" s="149" t="s">
        <v>123</v>
      </c>
    </row>
    <row r="934" spans="2:65" s="12" customFormat="1">
      <c r="B934" s="147"/>
      <c r="D934" s="148" t="s">
        <v>134</v>
      </c>
      <c r="E934" s="149" t="s">
        <v>19</v>
      </c>
      <c r="F934" s="150" t="s">
        <v>597</v>
      </c>
      <c r="H934" s="149" t="s">
        <v>19</v>
      </c>
      <c r="I934" s="151"/>
      <c r="L934" s="147"/>
      <c r="M934" s="152"/>
      <c r="T934" s="153"/>
      <c r="AT934" s="149" t="s">
        <v>134</v>
      </c>
      <c r="AU934" s="149" t="s">
        <v>78</v>
      </c>
      <c r="AV934" s="12" t="s">
        <v>76</v>
      </c>
      <c r="AW934" s="12" t="s">
        <v>136</v>
      </c>
      <c r="AX934" s="12" t="s">
        <v>68</v>
      </c>
      <c r="AY934" s="149" t="s">
        <v>123</v>
      </c>
    </row>
    <row r="935" spans="2:65" s="13" customFormat="1">
      <c r="B935" s="154"/>
      <c r="D935" s="148" t="s">
        <v>134</v>
      </c>
      <c r="E935" s="155" t="s">
        <v>19</v>
      </c>
      <c r="F935" s="156" t="s">
        <v>615</v>
      </c>
      <c r="H935" s="157">
        <v>6.5100000000000007</v>
      </c>
      <c r="I935" s="158"/>
      <c r="L935" s="154"/>
      <c r="M935" s="159"/>
      <c r="T935" s="160"/>
      <c r="AT935" s="155" t="s">
        <v>134</v>
      </c>
      <c r="AU935" s="155" t="s">
        <v>78</v>
      </c>
      <c r="AV935" s="13" t="s">
        <v>78</v>
      </c>
      <c r="AW935" s="13" t="s">
        <v>136</v>
      </c>
      <c r="AX935" s="13" t="s">
        <v>76</v>
      </c>
      <c r="AY935" s="155" t="s">
        <v>123</v>
      </c>
    </row>
    <row r="936" spans="2:65" s="1" customFormat="1" ht="37.950000000000003" customHeight="1">
      <c r="B936" s="33"/>
      <c r="C936" s="129" t="s">
        <v>998</v>
      </c>
      <c r="D936" s="129" t="s">
        <v>126</v>
      </c>
      <c r="E936" s="130" t="s">
        <v>999</v>
      </c>
      <c r="F936" s="131" t="s">
        <v>1000</v>
      </c>
      <c r="G936" s="132" t="s">
        <v>129</v>
      </c>
      <c r="H936" s="133">
        <v>1402.1</v>
      </c>
      <c r="I936" s="134"/>
      <c r="J936" s="135">
        <f>ROUND(I936*H936,2)</f>
        <v>0</v>
      </c>
      <c r="K936" s="136"/>
      <c r="L936" s="33"/>
      <c r="M936" s="137" t="s">
        <v>19</v>
      </c>
      <c r="N936" s="138" t="s">
        <v>39</v>
      </c>
      <c r="P936" s="139">
        <f>O936*H936</f>
        <v>0</v>
      </c>
      <c r="Q936" s="139">
        <v>4.4999999999999999E-4</v>
      </c>
      <c r="R936" s="139">
        <f>Q936*H936</f>
        <v>0.63094499999999998</v>
      </c>
      <c r="S936" s="139">
        <v>0</v>
      </c>
      <c r="T936" s="140">
        <f>S936*H936</f>
        <v>0</v>
      </c>
      <c r="AR936" s="141" t="s">
        <v>251</v>
      </c>
      <c r="AT936" s="141" t="s">
        <v>126</v>
      </c>
      <c r="AU936" s="141" t="s">
        <v>78</v>
      </c>
      <c r="AY936" s="18" t="s">
        <v>123</v>
      </c>
      <c r="BE936" s="142">
        <f>IF(N936="základní",J936,0)</f>
        <v>0</v>
      </c>
      <c r="BF936" s="142">
        <f>IF(N936="snížená",J936,0)</f>
        <v>0</v>
      </c>
      <c r="BG936" s="142">
        <f>IF(N936="zákl. přenesená",J936,0)</f>
        <v>0</v>
      </c>
      <c r="BH936" s="142">
        <f>IF(N936="sníž. přenesená",J936,0)</f>
        <v>0</v>
      </c>
      <c r="BI936" s="142">
        <f>IF(N936="nulová",J936,0)</f>
        <v>0</v>
      </c>
      <c r="BJ936" s="18" t="s">
        <v>76</v>
      </c>
      <c r="BK936" s="142">
        <f>ROUND(I936*H936,2)</f>
        <v>0</v>
      </c>
      <c r="BL936" s="18" t="s">
        <v>251</v>
      </c>
      <c r="BM936" s="141" t="s">
        <v>1001</v>
      </c>
    </row>
    <row r="937" spans="2:65" s="1" customFormat="1">
      <c r="B937" s="33"/>
      <c r="D937" s="143" t="s">
        <v>132</v>
      </c>
      <c r="F937" s="144" t="s">
        <v>1002</v>
      </c>
      <c r="I937" s="145"/>
      <c r="L937" s="33"/>
      <c r="M937" s="146"/>
      <c r="T937" s="54"/>
      <c r="AT937" s="18" t="s">
        <v>132</v>
      </c>
      <c r="AU937" s="18" t="s">
        <v>78</v>
      </c>
    </row>
    <row r="938" spans="2:65" s="12" customFormat="1">
      <c r="B938" s="147"/>
      <c r="D938" s="148" t="s">
        <v>134</v>
      </c>
      <c r="E938" s="149" t="s">
        <v>19</v>
      </c>
      <c r="F938" s="150" t="s">
        <v>135</v>
      </c>
      <c r="H938" s="149" t="s">
        <v>19</v>
      </c>
      <c r="I938" s="151"/>
      <c r="L938" s="147"/>
      <c r="M938" s="152"/>
      <c r="T938" s="153"/>
      <c r="AT938" s="149" t="s">
        <v>134</v>
      </c>
      <c r="AU938" s="149" t="s">
        <v>78</v>
      </c>
      <c r="AV938" s="12" t="s">
        <v>76</v>
      </c>
      <c r="AW938" s="12" t="s">
        <v>136</v>
      </c>
      <c r="AX938" s="12" t="s">
        <v>68</v>
      </c>
      <c r="AY938" s="149" t="s">
        <v>123</v>
      </c>
    </row>
    <row r="939" spans="2:65" s="12" customFormat="1">
      <c r="B939" s="147"/>
      <c r="D939" s="148" t="s">
        <v>134</v>
      </c>
      <c r="E939" s="149" t="s">
        <v>19</v>
      </c>
      <c r="F939" s="150" t="s">
        <v>137</v>
      </c>
      <c r="H939" s="149" t="s">
        <v>19</v>
      </c>
      <c r="I939" s="151"/>
      <c r="L939" s="147"/>
      <c r="M939" s="152"/>
      <c r="T939" s="153"/>
      <c r="AT939" s="149" t="s">
        <v>134</v>
      </c>
      <c r="AU939" s="149" t="s">
        <v>78</v>
      </c>
      <c r="AV939" s="12" t="s">
        <v>76</v>
      </c>
      <c r="AW939" s="12" t="s">
        <v>136</v>
      </c>
      <c r="AX939" s="12" t="s">
        <v>68</v>
      </c>
      <c r="AY939" s="149" t="s">
        <v>123</v>
      </c>
    </row>
    <row r="940" spans="2:65" s="13" customFormat="1">
      <c r="B940" s="154"/>
      <c r="D940" s="148" t="s">
        <v>134</v>
      </c>
      <c r="E940" s="155" t="s">
        <v>19</v>
      </c>
      <c r="F940" s="156" t="s">
        <v>1003</v>
      </c>
      <c r="H940" s="157">
        <v>344.3</v>
      </c>
      <c r="I940" s="158"/>
      <c r="L940" s="154"/>
      <c r="M940" s="159"/>
      <c r="T940" s="160"/>
      <c r="AT940" s="155" t="s">
        <v>134</v>
      </c>
      <c r="AU940" s="155" t="s">
        <v>78</v>
      </c>
      <c r="AV940" s="13" t="s">
        <v>78</v>
      </c>
      <c r="AW940" s="13" t="s">
        <v>136</v>
      </c>
      <c r="AX940" s="13" t="s">
        <v>68</v>
      </c>
      <c r="AY940" s="155" t="s">
        <v>123</v>
      </c>
    </row>
    <row r="941" spans="2:65" s="13" customFormat="1">
      <c r="B941" s="154"/>
      <c r="D941" s="148" t="s">
        <v>134</v>
      </c>
      <c r="E941" s="155" t="s">
        <v>19</v>
      </c>
      <c r="F941" s="156" t="s">
        <v>1004</v>
      </c>
      <c r="H941" s="157">
        <v>644</v>
      </c>
      <c r="I941" s="158"/>
      <c r="L941" s="154"/>
      <c r="M941" s="159"/>
      <c r="T941" s="160"/>
      <c r="AT941" s="155" t="s">
        <v>134</v>
      </c>
      <c r="AU941" s="155" t="s">
        <v>78</v>
      </c>
      <c r="AV941" s="13" t="s">
        <v>78</v>
      </c>
      <c r="AW941" s="13" t="s">
        <v>136</v>
      </c>
      <c r="AX941" s="13" t="s">
        <v>68</v>
      </c>
      <c r="AY941" s="155" t="s">
        <v>123</v>
      </c>
    </row>
    <row r="942" spans="2:65" s="13" customFormat="1">
      <c r="B942" s="154"/>
      <c r="D942" s="148" t="s">
        <v>134</v>
      </c>
      <c r="E942" s="155" t="s">
        <v>19</v>
      </c>
      <c r="F942" s="156" t="s">
        <v>1005</v>
      </c>
      <c r="H942" s="157">
        <v>413.8</v>
      </c>
      <c r="I942" s="158"/>
      <c r="L942" s="154"/>
      <c r="M942" s="159"/>
      <c r="T942" s="160"/>
      <c r="AT942" s="155" t="s">
        <v>134</v>
      </c>
      <c r="AU942" s="155" t="s">
        <v>78</v>
      </c>
      <c r="AV942" s="13" t="s">
        <v>78</v>
      </c>
      <c r="AW942" s="13" t="s">
        <v>136</v>
      </c>
      <c r="AX942" s="13" t="s">
        <v>68</v>
      </c>
      <c r="AY942" s="155" t="s">
        <v>123</v>
      </c>
    </row>
    <row r="943" spans="2:65" s="14" customFormat="1">
      <c r="B943" s="172"/>
      <c r="D943" s="148" t="s">
        <v>134</v>
      </c>
      <c r="E943" s="173" t="s">
        <v>19</v>
      </c>
      <c r="F943" s="174" t="s">
        <v>197</v>
      </c>
      <c r="H943" s="175">
        <v>1402.1</v>
      </c>
      <c r="I943" s="176"/>
      <c r="L943" s="172"/>
      <c r="M943" s="177"/>
      <c r="T943" s="178"/>
      <c r="AT943" s="173" t="s">
        <v>134</v>
      </c>
      <c r="AU943" s="173" t="s">
        <v>78</v>
      </c>
      <c r="AV943" s="14" t="s">
        <v>130</v>
      </c>
      <c r="AW943" s="14" t="s">
        <v>136</v>
      </c>
      <c r="AX943" s="14" t="s">
        <v>76</v>
      </c>
      <c r="AY943" s="173" t="s">
        <v>123</v>
      </c>
    </row>
    <row r="944" spans="2:65" s="1" customFormat="1" ht="33" customHeight="1">
      <c r="B944" s="33"/>
      <c r="C944" s="129" t="s">
        <v>1006</v>
      </c>
      <c r="D944" s="129" t="s">
        <v>126</v>
      </c>
      <c r="E944" s="130" t="s">
        <v>1007</v>
      </c>
      <c r="F944" s="131" t="s">
        <v>1008</v>
      </c>
      <c r="G944" s="132" t="s">
        <v>129</v>
      </c>
      <c r="H944" s="133">
        <v>332</v>
      </c>
      <c r="I944" s="134"/>
      <c r="J944" s="135">
        <f>ROUND(I944*H944,2)</f>
        <v>0</v>
      </c>
      <c r="K944" s="136"/>
      <c r="L944" s="33"/>
      <c r="M944" s="137" t="s">
        <v>19</v>
      </c>
      <c r="N944" s="138" t="s">
        <v>39</v>
      </c>
      <c r="P944" s="139">
        <f>O944*H944</f>
        <v>0</v>
      </c>
      <c r="Q944" s="139">
        <v>1.6000000000000001E-4</v>
      </c>
      <c r="R944" s="139">
        <f>Q944*H944</f>
        <v>5.3120000000000007E-2</v>
      </c>
      <c r="S944" s="139">
        <v>0</v>
      </c>
      <c r="T944" s="140">
        <f>S944*H944</f>
        <v>0</v>
      </c>
      <c r="AR944" s="141" t="s">
        <v>251</v>
      </c>
      <c r="AT944" s="141" t="s">
        <v>126</v>
      </c>
      <c r="AU944" s="141" t="s">
        <v>78</v>
      </c>
      <c r="AY944" s="18" t="s">
        <v>123</v>
      </c>
      <c r="BE944" s="142">
        <f>IF(N944="základní",J944,0)</f>
        <v>0</v>
      </c>
      <c r="BF944" s="142">
        <f>IF(N944="snížená",J944,0)</f>
        <v>0</v>
      </c>
      <c r="BG944" s="142">
        <f>IF(N944="zákl. přenesená",J944,0)</f>
        <v>0</v>
      </c>
      <c r="BH944" s="142">
        <f>IF(N944="sníž. přenesená",J944,0)</f>
        <v>0</v>
      </c>
      <c r="BI944" s="142">
        <f>IF(N944="nulová",J944,0)</f>
        <v>0</v>
      </c>
      <c r="BJ944" s="18" t="s">
        <v>76</v>
      </c>
      <c r="BK944" s="142">
        <f>ROUND(I944*H944,2)</f>
        <v>0</v>
      </c>
      <c r="BL944" s="18" t="s">
        <v>251</v>
      </c>
      <c r="BM944" s="141" t="s">
        <v>1009</v>
      </c>
    </row>
    <row r="945" spans="2:65" s="1" customFormat="1">
      <c r="B945" s="33"/>
      <c r="D945" s="143" t="s">
        <v>132</v>
      </c>
      <c r="F945" s="144" t="s">
        <v>1010</v>
      </c>
      <c r="I945" s="145"/>
      <c r="L945" s="33"/>
      <c r="M945" s="146"/>
      <c r="T945" s="54"/>
      <c r="AT945" s="18" t="s">
        <v>132</v>
      </c>
      <c r="AU945" s="18" t="s">
        <v>78</v>
      </c>
    </row>
    <row r="946" spans="2:65" s="12" customFormat="1">
      <c r="B946" s="147"/>
      <c r="D946" s="148" t="s">
        <v>134</v>
      </c>
      <c r="E946" s="149" t="s">
        <v>19</v>
      </c>
      <c r="F946" s="150" t="s">
        <v>135</v>
      </c>
      <c r="H946" s="149" t="s">
        <v>19</v>
      </c>
      <c r="I946" s="151"/>
      <c r="L946" s="147"/>
      <c r="M946" s="152"/>
      <c r="T946" s="153"/>
      <c r="AT946" s="149" t="s">
        <v>134</v>
      </c>
      <c r="AU946" s="149" t="s">
        <v>78</v>
      </c>
      <c r="AV946" s="12" t="s">
        <v>76</v>
      </c>
      <c r="AW946" s="12" t="s">
        <v>136</v>
      </c>
      <c r="AX946" s="12" t="s">
        <v>68</v>
      </c>
      <c r="AY946" s="149" t="s">
        <v>123</v>
      </c>
    </row>
    <row r="947" spans="2:65" s="12" customFormat="1">
      <c r="B947" s="147"/>
      <c r="D947" s="148" t="s">
        <v>134</v>
      </c>
      <c r="E947" s="149" t="s">
        <v>19</v>
      </c>
      <c r="F947" s="150" t="s">
        <v>137</v>
      </c>
      <c r="H947" s="149" t="s">
        <v>19</v>
      </c>
      <c r="I947" s="151"/>
      <c r="L947" s="147"/>
      <c r="M947" s="152"/>
      <c r="T947" s="153"/>
      <c r="AT947" s="149" t="s">
        <v>134</v>
      </c>
      <c r="AU947" s="149" t="s">
        <v>78</v>
      </c>
      <c r="AV947" s="12" t="s">
        <v>76</v>
      </c>
      <c r="AW947" s="12" t="s">
        <v>136</v>
      </c>
      <c r="AX947" s="12" t="s">
        <v>68</v>
      </c>
      <c r="AY947" s="149" t="s">
        <v>123</v>
      </c>
    </row>
    <row r="948" spans="2:65" s="12" customFormat="1">
      <c r="B948" s="147"/>
      <c r="D948" s="148" t="s">
        <v>134</v>
      </c>
      <c r="E948" s="149" t="s">
        <v>19</v>
      </c>
      <c r="F948" s="150" t="s">
        <v>553</v>
      </c>
      <c r="H948" s="149" t="s">
        <v>19</v>
      </c>
      <c r="I948" s="151"/>
      <c r="L948" s="147"/>
      <c r="M948" s="152"/>
      <c r="T948" s="153"/>
      <c r="AT948" s="149" t="s">
        <v>134</v>
      </c>
      <c r="AU948" s="149" t="s">
        <v>78</v>
      </c>
      <c r="AV948" s="12" t="s">
        <v>76</v>
      </c>
      <c r="AW948" s="12" t="s">
        <v>136</v>
      </c>
      <c r="AX948" s="12" t="s">
        <v>68</v>
      </c>
      <c r="AY948" s="149" t="s">
        <v>123</v>
      </c>
    </row>
    <row r="949" spans="2:65" s="13" customFormat="1">
      <c r="B949" s="154"/>
      <c r="D949" s="148" t="s">
        <v>134</v>
      </c>
      <c r="E949" s="155" t="s">
        <v>19</v>
      </c>
      <c r="F949" s="156" t="s">
        <v>793</v>
      </c>
      <c r="H949" s="157">
        <v>322</v>
      </c>
      <c r="I949" s="158"/>
      <c r="L949" s="154"/>
      <c r="M949" s="159"/>
      <c r="T949" s="160"/>
      <c r="AT949" s="155" t="s">
        <v>134</v>
      </c>
      <c r="AU949" s="155" t="s">
        <v>78</v>
      </c>
      <c r="AV949" s="13" t="s">
        <v>78</v>
      </c>
      <c r="AW949" s="13" t="s">
        <v>136</v>
      </c>
      <c r="AX949" s="13" t="s">
        <v>68</v>
      </c>
      <c r="AY949" s="155" t="s">
        <v>123</v>
      </c>
    </row>
    <row r="950" spans="2:65" s="13" customFormat="1">
      <c r="B950" s="154"/>
      <c r="D950" s="148" t="s">
        <v>134</v>
      </c>
      <c r="E950" s="155" t="s">
        <v>19</v>
      </c>
      <c r="F950" s="156" t="s">
        <v>794</v>
      </c>
      <c r="H950" s="157">
        <v>10</v>
      </c>
      <c r="I950" s="158"/>
      <c r="L950" s="154"/>
      <c r="M950" s="159"/>
      <c r="T950" s="160"/>
      <c r="AT950" s="155" t="s">
        <v>134</v>
      </c>
      <c r="AU950" s="155" t="s">
        <v>78</v>
      </c>
      <c r="AV950" s="13" t="s">
        <v>78</v>
      </c>
      <c r="AW950" s="13" t="s">
        <v>136</v>
      </c>
      <c r="AX950" s="13" t="s">
        <v>68</v>
      </c>
      <c r="AY950" s="155" t="s">
        <v>123</v>
      </c>
    </row>
    <row r="951" spans="2:65" s="14" customFormat="1">
      <c r="B951" s="172"/>
      <c r="D951" s="148" t="s">
        <v>134</v>
      </c>
      <c r="E951" s="173" t="s">
        <v>19</v>
      </c>
      <c r="F951" s="174" t="s">
        <v>197</v>
      </c>
      <c r="H951" s="175">
        <v>332</v>
      </c>
      <c r="I951" s="176"/>
      <c r="L951" s="172"/>
      <c r="M951" s="177"/>
      <c r="T951" s="178"/>
      <c r="AT951" s="173" t="s">
        <v>134</v>
      </c>
      <c r="AU951" s="173" t="s">
        <v>78</v>
      </c>
      <c r="AV951" s="14" t="s">
        <v>130</v>
      </c>
      <c r="AW951" s="14" t="s">
        <v>136</v>
      </c>
      <c r="AX951" s="14" t="s">
        <v>76</v>
      </c>
      <c r="AY951" s="173" t="s">
        <v>123</v>
      </c>
    </row>
    <row r="952" spans="2:65" s="1" customFormat="1" ht="37.950000000000003" customHeight="1">
      <c r="B952" s="33"/>
      <c r="C952" s="129" t="s">
        <v>1011</v>
      </c>
      <c r="D952" s="129" t="s">
        <v>126</v>
      </c>
      <c r="E952" s="130" t="s">
        <v>1012</v>
      </c>
      <c r="F952" s="131" t="s">
        <v>1013</v>
      </c>
      <c r="G952" s="132" t="s">
        <v>129</v>
      </c>
      <c r="H952" s="133">
        <v>2.5</v>
      </c>
      <c r="I952" s="134"/>
      <c r="J952" s="135">
        <f>ROUND(I952*H952,2)</f>
        <v>0</v>
      </c>
      <c r="K952" s="136"/>
      <c r="L952" s="33"/>
      <c r="M952" s="137" t="s">
        <v>19</v>
      </c>
      <c r="N952" s="138" t="s">
        <v>39</v>
      </c>
      <c r="P952" s="139">
        <f>O952*H952</f>
        <v>0</v>
      </c>
      <c r="Q952" s="139">
        <v>6.9999999999999994E-5</v>
      </c>
      <c r="R952" s="139">
        <f>Q952*H952</f>
        <v>1.7499999999999997E-4</v>
      </c>
      <c r="S952" s="139">
        <v>0</v>
      </c>
      <c r="T952" s="140">
        <f>S952*H952</f>
        <v>0</v>
      </c>
      <c r="AR952" s="141" t="s">
        <v>251</v>
      </c>
      <c r="AT952" s="141" t="s">
        <v>126</v>
      </c>
      <c r="AU952" s="141" t="s">
        <v>78</v>
      </c>
      <c r="AY952" s="18" t="s">
        <v>123</v>
      </c>
      <c r="BE952" s="142">
        <f>IF(N952="základní",J952,0)</f>
        <v>0</v>
      </c>
      <c r="BF952" s="142">
        <f>IF(N952="snížená",J952,0)</f>
        <v>0</v>
      </c>
      <c r="BG952" s="142">
        <f>IF(N952="zákl. přenesená",J952,0)</f>
        <v>0</v>
      </c>
      <c r="BH952" s="142">
        <f>IF(N952="sníž. přenesená",J952,0)</f>
        <v>0</v>
      </c>
      <c r="BI952" s="142">
        <f>IF(N952="nulová",J952,0)</f>
        <v>0</v>
      </c>
      <c r="BJ952" s="18" t="s">
        <v>76</v>
      </c>
      <c r="BK952" s="142">
        <f>ROUND(I952*H952,2)</f>
        <v>0</v>
      </c>
      <c r="BL952" s="18" t="s">
        <v>251</v>
      </c>
      <c r="BM952" s="141" t="s">
        <v>1014</v>
      </c>
    </row>
    <row r="953" spans="2:65" s="1" customFormat="1">
      <c r="B953" s="33"/>
      <c r="D953" s="143" t="s">
        <v>132</v>
      </c>
      <c r="F953" s="144" t="s">
        <v>1015</v>
      </c>
      <c r="I953" s="145"/>
      <c r="L953" s="33"/>
      <c r="M953" s="146"/>
      <c r="T953" s="54"/>
      <c r="AT953" s="18" t="s">
        <v>132</v>
      </c>
      <c r="AU953" s="18" t="s">
        <v>78</v>
      </c>
    </row>
    <row r="954" spans="2:65" s="12" customFormat="1">
      <c r="B954" s="147"/>
      <c r="D954" s="148" t="s">
        <v>134</v>
      </c>
      <c r="E954" s="149" t="s">
        <v>19</v>
      </c>
      <c r="F954" s="150" t="s">
        <v>135</v>
      </c>
      <c r="H954" s="149" t="s">
        <v>19</v>
      </c>
      <c r="I954" s="151"/>
      <c r="L954" s="147"/>
      <c r="M954" s="152"/>
      <c r="T954" s="153"/>
      <c r="AT954" s="149" t="s">
        <v>134</v>
      </c>
      <c r="AU954" s="149" t="s">
        <v>78</v>
      </c>
      <c r="AV954" s="12" t="s">
        <v>76</v>
      </c>
      <c r="AW954" s="12" t="s">
        <v>136</v>
      </c>
      <c r="AX954" s="12" t="s">
        <v>68</v>
      </c>
      <c r="AY954" s="149" t="s">
        <v>123</v>
      </c>
    </row>
    <row r="955" spans="2:65" s="12" customFormat="1">
      <c r="B955" s="147"/>
      <c r="D955" s="148" t="s">
        <v>134</v>
      </c>
      <c r="E955" s="149" t="s">
        <v>19</v>
      </c>
      <c r="F955" s="150" t="s">
        <v>949</v>
      </c>
      <c r="H955" s="149" t="s">
        <v>19</v>
      </c>
      <c r="I955" s="151"/>
      <c r="L955" s="147"/>
      <c r="M955" s="152"/>
      <c r="T955" s="153"/>
      <c r="AT955" s="149" t="s">
        <v>134</v>
      </c>
      <c r="AU955" s="149" t="s">
        <v>78</v>
      </c>
      <c r="AV955" s="12" t="s">
        <v>76</v>
      </c>
      <c r="AW955" s="12" t="s">
        <v>136</v>
      </c>
      <c r="AX955" s="12" t="s">
        <v>68</v>
      </c>
      <c r="AY955" s="149" t="s">
        <v>123</v>
      </c>
    </row>
    <row r="956" spans="2:65" s="12" customFormat="1">
      <c r="B956" s="147"/>
      <c r="D956" s="148" t="s">
        <v>134</v>
      </c>
      <c r="E956" s="149" t="s">
        <v>19</v>
      </c>
      <c r="F956" s="150" t="s">
        <v>950</v>
      </c>
      <c r="H956" s="149" t="s">
        <v>19</v>
      </c>
      <c r="I956" s="151"/>
      <c r="L956" s="147"/>
      <c r="M956" s="152"/>
      <c r="T956" s="153"/>
      <c r="AT956" s="149" t="s">
        <v>134</v>
      </c>
      <c r="AU956" s="149" t="s">
        <v>78</v>
      </c>
      <c r="AV956" s="12" t="s">
        <v>76</v>
      </c>
      <c r="AW956" s="12" t="s">
        <v>136</v>
      </c>
      <c r="AX956" s="12" t="s">
        <v>68</v>
      </c>
      <c r="AY956" s="149" t="s">
        <v>123</v>
      </c>
    </row>
    <row r="957" spans="2:65" s="12" customFormat="1">
      <c r="B957" s="147"/>
      <c r="D957" s="148" t="s">
        <v>134</v>
      </c>
      <c r="E957" s="149" t="s">
        <v>19</v>
      </c>
      <c r="F957" s="150" t="s">
        <v>746</v>
      </c>
      <c r="H957" s="149" t="s">
        <v>19</v>
      </c>
      <c r="I957" s="151"/>
      <c r="L957" s="147"/>
      <c r="M957" s="152"/>
      <c r="T957" s="153"/>
      <c r="AT957" s="149" t="s">
        <v>134</v>
      </c>
      <c r="AU957" s="149" t="s">
        <v>78</v>
      </c>
      <c r="AV957" s="12" t="s">
        <v>76</v>
      </c>
      <c r="AW957" s="12" t="s">
        <v>136</v>
      </c>
      <c r="AX957" s="12" t="s">
        <v>68</v>
      </c>
      <c r="AY957" s="149" t="s">
        <v>123</v>
      </c>
    </row>
    <row r="958" spans="2:65" s="13" customFormat="1">
      <c r="B958" s="154"/>
      <c r="D958" s="148" t="s">
        <v>134</v>
      </c>
      <c r="E958" s="155" t="s">
        <v>19</v>
      </c>
      <c r="F958" s="156" t="s">
        <v>1016</v>
      </c>
      <c r="H958" s="157">
        <v>2.5</v>
      </c>
      <c r="I958" s="158"/>
      <c r="L958" s="154"/>
      <c r="M958" s="159"/>
      <c r="T958" s="160"/>
      <c r="AT958" s="155" t="s">
        <v>134</v>
      </c>
      <c r="AU958" s="155" t="s">
        <v>78</v>
      </c>
      <c r="AV958" s="13" t="s">
        <v>78</v>
      </c>
      <c r="AW958" s="13" t="s">
        <v>136</v>
      </c>
      <c r="AX958" s="13" t="s">
        <v>76</v>
      </c>
      <c r="AY958" s="155" t="s">
        <v>123</v>
      </c>
    </row>
    <row r="959" spans="2:65" s="1" customFormat="1" ht="37.950000000000003" customHeight="1">
      <c r="B959" s="33"/>
      <c r="C959" s="129" t="s">
        <v>1017</v>
      </c>
      <c r="D959" s="129" t="s">
        <v>126</v>
      </c>
      <c r="E959" s="130" t="s">
        <v>1018</v>
      </c>
      <c r="F959" s="131" t="s">
        <v>1019</v>
      </c>
      <c r="G959" s="132" t="s">
        <v>129</v>
      </c>
      <c r="H959" s="133">
        <v>2.5</v>
      </c>
      <c r="I959" s="134"/>
      <c r="J959" s="135">
        <f>ROUND(I959*H959,2)</f>
        <v>0</v>
      </c>
      <c r="K959" s="136"/>
      <c r="L959" s="33"/>
      <c r="M959" s="137" t="s">
        <v>19</v>
      </c>
      <c r="N959" s="138" t="s">
        <v>39</v>
      </c>
      <c r="P959" s="139">
        <f>O959*H959</f>
        <v>0</v>
      </c>
      <c r="Q959" s="139">
        <v>6.9999999999999994E-5</v>
      </c>
      <c r="R959" s="139">
        <f>Q959*H959</f>
        <v>1.7499999999999997E-4</v>
      </c>
      <c r="S959" s="139">
        <v>0</v>
      </c>
      <c r="T959" s="140">
        <f>S959*H959</f>
        <v>0</v>
      </c>
      <c r="AR959" s="141" t="s">
        <v>251</v>
      </c>
      <c r="AT959" s="141" t="s">
        <v>126</v>
      </c>
      <c r="AU959" s="141" t="s">
        <v>78</v>
      </c>
      <c r="AY959" s="18" t="s">
        <v>123</v>
      </c>
      <c r="BE959" s="142">
        <f>IF(N959="základní",J959,0)</f>
        <v>0</v>
      </c>
      <c r="BF959" s="142">
        <f>IF(N959="snížená",J959,0)</f>
        <v>0</v>
      </c>
      <c r="BG959" s="142">
        <f>IF(N959="zákl. přenesená",J959,0)</f>
        <v>0</v>
      </c>
      <c r="BH959" s="142">
        <f>IF(N959="sníž. přenesená",J959,0)</f>
        <v>0</v>
      </c>
      <c r="BI959" s="142">
        <f>IF(N959="nulová",J959,0)</f>
        <v>0</v>
      </c>
      <c r="BJ959" s="18" t="s">
        <v>76</v>
      </c>
      <c r="BK959" s="142">
        <f>ROUND(I959*H959,2)</f>
        <v>0</v>
      </c>
      <c r="BL959" s="18" t="s">
        <v>251</v>
      </c>
      <c r="BM959" s="141" t="s">
        <v>1020</v>
      </c>
    </row>
    <row r="960" spans="2:65" s="1" customFormat="1">
      <c r="B960" s="33"/>
      <c r="D960" s="143" t="s">
        <v>132</v>
      </c>
      <c r="F960" s="144" t="s">
        <v>1021</v>
      </c>
      <c r="I960" s="145"/>
      <c r="L960" s="33"/>
      <c r="M960" s="146"/>
      <c r="T960" s="54"/>
      <c r="AT960" s="18" t="s">
        <v>132</v>
      </c>
      <c r="AU960" s="18" t="s">
        <v>78</v>
      </c>
    </row>
    <row r="961" spans="2:65" s="12" customFormat="1">
      <c r="B961" s="147"/>
      <c r="D961" s="148" t="s">
        <v>134</v>
      </c>
      <c r="E961" s="149" t="s">
        <v>19</v>
      </c>
      <c r="F961" s="150" t="s">
        <v>135</v>
      </c>
      <c r="H961" s="149" t="s">
        <v>19</v>
      </c>
      <c r="I961" s="151"/>
      <c r="L961" s="147"/>
      <c r="M961" s="152"/>
      <c r="T961" s="153"/>
      <c r="AT961" s="149" t="s">
        <v>134</v>
      </c>
      <c r="AU961" s="149" t="s">
        <v>78</v>
      </c>
      <c r="AV961" s="12" t="s">
        <v>76</v>
      </c>
      <c r="AW961" s="12" t="s">
        <v>136</v>
      </c>
      <c r="AX961" s="12" t="s">
        <v>68</v>
      </c>
      <c r="AY961" s="149" t="s">
        <v>123</v>
      </c>
    </row>
    <row r="962" spans="2:65" s="12" customFormat="1">
      <c r="B962" s="147"/>
      <c r="D962" s="148" t="s">
        <v>134</v>
      </c>
      <c r="E962" s="149" t="s">
        <v>19</v>
      </c>
      <c r="F962" s="150" t="s">
        <v>949</v>
      </c>
      <c r="H962" s="149" t="s">
        <v>19</v>
      </c>
      <c r="I962" s="151"/>
      <c r="L962" s="147"/>
      <c r="M962" s="152"/>
      <c r="T962" s="153"/>
      <c r="AT962" s="149" t="s">
        <v>134</v>
      </c>
      <c r="AU962" s="149" t="s">
        <v>78</v>
      </c>
      <c r="AV962" s="12" t="s">
        <v>76</v>
      </c>
      <c r="AW962" s="12" t="s">
        <v>136</v>
      </c>
      <c r="AX962" s="12" t="s">
        <v>68</v>
      </c>
      <c r="AY962" s="149" t="s">
        <v>123</v>
      </c>
    </row>
    <row r="963" spans="2:65" s="12" customFormat="1">
      <c r="B963" s="147"/>
      <c r="D963" s="148" t="s">
        <v>134</v>
      </c>
      <c r="E963" s="149" t="s">
        <v>19</v>
      </c>
      <c r="F963" s="150" t="s">
        <v>950</v>
      </c>
      <c r="H963" s="149" t="s">
        <v>19</v>
      </c>
      <c r="I963" s="151"/>
      <c r="L963" s="147"/>
      <c r="M963" s="152"/>
      <c r="T963" s="153"/>
      <c r="AT963" s="149" t="s">
        <v>134</v>
      </c>
      <c r="AU963" s="149" t="s">
        <v>78</v>
      </c>
      <c r="AV963" s="12" t="s">
        <v>76</v>
      </c>
      <c r="AW963" s="12" t="s">
        <v>136</v>
      </c>
      <c r="AX963" s="12" t="s">
        <v>68</v>
      </c>
      <c r="AY963" s="149" t="s">
        <v>123</v>
      </c>
    </row>
    <row r="964" spans="2:65" s="12" customFormat="1">
      <c r="B964" s="147"/>
      <c r="D964" s="148" t="s">
        <v>134</v>
      </c>
      <c r="E964" s="149" t="s">
        <v>19</v>
      </c>
      <c r="F964" s="150" t="s">
        <v>746</v>
      </c>
      <c r="H964" s="149" t="s">
        <v>19</v>
      </c>
      <c r="I964" s="151"/>
      <c r="L964" s="147"/>
      <c r="M964" s="152"/>
      <c r="T964" s="153"/>
      <c r="AT964" s="149" t="s">
        <v>134</v>
      </c>
      <c r="AU964" s="149" t="s">
        <v>78</v>
      </c>
      <c r="AV964" s="12" t="s">
        <v>76</v>
      </c>
      <c r="AW964" s="12" t="s">
        <v>136</v>
      </c>
      <c r="AX964" s="12" t="s">
        <v>68</v>
      </c>
      <c r="AY964" s="149" t="s">
        <v>123</v>
      </c>
    </row>
    <row r="965" spans="2:65" s="13" customFormat="1">
      <c r="B965" s="154"/>
      <c r="D965" s="148" t="s">
        <v>134</v>
      </c>
      <c r="E965" s="155" t="s">
        <v>19</v>
      </c>
      <c r="F965" s="156" t="s">
        <v>1016</v>
      </c>
      <c r="H965" s="157">
        <v>2.5</v>
      </c>
      <c r="I965" s="158"/>
      <c r="L965" s="154"/>
      <c r="M965" s="159"/>
      <c r="T965" s="160"/>
      <c r="AT965" s="155" t="s">
        <v>134</v>
      </c>
      <c r="AU965" s="155" t="s">
        <v>78</v>
      </c>
      <c r="AV965" s="13" t="s">
        <v>78</v>
      </c>
      <c r="AW965" s="13" t="s">
        <v>136</v>
      </c>
      <c r="AX965" s="13" t="s">
        <v>76</v>
      </c>
      <c r="AY965" s="155" t="s">
        <v>123</v>
      </c>
    </row>
    <row r="966" spans="2:65" s="1" customFormat="1" ht="24.15" customHeight="1">
      <c r="B966" s="33"/>
      <c r="C966" s="129" t="s">
        <v>1022</v>
      </c>
      <c r="D966" s="129" t="s">
        <v>126</v>
      </c>
      <c r="E966" s="130" t="s">
        <v>1023</v>
      </c>
      <c r="F966" s="131" t="s">
        <v>1024</v>
      </c>
      <c r="G966" s="132" t="s">
        <v>129</v>
      </c>
      <c r="H966" s="133">
        <v>2.5</v>
      </c>
      <c r="I966" s="134"/>
      <c r="J966" s="135">
        <f>ROUND(I966*H966,2)</f>
        <v>0</v>
      </c>
      <c r="K966" s="136"/>
      <c r="L966" s="33"/>
      <c r="M966" s="137" t="s">
        <v>19</v>
      </c>
      <c r="N966" s="138" t="s">
        <v>39</v>
      </c>
      <c r="P966" s="139">
        <f>O966*H966</f>
        <v>0</v>
      </c>
      <c r="Q966" s="139">
        <v>1.3999999999999999E-4</v>
      </c>
      <c r="R966" s="139">
        <f>Q966*H966</f>
        <v>3.4999999999999994E-4</v>
      </c>
      <c r="S966" s="139">
        <v>0</v>
      </c>
      <c r="T966" s="140">
        <f>S966*H966</f>
        <v>0</v>
      </c>
      <c r="AR966" s="141" t="s">
        <v>251</v>
      </c>
      <c r="AT966" s="141" t="s">
        <v>126</v>
      </c>
      <c r="AU966" s="141" t="s">
        <v>78</v>
      </c>
      <c r="AY966" s="18" t="s">
        <v>123</v>
      </c>
      <c r="BE966" s="142">
        <f>IF(N966="základní",J966,0)</f>
        <v>0</v>
      </c>
      <c r="BF966" s="142">
        <f>IF(N966="snížená",J966,0)</f>
        <v>0</v>
      </c>
      <c r="BG966" s="142">
        <f>IF(N966="zákl. přenesená",J966,0)</f>
        <v>0</v>
      </c>
      <c r="BH966" s="142">
        <f>IF(N966="sníž. přenesená",J966,0)</f>
        <v>0</v>
      </c>
      <c r="BI966" s="142">
        <f>IF(N966="nulová",J966,0)</f>
        <v>0</v>
      </c>
      <c r="BJ966" s="18" t="s">
        <v>76</v>
      </c>
      <c r="BK966" s="142">
        <f>ROUND(I966*H966,2)</f>
        <v>0</v>
      </c>
      <c r="BL966" s="18" t="s">
        <v>251</v>
      </c>
      <c r="BM966" s="141" t="s">
        <v>1025</v>
      </c>
    </row>
    <row r="967" spans="2:65" s="1" customFormat="1">
      <c r="B967" s="33"/>
      <c r="D967" s="143" t="s">
        <v>132</v>
      </c>
      <c r="F967" s="144" t="s">
        <v>1026</v>
      </c>
      <c r="I967" s="145"/>
      <c r="L967" s="33"/>
      <c r="M967" s="146"/>
      <c r="T967" s="54"/>
      <c r="AT967" s="18" t="s">
        <v>132</v>
      </c>
      <c r="AU967" s="18" t="s">
        <v>78</v>
      </c>
    </row>
    <row r="968" spans="2:65" s="12" customFormat="1">
      <c r="B968" s="147"/>
      <c r="D968" s="148" t="s">
        <v>134</v>
      </c>
      <c r="E968" s="149" t="s">
        <v>19</v>
      </c>
      <c r="F968" s="150" t="s">
        <v>135</v>
      </c>
      <c r="H968" s="149" t="s">
        <v>19</v>
      </c>
      <c r="I968" s="151"/>
      <c r="L968" s="147"/>
      <c r="M968" s="152"/>
      <c r="T968" s="153"/>
      <c r="AT968" s="149" t="s">
        <v>134</v>
      </c>
      <c r="AU968" s="149" t="s">
        <v>78</v>
      </c>
      <c r="AV968" s="12" t="s">
        <v>76</v>
      </c>
      <c r="AW968" s="12" t="s">
        <v>136</v>
      </c>
      <c r="AX968" s="12" t="s">
        <v>68</v>
      </c>
      <c r="AY968" s="149" t="s">
        <v>123</v>
      </c>
    </row>
    <row r="969" spans="2:65" s="12" customFormat="1">
      <c r="B969" s="147"/>
      <c r="D969" s="148" t="s">
        <v>134</v>
      </c>
      <c r="E969" s="149" t="s">
        <v>19</v>
      </c>
      <c r="F969" s="150" t="s">
        <v>949</v>
      </c>
      <c r="H969" s="149" t="s">
        <v>19</v>
      </c>
      <c r="I969" s="151"/>
      <c r="L969" s="147"/>
      <c r="M969" s="152"/>
      <c r="T969" s="153"/>
      <c r="AT969" s="149" t="s">
        <v>134</v>
      </c>
      <c r="AU969" s="149" t="s">
        <v>78</v>
      </c>
      <c r="AV969" s="12" t="s">
        <v>76</v>
      </c>
      <c r="AW969" s="12" t="s">
        <v>136</v>
      </c>
      <c r="AX969" s="12" t="s">
        <v>68</v>
      </c>
      <c r="AY969" s="149" t="s">
        <v>123</v>
      </c>
    </row>
    <row r="970" spans="2:65" s="12" customFormat="1">
      <c r="B970" s="147"/>
      <c r="D970" s="148" t="s">
        <v>134</v>
      </c>
      <c r="E970" s="149" t="s">
        <v>19</v>
      </c>
      <c r="F970" s="150" t="s">
        <v>950</v>
      </c>
      <c r="H970" s="149" t="s">
        <v>19</v>
      </c>
      <c r="I970" s="151"/>
      <c r="L970" s="147"/>
      <c r="M970" s="152"/>
      <c r="T970" s="153"/>
      <c r="AT970" s="149" t="s">
        <v>134</v>
      </c>
      <c r="AU970" s="149" t="s">
        <v>78</v>
      </c>
      <c r="AV970" s="12" t="s">
        <v>76</v>
      </c>
      <c r="AW970" s="12" t="s">
        <v>136</v>
      </c>
      <c r="AX970" s="12" t="s">
        <v>68</v>
      </c>
      <c r="AY970" s="149" t="s">
        <v>123</v>
      </c>
    </row>
    <row r="971" spans="2:65" s="12" customFormat="1">
      <c r="B971" s="147"/>
      <c r="D971" s="148" t="s">
        <v>134</v>
      </c>
      <c r="E971" s="149" t="s">
        <v>19</v>
      </c>
      <c r="F971" s="150" t="s">
        <v>746</v>
      </c>
      <c r="H971" s="149" t="s">
        <v>19</v>
      </c>
      <c r="I971" s="151"/>
      <c r="L971" s="147"/>
      <c r="M971" s="152"/>
      <c r="T971" s="153"/>
      <c r="AT971" s="149" t="s">
        <v>134</v>
      </c>
      <c r="AU971" s="149" t="s">
        <v>78</v>
      </c>
      <c r="AV971" s="12" t="s">
        <v>76</v>
      </c>
      <c r="AW971" s="12" t="s">
        <v>136</v>
      </c>
      <c r="AX971" s="12" t="s">
        <v>68</v>
      </c>
      <c r="AY971" s="149" t="s">
        <v>123</v>
      </c>
    </row>
    <row r="972" spans="2:65" s="13" customFormat="1">
      <c r="B972" s="154"/>
      <c r="D972" s="148" t="s">
        <v>134</v>
      </c>
      <c r="E972" s="155" t="s">
        <v>19</v>
      </c>
      <c r="F972" s="156" t="s">
        <v>1016</v>
      </c>
      <c r="H972" s="157">
        <v>2.5</v>
      </c>
      <c r="I972" s="158"/>
      <c r="L972" s="154"/>
      <c r="M972" s="159"/>
      <c r="T972" s="160"/>
      <c r="AT972" s="155" t="s">
        <v>134</v>
      </c>
      <c r="AU972" s="155" t="s">
        <v>78</v>
      </c>
      <c r="AV972" s="13" t="s">
        <v>78</v>
      </c>
      <c r="AW972" s="13" t="s">
        <v>136</v>
      </c>
      <c r="AX972" s="13" t="s">
        <v>76</v>
      </c>
      <c r="AY972" s="155" t="s">
        <v>123</v>
      </c>
    </row>
    <row r="973" spans="2:65" s="1" customFormat="1" ht="24.15" customHeight="1">
      <c r="B973" s="33"/>
      <c r="C973" s="129" t="s">
        <v>1027</v>
      </c>
      <c r="D973" s="129" t="s">
        <v>126</v>
      </c>
      <c r="E973" s="130" t="s">
        <v>1028</v>
      </c>
      <c r="F973" s="131" t="s">
        <v>1029</v>
      </c>
      <c r="G973" s="132" t="s">
        <v>129</v>
      </c>
      <c r="H973" s="133">
        <v>2.5</v>
      </c>
      <c r="I973" s="134"/>
      <c r="J973" s="135">
        <f>ROUND(I973*H973,2)</f>
        <v>0</v>
      </c>
      <c r="K973" s="136"/>
      <c r="L973" s="33"/>
      <c r="M973" s="137" t="s">
        <v>19</v>
      </c>
      <c r="N973" s="138" t="s">
        <v>39</v>
      </c>
      <c r="P973" s="139">
        <f>O973*H973</f>
        <v>0</v>
      </c>
      <c r="Q973" s="139">
        <v>1.2E-4</v>
      </c>
      <c r="R973" s="139">
        <f>Q973*H973</f>
        <v>3.0000000000000003E-4</v>
      </c>
      <c r="S973" s="139">
        <v>0</v>
      </c>
      <c r="T973" s="140">
        <f>S973*H973</f>
        <v>0</v>
      </c>
      <c r="AR973" s="141" t="s">
        <v>251</v>
      </c>
      <c r="AT973" s="141" t="s">
        <v>126</v>
      </c>
      <c r="AU973" s="141" t="s">
        <v>78</v>
      </c>
      <c r="AY973" s="18" t="s">
        <v>123</v>
      </c>
      <c r="BE973" s="142">
        <f>IF(N973="základní",J973,0)</f>
        <v>0</v>
      </c>
      <c r="BF973" s="142">
        <f>IF(N973="snížená",J973,0)</f>
        <v>0</v>
      </c>
      <c r="BG973" s="142">
        <f>IF(N973="zákl. přenesená",J973,0)</f>
        <v>0</v>
      </c>
      <c r="BH973" s="142">
        <f>IF(N973="sníž. přenesená",J973,0)</f>
        <v>0</v>
      </c>
      <c r="BI973" s="142">
        <f>IF(N973="nulová",J973,0)</f>
        <v>0</v>
      </c>
      <c r="BJ973" s="18" t="s">
        <v>76</v>
      </c>
      <c r="BK973" s="142">
        <f>ROUND(I973*H973,2)</f>
        <v>0</v>
      </c>
      <c r="BL973" s="18" t="s">
        <v>251</v>
      </c>
      <c r="BM973" s="141" t="s">
        <v>1030</v>
      </c>
    </row>
    <row r="974" spans="2:65" s="1" customFormat="1">
      <c r="B974" s="33"/>
      <c r="D974" s="143" t="s">
        <v>132</v>
      </c>
      <c r="F974" s="144" t="s">
        <v>1031</v>
      </c>
      <c r="I974" s="145"/>
      <c r="L974" s="33"/>
      <c r="M974" s="146"/>
      <c r="T974" s="54"/>
      <c r="AT974" s="18" t="s">
        <v>132</v>
      </c>
      <c r="AU974" s="18" t="s">
        <v>78</v>
      </c>
    </row>
    <row r="975" spans="2:65" s="12" customFormat="1">
      <c r="B975" s="147"/>
      <c r="D975" s="148" t="s">
        <v>134</v>
      </c>
      <c r="E975" s="149" t="s">
        <v>19</v>
      </c>
      <c r="F975" s="150" t="s">
        <v>135</v>
      </c>
      <c r="H975" s="149" t="s">
        <v>19</v>
      </c>
      <c r="I975" s="151"/>
      <c r="L975" s="147"/>
      <c r="M975" s="152"/>
      <c r="T975" s="153"/>
      <c r="AT975" s="149" t="s">
        <v>134</v>
      </c>
      <c r="AU975" s="149" t="s">
        <v>78</v>
      </c>
      <c r="AV975" s="12" t="s">
        <v>76</v>
      </c>
      <c r="AW975" s="12" t="s">
        <v>136</v>
      </c>
      <c r="AX975" s="12" t="s">
        <v>68</v>
      </c>
      <c r="AY975" s="149" t="s">
        <v>123</v>
      </c>
    </row>
    <row r="976" spans="2:65" s="12" customFormat="1">
      <c r="B976" s="147"/>
      <c r="D976" s="148" t="s">
        <v>134</v>
      </c>
      <c r="E976" s="149" t="s">
        <v>19</v>
      </c>
      <c r="F976" s="150" t="s">
        <v>949</v>
      </c>
      <c r="H976" s="149" t="s">
        <v>19</v>
      </c>
      <c r="I976" s="151"/>
      <c r="L976" s="147"/>
      <c r="M976" s="152"/>
      <c r="T976" s="153"/>
      <c r="AT976" s="149" t="s">
        <v>134</v>
      </c>
      <c r="AU976" s="149" t="s">
        <v>78</v>
      </c>
      <c r="AV976" s="12" t="s">
        <v>76</v>
      </c>
      <c r="AW976" s="12" t="s">
        <v>136</v>
      </c>
      <c r="AX976" s="12" t="s">
        <v>68</v>
      </c>
      <c r="AY976" s="149" t="s">
        <v>123</v>
      </c>
    </row>
    <row r="977" spans="2:65" s="12" customFormat="1">
      <c r="B977" s="147"/>
      <c r="D977" s="148" t="s">
        <v>134</v>
      </c>
      <c r="E977" s="149" t="s">
        <v>19</v>
      </c>
      <c r="F977" s="150" t="s">
        <v>950</v>
      </c>
      <c r="H977" s="149" t="s">
        <v>19</v>
      </c>
      <c r="I977" s="151"/>
      <c r="L977" s="147"/>
      <c r="M977" s="152"/>
      <c r="T977" s="153"/>
      <c r="AT977" s="149" t="s">
        <v>134</v>
      </c>
      <c r="AU977" s="149" t="s">
        <v>78</v>
      </c>
      <c r="AV977" s="12" t="s">
        <v>76</v>
      </c>
      <c r="AW977" s="12" t="s">
        <v>136</v>
      </c>
      <c r="AX977" s="12" t="s">
        <v>68</v>
      </c>
      <c r="AY977" s="149" t="s">
        <v>123</v>
      </c>
    </row>
    <row r="978" spans="2:65" s="12" customFormat="1">
      <c r="B978" s="147"/>
      <c r="D978" s="148" t="s">
        <v>134</v>
      </c>
      <c r="E978" s="149" t="s">
        <v>19</v>
      </c>
      <c r="F978" s="150" t="s">
        <v>746</v>
      </c>
      <c r="H978" s="149" t="s">
        <v>19</v>
      </c>
      <c r="I978" s="151"/>
      <c r="L978" s="147"/>
      <c r="M978" s="152"/>
      <c r="T978" s="153"/>
      <c r="AT978" s="149" t="s">
        <v>134</v>
      </c>
      <c r="AU978" s="149" t="s">
        <v>78</v>
      </c>
      <c r="AV978" s="12" t="s">
        <v>76</v>
      </c>
      <c r="AW978" s="12" t="s">
        <v>136</v>
      </c>
      <c r="AX978" s="12" t="s">
        <v>68</v>
      </c>
      <c r="AY978" s="149" t="s">
        <v>123</v>
      </c>
    </row>
    <row r="979" spans="2:65" s="13" customFormat="1">
      <c r="B979" s="154"/>
      <c r="D979" s="148" t="s">
        <v>134</v>
      </c>
      <c r="E979" s="155" t="s">
        <v>19</v>
      </c>
      <c r="F979" s="156" t="s">
        <v>1016</v>
      </c>
      <c r="H979" s="157">
        <v>2.5</v>
      </c>
      <c r="I979" s="158"/>
      <c r="L979" s="154"/>
      <c r="M979" s="159"/>
      <c r="T979" s="160"/>
      <c r="AT979" s="155" t="s">
        <v>134</v>
      </c>
      <c r="AU979" s="155" t="s">
        <v>78</v>
      </c>
      <c r="AV979" s="13" t="s">
        <v>78</v>
      </c>
      <c r="AW979" s="13" t="s">
        <v>136</v>
      </c>
      <c r="AX979" s="13" t="s">
        <v>76</v>
      </c>
      <c r="AY979" s="155" t="s">
        <v>123</v>
      </c>
    </row>
    <row r="980" spans="2:65" s="1" customFormat="1" ht="24.15" customHeight="1">
      <c r="B980" s="33"/>
      <c r="C980" s="129" t="s">
        <v>1032</v>
      </c>
      <c r="D980" s="129" t="s">
        <v>126</v>
      </c>
      <c r="E980" s="130" t="s">
        <v>1033</v>
      </c>
      <c r="F980" s="131" t="s">
        <v>1034</v>
      </c>
      <c r="G980" s="132" t="s">
        <v>129</v>
      </c>
      <c r="H980" s="133">
        <v>2.5</v>
      </c>
      <c r="I980" s="134"/>
      <c r="J980" s="135">
        <f>ROUND(I980*H980,2)</f>
        <v>0</v>
      </c>
      <c r="K980" s="136"/>
      <c r="L980" s="33"/>
      <c r="M980" s="137" t="s">
        <v>19</v>
      </c>
      <c r="N980" s="138" t="s">
        <v>39</v>
      </c>
      <c r="P980" s="139">
        <f>O980*H980</f>
        <v>0</v>
      </c>
      <c r="Q980" s="139">
        <v>1.2E-4</v>
      </c>
      <c r="R980" s="139">
        <f>Q980*H980</f>
        <v>3.0000000000000003E-4</v>
      </c>
      <c r="S980" s="139">
        <v>0</v>
      </c>
      <c r="T980" s="140">
        <f>S980*H980</f>
        <v>0</v>
      </c>
      <c r="AR980" s="141" t="s">
        <v>251</v>
      </c>
      <c r="AT980" s="141" t="s">
        <v>126</v>
      </c>
      <c r="AU980" s="141" t="s">
        <v>78</v>
      </c>
      <c r="AY980" s="18" t="s">
        <v>123</v>
      </c>
      <c r="BE980" s="142">
        <f>IF(N980="základní",J980,0)</f>
        <v>0</v>
      </c>
      <c r="BF980" s="142">
        <f>IF(N980="snížená",J980,0)</f>
        <v>0</v>
      </c>
      <c r="BG980" s="142">
        <f>IF(N980="zákl. přenesená",J980,0)</f>
        <v>0</v>
      </c>
      <c r="BH980" s="142">
        <f>IF(N980="sníž. přenesená",J980,0)</f>
        <v>0</v>
      </c>
      <c r="BI980" s="142">
        <f>IF(N980="nulová",J980,0)</f>
        <v>0</v>
      </c>
      <c r="BJ980" s="18" t="s">
        <v>76</v>
      </c>
      <c r="BK980" s="142">
        <f>ROUND(I980*H980,2)</f>
        <v>0</v>
      </c>
      <c r="BL980" s="18" t="s">
        <v>251</v>
      </c>
      <c r="BM980" s="141" t="s">
        <v>1035</v>
      </c>
    </row>
    <row r="981" spans="2:65" s="1" customFormat="1">
      <c r="B981" s="33"/>
      <c r="D981" s="143" t="s">
        <v>132</v>
      </c>
      <c r="F981" s="144" t="s">
        <v>1036</v>
      </c>
      <c r="I981" s="145"/>
      <c r="L981" s="33"/>
      <c r="M981" s="146"/>
      <c r="T981" s="54"/>
      <c r="AT981" s="18" t="s">
        <v>132</v>
      </c>
      <c r="AU981" s="18" t="s">
        <v>78</v>
      </c>
    </row>
    <row r="982" spans="2:65" s="12" customFormat="1">
      <c r="B982" s="147"/>
      <c r="D982" s="148" t="s">
        <v>134</v>
      </c>
      <c r="E982" s="149" t="s">
        <v>19</v>
      </c>
      <c r="F982" s="150" t="s">
        <v>135</v>
      </c>
      <c r="H982" s="149" t="s">
        <v>19</v>
      </c>
      <c r="I982" s="151"/>
      <c r="L982" s="147"/>
      <c r="M982" s="152"/>
      <c r="T982" s="153"/>
      <c r="AT982" s="149" t="s">
        <v>134</v>
      </c>
      <c r="AU982" s="149" t="s">
        <v>78</v>
      </c>
      <c r="AV982" s="12" t="s">
        <v>76</v>
      </c>
      <c r="AW982" s="12" t="s">
        <v>136</v>
      </c>
      <c r="AX982" s="12" t="s">
        <v>68</v>
      </c>
      <c r="AY982" s="149" t="s">
        <v>123</v>
      </c>
    </row>
    <row r="983" spans="2:65" s="12" customFormat="1">
      <c r="B983" s="147"/>
      <c r="D983" s="148" t="s">
        <v>134</v>
      </c>
      <c r="E983" s="149" t="s">
        <v>19</v>
      </c>
      <c r="F983" s="150" t="s">
        <v>949</v>
      </c>
      <c r="H983" s="149" t="s">
        <v>19</v>
      </c>
      <c r="I983" s="151"/>
      <c r="L983" s="147"/>
      <c r="M983" s="152"/>
      <c r="T983" s="153"/>
      <c r="AT983" s="149" t="s">
        <v>134</v>
      </c>
      <c r="AU983" s="149" t="s">
        <v>78</v>
      </c>
      <c r="AV983" s="12" t="s">
        <v>76</v>
      </c>
      <c r="AW983" s="12" t="s">
        <v>136</v>
      </c>
      <c r="AX983" s="12" t="s">
        <v>68</v>
      </c>
      <c r="AY983" s="149" t="s">
        <v>123</v>
      </c>
    </row>
    <row r="984" spans="2:65" s="12" customFormat="1">
      <c r="B984" s="147"/>
      <c r="D984" s="148" t="s">
        <v>134</v>
      </c>
      <c r="E984" s="149" t="s">
        <v>19</v>
      </c>
      <c r="F984" s="150" t="s">
        <v>950</v>
      </c>
      <c r="H984" s="149" t="s">
        <v>19</v>
      </c>
      <c r="I984" s="151"/>
      <c r="L984" s="147"/>
      <c r="M984" s="152"/>
      <c r="T984" s="153"/>
      <c r="AT984" s="149" t="s">
        <v>134</v>
      </c>
      <c r="AU984" s="149" t="s">
        <v>78</v>
      </c>
      <c r="AV984" s="12" t="s">
        <v>76</v>
      </c>
      <c r="AW984" s="12" t="s">
        <v>136</v>
      </c>
      <c r="AX984" s="12" t="s">
        <v>68</v>
      </c>
      <c r="AY984" s="149" t="s">
        <v>123</v>
      </c>
    </row>
    <row r="985" spans="2:65" s="12" customFormat="1">
      <c r="B985" s="147"/>
      <c r="D985" s="148" t="s">
        <v>134</v>
      </c>
      <c r="E985" s="149" t="s">
        <v>19</v>
      </c>
      <c r="F985" s="150" t="s">
        <v>746</v>
      </c>
      <c r="H985" s="149" t="s">
        <v>19</v>
      </c>
      <c r="I985" s="151"/>
      <c r="L985" s="147"/>
      <c r="M985" s="152"/>
      <c r="T985" s="153"/>
      <c r="AT985" s="149" t="s">
        <v>134</v>
      </c>
      <c r="AU985" s="149" t="s">
        <v>78</v>
      </c>
      <c r="AV985" s="12" t="s">
        <v>76</v>
      </c>
      <c r="AW985" s="12" t="s">
        <v>136</v>
      </c>
      <c r="AX985" s="12" t="s">
        <v>68</v>
      </c>
      <c r="AY985" s="149" t="s">
        <v>123</v>
      </c>
    </row>
    <row r="986" spans="2:65" s="13" customFormat="1">
      <c r="B986" s="154"/>
      <c r="D986" s="148" t="s">
        <v>134</v>
      </c>
      <c r="E986" s="155" t="s">
        <v>19</v>
      </c>
      <c r="F986" s="156" t="s">
        <v>1016</v>
      </c>
      <c r="H986" s="157">
        <v>2.5</v>
      </c>
      <c r="I986" s="158"/>
      <c r="L986" s="154"/>
      <c r="M986" s="159"/>
      <c r="T986" s="160"/>
      <c r="AT986" s="155" t="s">
        <v>134</v>
      </c>
      <c r="AU986" s="155" t="s">
        <v>78</v>
      </c>
      <c r="AV986" s="13" t="s">
        <v>78</v>
      </c>
      <c r="AW986" s="13" t="s">
        <v>136</v>
      </c>
      <c r="AX986" s="13" t="s">
        <v>76</v>
      </c>
      <c r="AY986" s="155" t="s">
        <v>123</v>
      </c>
    </row>
    <row r="987" spans="2:65" s="11" customFormat="1" ht="22.95" customHeight="1">
      <c r="B987" s="117"/>
      <c r="D987" s="118" t="s">
        <v>67</v>
      </c>
      <c r="E987" s="127" t="s">
        <v>1037</v>
      </c>
      <c r="F987" s="127" t="s">
        <v>1038</v>
      </c>
      <c r="I987" s="120"/>
      <c r="J987" s="128">
        <f>BK987</f>
        <v>0</v>
      </c>
      <c r="L987" s="117"/>
      <c r="M987" s="122"/>
      <c r="P987" s="123">
        <f>SUM(P988:P1159)</f>
        <v>0</v>
      </c>
      <c r="R987" s="123">
        <f>SUM(R988:R1159)</f>
        <v>1.6436300499999998</v>
      </c>
      <c r="T987" s="124">
        <f>SUM(T988:T1159)</f>
        <v>0.32333061999999996</v>
      </c>
      <c r="AR987" s="118" t="s">
        <v>78</v>
      </c>
      <c r="AT987" s="125" t="s">
        <v>67</v>
      </c>
      <c r="AU987" s="125" t="s">
        <v>76</v>
      </c>
      <c r="AY987" s="118" t="s">
        <v>123</v>
      </c>
      <c r="BK987" s="126">
        <f>SUM(BK988:BK1159)</f>
        <v>0</v>
      </c>
    </row>
    <row r="988" spans="2:65" s="1" customFormat="1" ht="24.15" customHeight="1">
      <c r="B988" s="33"/>
      <c r="C988" s="129" t="s">
        <v>412</v>
      </c>
      <c r="D988" s="129" t="s">
        <v>126</v>
      </c>
      <c r="E988" s="130" t="s">
        <v>1039</v>
      </c>
      <c r="F988" s="131" t="s">
        <v>1040</v>
      </c>
      <c r="G988" s="132" t="s">
        <v>129</v>
      </c>
      <c r="H988" s="133">
        <v>1181.127</v>
      </c>
      <c r="I988" s="134"/>
      <c r="J988" s="135">
        <f>ROUND(I988*H988,2)</f>
        <v>0</v>
      </c>
      <c r="K988" s="136"/>
      <c r="L988" s="33"/>
      <c r="M988" s="137" t="s">
        <v>19</v>
      </c>
      <c r="N988" s="138" t="s">
        <v>39</v>
      </c>
      <c r="P988" s="139">
        <f>O988*H988</f>
        <v>0</v>
      </c>
      <c r="Q988" s="139">
        <v>0</v>
      </c>
      <c r="R988" s="139">
        <f>Q988*H988</f>
        <v>0</v>
      </c>
      <c r="S988" s="139">
        <v>0</v>
      </c>
      <c r="T988" s="140">
        <f>S988*H988</f>
        <v>0</v>
      </c>
      <c r="AR988" s="141" t="s">
        <v>251</v>
      </c>
      <c r="AT988" s="141" t="s">
        <v>126</v>
      </c>
      <c r="AU988" s="141" t="s">
        <v>78</v>
      </c>
      <c r="AY988" s="18" t="s">
        <v>123</v>
      </c>
      <c r="BE988" s="142">
        <f>IF(N988="základní",J988,0)</f>
        <v>0</v>
      </c>
      <c r="BF988" s="142">
        <f>IF(N988="snížená",J988,0)</f>
        <v>0</v>
      </c>
      <c r="BG988" s="142">
        <f>IF(N988="zákl. přenesená",J988,0)</f>
        <v>0</v>
      </c>
      <c r="BH988" s="142">
        <f>IF(N988="sníž. přenesená",J988,0)</f>
        <v>0</v>
      </c>
      <c r="BI988" s="142">
        <f>IF(N988="nulová",J988,0)</f>
        <v>0</v>
      </c>
      <c r="BJ988" s="18" t="s">
        <v>76</v>
      </c>
      <c r="BK988" s="142">
        <f>ROUND(I988*H988,2)</f>
        <v>0</v>
      </c>
      <c r="BL988" s="18" t="s">
        <v>251</v>
      </c>
      <c r="BM988" s="141" t="s">
        <v>1041</v>
      </c>
    </row>
    <row r="989" spans="2:65" s="1" customFormat="1">
      <c r="B989" s="33"/>
      <c r="D989" s="143" t="s">
        <v>132</v>
      </c>
      <c r="F989" s="144" t="s">
        <v>1042</v>
      </c>
      <c r="I989" s="145"/>
      <c r="L989" s="33"/>
      <c r="M989" s="146"/>
      <c r="T989" s="54"/>
      <c r="AT989" s="18" t="s">
        <v>132</v>
      </c>
      <c r="AU989" s="18" t="s">
        <v>78</v>
      </c>
    </row>
    <row r="990" spans="2:65" s="12" customFormat="1">
      <c r="B990" s="147"/>
      <c r="D990" s="148" t="s">
        <v>134</v>
      </c>
      <c r="E990" s="149" t="s">
        <v>19</v>
      </c>
      <c r="F990" s="150" t="s">
        <v>150</v>
      </c>
      <c r="H990" s="149" t="s">
        <v>19</v>
      </c>
      <c r="I990" s="151"/>
      <c r="L990" s="147"/>
      <c r="M990" s="152"/>
      <c r="T990" s="153"/>
      <c r="AT990" s="149" t="s">
        <v>134</v>
      </c>
      <c r="AU990" s="149" t="s">
        <v>78</v>
      </c>
      <c r="AV990" s="12" t="s">
        <v>76</v>
      </c>
      <c r="AW990" s="12" t="s">
        <v>136</v>
      </c>
      <c r="AX990" s="12" t="s">
        <v>68</v>
      </c>
      <c r="AY990" s="149" t="s">
        <v>123</v>
      </c>
    </row>
    <row r="991" spans="2:65" s="12" customFormat="1">
      <c r="B991" s="147"/>
      <c r="D991" s="148" t="s">
        <v>134</v>
      </c>
      <c r="E991" s="149" t="s">
        <v>19</v>
      </c>
      <c r="F991" s="150" t="s">
        <v>1043</v>
      </c>
      <c r="H991" s="149" t="s">
        <v>19</v>
      </c>
      <c r="I991" s="151"/>
      <c r="L991" s="147"/>
      <c r="M991" s="152"/>
      <c r="T991" s="153"/>
      <c r="AT991" s="149" t="s">
        <v>134</v>
      </c>
      <c r="AU991" s="149" t="s">
        <v>78</v>
      </c>
      <c r="AV991" s="12" t="s">
        <v>76</v>
      </c>
      <c r="AW991" s="12" t="s">
        <v>136</v>
      </c>
      <c r="AX991" s="12" t="s">
        <v>68</v>
      </c>
      <c r="AY991" s="149" t="s">
        <v>123</v>
      </c>
    </row>
    <row r="992" spans="2:65" s="13" customFormat="1">
      <c r="B992" s="154"/>
      <c r="D992" s="148" t="s">
        <v>134</v>
      </c>
      <c r="E992" s="155" t="s">
        <v>19</v>
      </c>
      <c r="F992" s="156" t="s">
        <v>1044</v>
      </c>
      <c r="H992" s="157">
        <v>297.5</v>
      </c>
      <c r="I992" s="158"/>
      <c r="L992" s="154"/>
      <c r="M992" s="159"/>
      <c r="T992" s="160"/>
      <c r="AT992" s="155" t="s">
        <v>134</v>
      </c>
      <c r="AU992" s="155" t="s">
        <v>78</v>
      </c>
      <c r="AV992" s="13" t="s">
        <v>78</v>
      </c>
      <c r="AW992" s="13" t="s">
        <v>136</v>
      </c>
      <c r="AX992" s="13" t="s">
        <v>68</v>
      </c>
      <c r="AY992" s="155" t="s">
        <v>123</v>
      </c>
    </row>
    <row r="993" spans="2:65" s="12" customFormat="1">
      <c r="B993" s="147"/>
      <c r="D993" s="148" t="s">
        <v>134</v>
      </c>
      <c r="E993" s="149" t="s">
        <v>19</v>
      </c>
      <c r="F993" s="150" t="s">
        <v>1045</v>
      </c>
      <c r="H993" s="149" t="s">
        <v>19</v>
      </c>
      <c r="I993" s="151"/>
      <c r="L993" s="147"/>
      <c r="M993" s="152"/>
      <c r="T993" s="153"/>
      <c r="AT993" s="149" t="s">
        <v>134</v>
      </c>
      <c r="AU993" s="149" t="s">
        <v>78</v>
      </c>
      <c r="AV993" s="12" t="s">
        <v>76</v>
      </c>
      <c r="AW993" s="12" t="s">
        <v>136</v>
      </c>
      <c r="AX993" s="12" t="s">
        <v>68</v>
      </c>
      <c r="AY993" s="149" t="s">
        <v>123</v>
      </c>
    </row>
    <row r="994" spans="2:65" s="13" customFormat="1">
      <c r="B994" s="154"/>
      <c r="D994" s="148" t="s">
        <v>134</v>
      </c>
      <c r="E994" s="155" t="s">
        <v>19</v>
      </c>
      <c r="F994" s="156" t="s">
        <v>1046</v>
      </c>
      <c r="H994" s="157">
        <v>91.52000000000001</v>
      </c>
      <c r="I994" s="158"/>
      <c r="L994" s="154"/>
      <c r="M994" s="159"/>
      <c r="T994" s="160"/>
      <c r="AT994" s="155" t="s">
        <v>134</v>
      </c>
      <c r="AU994" s="155" t="s">
        <v>78</v>
      </c>
      <c r="AV994" s="13" t="s">
        <v>78</v>
      </c>
      <c r="AW994" s="13" t="s">
        <v>136</v>
      </c>
      <c r="AX994" s="13" t="s">
        <v>68</v>
      </c>
      <c r="AY994" s="155" t="s">
        <v>123</v>
      </c>
    </row>
    <row r="995" spans="2:65" s="13" customFormat="1">
      <c r="B995" s="154"/>
      <c r="D995" s="148" t="s">
        <v>134</v>
      </c>
      <c r="E995" s="155" t="s">
        <v>19</v>
      </c>
      <c r="F995" s="156" t="s">
        <v>1047</v>
      </c>
      <c r="H995" s="157">
        <v>147.4</v>
      </c>
      <c r="I995" s="158"/>
      <c r="L995" s="154"/>
      <c r="M995" s="159"/>
      <c r="T995" s="160"/>
      <c r="AT995" s="155" t="s">
        <v>134</v>
      </c>
      <c r="AU995" s="155" t="s">
        <v>78</v>
      </c>
      <c r="AV995" s="13" t="s">
        <v>78</v>
      </c>
      <c r="AW995" s="13" t="s">
        <v>136</v>
      </c>
      <c r="AX995" s="13" t="s">
        <v>68</v>
      </c>
      <c r="AY995" s="155" t="s">
        <v>123</v>
      </c>
    </row>
    <row r="996" spans="2:65" s="13" customFormat="1">
      <c r="B996" s="154"/>
      <c r="D996" s="148" t="s">
        <v>134</v>
      </c>
      <c r="E996" s="155" t="s">
        <v>19</v>
      </c>
      <c r="F996" s="156" t="s">
        <v>1048</v>
      </c>
      <c r="H996" s="157">
        <v>53.25</v>
      </c>
      <c r="I996" s="158"/>
      <c r="L996" s="154"/>
      <c r="M996" s="159"/>
      <c r="T996" s="160"/>
      <c r="AT996" s="155" t="s">
        <v>134</v>
      </c>
      <c r="AU996" s="155" t="s">
        <v>78</v>
      </c>
      <c r="AV996" s="13" t="s">
        <v>78</v>
      </c>
      <c r="AW996" s="13" t="s">
        <v>136</v>
      </c>
      <c r="AX996" s="13" t="s">
        <v>68</v>
      </c>
      <c r="AY996" s="155" t="s">
        <v>123</v>
      </c>
    </row>
    <row r="997" spans="2:65" s="13" customFormat="1">
      <c r="B997" s="154"/>
      <c r="D997" s="148" t="s">
        <v>134</v>
      </c>
      <c r="E997" s="155" t="s">
        <v>19</v>
      </c>
      <c r="F997" s="156" t="s">
        <v>1049</v>
      </c>
      <c r="H997" s="157">
        <v>48.412500000000001</v>
      </c>
      <c r="I997" s="158"/>
      <c r="L997" s="154"/>
      <c r="M997" s="159"/>
      <c r="T997" s="160"/>
      <c r="AT997" s="155" t="s">
        <v>134</v>
      </c>
      <c r="AU997" s="155" t="s">
        <v>78</v>
      </c>
      <c r="AV997" s="13" t="s">
        <v>78</v>
      </c>
      <c r="AW997" s="13" t="s">
        <v>136</v>
      </c>
      <c r="AX997" s="13" t="s">
        <v>68</v>
      </c>
      <c r="AY997" s="155" t="s">
        <v>123</v>
      </c>
    </row>
    <row r="998" spans="2:65" s="13" customFormat="1">
      <c r="B998" s="154"/>
      <c r="D998" s="148" t="s">
        <v>134</v>
      </c>
      <c r="E998" s="155" t="s">
        <v>19</v>
      </c>
      <c r="F998" s="156" t="s">
        <v>1050</v>
      </c>
      <c r="H998" s="157">
        <v>51.150000000000006</v>
      </c>
      <c r="I998" s="158"/>
      <c r="L998" s="154"/>
      <c r="M998" s="159"/>
      <c r="T998" s="160"/>
      <c r="AT998" s="155" t="s">
        <v>134</v>
      </c>
      <c r="AU998" s="155" t="s">
        <v>78</v>
      </c>
      <c r="AV998" s="13" t="s">
        <v>78</v>
      </c>
      <c r="AW998" s="13" t="s">
        <v>136</v>
      </c>
      <c r="AX998" s="13" t="s">
        <v>68</v>
      </c>
      <c r="AY998" s="155" t="s">
        <v>123</v>
      </c>
    </row>
    <row r="999" spans="2:65" s="13" customFormat="1">
      <c r="B999" s="154"/>
      <c r="D999" s="148" t="s">
        <v>134</v>
      </c>
      <c r="E999" s="155" t="s">
        <v>19</v>
      </c>
      <c r="F999" s="156" t="s">
        <v>1051</v>
      </c>
      <c r="H999" s="157">
        <v>145.684</v>
      </c>
      <c r="I999" s="158"/>
      <c r="L999" s="154"/>
      <c r="M999" s="159"/>
      <c r="T999" s="160"/>
      <c r="AT999" s="155" t="s">
        <v>134</v>
      </c>
      <c r="AU999" s="155" t="s">
        <v>78</v>
      </c>
      <c r="AV999" s="13" t="s">
        <v>78</v>
      </c>
      <c r="AW999" s="13" t="s">
        <v>136</v>
      </c>
      <c r="AX999" s="13" t="s">
        <v>68</v>
      </c>
      <c r="AY999" s="155" t="s">
        <v>123</v>
      </c>
    </row>
    <row r="1000" spans="2:65" s="13" customFormat="1">
      <c r="B1000" s="154"/>
      <c r="D1000" s="148" t="s">
        <v>134</v>
      </c>
      <c r="E1000" s="155" t="s">
        <v>19</v>
      </c>
      <c r="F1000" s="156" t="s">
        <v>1052</v>
      </c>
      <c r="H1000" s="157">
        <v>153.64800000000002</v>
      </c>
      <c r="I1000" s="158"/>
      <c r="L1000" s="154"/>
      <c r="M1000" s="159"/>
      <c r="T1000" s="160"/>
      <c r="AT1000" s="155" t="s">
        <v>134</v>
      </c>
      <c r="AU1000" s="155" t="s">
        <v>78</v>
      </c>
      <c r="AV1000" s="13" t="s">
        <v>78</v>
      </c>
      <c r="AW1000" s="13" t="s">
        <v>136</v>
      </c>
      <c r="AX1000" s="13" t="s">
        <v>68</v>
      </c>
      <c r="AY1000" s="155" t="s">
        <v>123</v>
      </c>
    </row>
    <row r="1001" spans="2:65" s="13" customFormat="1">
      <c r="B1001" s="154"/>
      <c r="D1001" s="148" t="s">
        <v>134</v>
      </c>
      <c r="E1001" s="155" t="s">
        <v>19</v>
      </c>
      <c r="F1001" s="156" t="s">
        <v>1053</v>
      </c>
      <c r="H1001" s="157">
        <v>68.8125</v>
      </c>
      <c r="I1001" s="158"/>
      <c r="L1001" s="154"/>
      <c r="M1001" s="159"/>
      <c r="T1001" s="160"/>
      <c r="AT1001" s="155" t="s">
        <v>134</v>
      </c>
      <c r="AU1001" s="155" t="s">
        <v>78</v>
      </c>
      <c r="AV1001" s="13" t="s">
        <v>78</v>
      </c>
      <c r="AW1001" s="13" t="s">
        <v>136</v>
      </c>
      <c r="AX1001" s="13" t="s">
        <v>68</v>
      </c>
      <c r="AY1001" s="155" t="s">
        <v>123</v>
      </c>
    </row>
    <row r="1002" spans="2:65" s="13" customFormat="1">
      <c r="B1002" s="154"/>
      <c r="D1002" s="148" t="s">
        <v>134</v>
      </c>
      <c r="E1002" s="155" t="s">
        <v>19</v>
      </c>
      <c r="F1002" s="156" t="s">
        <v>1054</v>
      </c>
      <c r="H1002" s="157">
        <v>25.875</v>
      </c>
      <c r="I1002" s="158"/>
      <c r="L1002" s="154"/>
      <c r="M1002" s="159"/>
      <c r="T1002" s="160"/>
      <c r="AT1002" s="155" t="s">
        <v>134</v>
      </c>
      <c r="AU1002" s="155" t="s">
        <v>78</v>
      </c>
      <c r="AV1002" s="13" t="s">
        <v>78</v>
      </c>
      <c r="AW1002" s="13" t="s">
        <v>136</v>
      </c>
      <c r="AX1002" s="13" t="s">
        <v>68</v>
      </c>
      <c r="AY1002" s="155" t="s">
        <v>123</v>
      </c>
    </row>
    <row r="1003" spans="2:65" s="13" customFormat="1">
      <c r="B1003" s="154"/>
      <c r="D1003" s="148" t="s">
        <v>134</v>
      </c>
      <c r="E1003" s="155" t="s">
        <v>19</v>
      </c>
      <c r="F1003" s="156" t="s">
        <v>1055</v>
      </c>
      <c r="H1003" s="157">
        <v>97.875</v>
      </c>
      <c r="I1003" s="158"/>
      <c r="L1003" s="154"/>
      <c r="M1003" s="159"/>
      <c r="T1003" s="160"/>
      <c r="AT1003" s="155" t="s">
        <v>134</v>
      </c>
      <c r="AU1003" s="155" t="s">
        <v>78</v>
      </c>
      <c r="AV1003" s="13" t="s">
        <v>78</v>
      </c>
      <c r="AW1003" s="13" t="s">
        <v>136</v>
      </c>
      <c r="AX1003" s="13" t="s">
        <v>68</v>
      </c>
      <c r="AY1003" s="155" t="s">
        <v>123</v>
      </c>
    </row>
    <row r="1004" spans="2:65" s="14" customFormat="1">
      <c r="B1004" s="172"/>
      <c r="D1004" s="148" t="s">
        <v>134</v>
      </c>
      <c r="E1004" s="173" t="s">
        <v>19</v>
      </c>
      <c r="F1004" s="174" t="s">
        <v>197</v>
      </c>
      <c r="H1004" s="175">
        <v>1181.127</v>
      </c>
      <c r="I1004" s="176"/>
      <c r="L1004" s="172"/>
      <c r="M1004" s="177"/>
      <c r="T1004" s="178"/>
      <c r="AT1004" s="173" t="s">
        <v>134</v>
      </c>
      <c r="AU1004" s="173" t="s">
        <v>78</v>
      </c>
      <c r="AV1004" s="14" t="s">
        <v>130</v>
      </c>
      <c r="AW1004" s="14" t="s">
        <v>136</v>
      </c>
      <c r="AX1004" s="14" t="s">
        <v>76</v>
      </c>
      <c r="AY1004" s="173" t="s">
        <v>123</v>
      </c>
    </row>
    <row r="1005" spans="2:65" s="1" customFormat="1" ht="24.15" customHeight="1">
      <c r="B1005" s="33"/>
      <c r="C1005" s="129" t="s">
        <v>1056</v>
      </c>
      <c r="D1005" s="129" t="s">
        <v>126</v>
      </c>
      <c r="E1005" s="130" t="s">
        <v>1057</v>
      </c>
      <c r="F1005" s="131" t="s">
        <v>1058</v>
      </c>
      <c r="G1005" s="132" t="s">
        <v>129</v>
      </c>
      <c r="H1005" s="133">
        <v>297.5</v>
      </c>
      <c r="I1005" s="134"/>
      <c r="J1005" s="135">
        <f>ROUND(I1005*H1005,2)</f>
        <v>0</v>
      </c>
      <c r="K1005" s="136"/>
      <c r="L1005" s="33"/>
      <c r="M1005" s="137" t="s">
        <v>19</v>
      </c>
      <c r="N1005" s="138" t="s">
        <v>39</v>
      </c>
      <c r="P1005" s="139">
        <f>O1005*H1005</f>
        <v>0</v>
      </c>
      <c r="Q1005" s="139">
        <v>0</v>
      </c>
      <c r="R1005" s="139">
        <f>Q1005*H1005</f>
        <v>0</v>
      </c>
      <c r="S1005" s="139">
        <v>1.4999999999999999E-4</v>
      </c>
      <c r="T1005" s="140">
        <f>S1005*H1005</f>
        <v>4.4624999999999998E-2</v>
      </c>
      <c r="AR1005" s="141" t="s">
        <v>251</v>
      </c>
      <c r="AT1005" s="141" t="s">
        <v>126</v>
      </c>
      <c r="AU1005" s="141" t="s">
        <v>78</v>
      </c>
      <c r="AY1005" s="18" t="s">
        <v>123</v>
      </c>
      <c r="BE1005" s="142">
        <f>IF(N1005="základní",J1005,0)</f>
        <v>0</v>
      </c>
      <c r="BF1005" s="142">
        <f>IF(N1005="snížená",J1005,0)</f>
        <v>0</v>
      </c>
      <c r="BG1005" s="142">
        <f>IF(N1005="zákl. přenesená",J1005,0)</f>
        <v>0</v>
      </c>
      <c r="BH1005" s="142">
        <f>IF(N1005="sníž. přenesená",J1005,0)</f>
        <v>0</v>
      </c>
      <c r="BI1005" s="142">
        <f>IF(N1005="nulová",J1005,0)</f>
        <v>0</v>
      </c>
      <c r="BJ1005" s="18" t="s">
        <v>76</v>
      </c>
      <c r="BK1005" s="142">
        <f>ROUND(I1005*H1005,2)</f>
        <v>0</v>
      </c>
      <c r="BL1005" s="18" t="s">
        <v>251</v>
      </c>
      <c r="BM1005" s="141" t="s">
        <v>1059</v>
      </c>
    </row>
    <row r="1006" spans="2:65" s="1" customFormat="1">
      <c r="B1006" s="33"/>
      <c r="D1006" s="143" t="s">
        <v>132</v>
      </c>
      <c r="F1006" s="144" t="s">
        <v>1060</v>
      </c>
      <c r="I1006" s="145"/>
      <c r="L1006" s="33"/>
      <c r="M1006" s="146"/>
      <c r="T1006" s="54"/>
      <c r="AT1006" s="18" t="s">
        <v>132</v>
      </c>
      <c r="AU1006" s="18" t="s">
        <v>78</v>
      </c>
    </row>
    <row r="1007" spans="2:65" s="12" customFormat="1">
      <c r="B1007" s="147"/>
      <c r="D1007" s="148" t="s">
        <v>134</v>
      </c>
      <c r="E1007" s="149" t="s">
        <v>19</v>
      </c>
      <c r="F1007" s="150" t="s">
        <v>150</v>
      </c>
      <c r="H1007" s="149" t="s">
        <v>19</v>
      </c>
      <c r="I1007" s="151"/>
      <c r="L1007" s="147"/>
      <c r="M1007" s="152"/>
      <c r="T1007" s="153"/>
      <c r="AT1007" s="149" t="s">
        <v>134</v>
      </c>
      <c r="AU1007" s="149" t="s">
        <v>78</v>
      </c>
      <c r="AV1007" s="12" t="s">
        <v>76</v>
      </c>
      <c r="AW1007" s="12" t="s">
        <v>136</v>
      </c>
      <c r="AX1007" s="12" t="s">
        <v>68</v>
      </c>
      <c r="AY1007" s="149" t="s">
        <v>123</v>
      </c>
    </row>
    <row r="1008" spans="2:65" s="12" customFormat="1">
      <c r="B1008" s="147"/>
      <c r="D1008" s="148" t="s">
        <v>134</v>
      </c>
      <c r="E1008" s="149" t="s">
        <v>19</v>
      </c>
      <c r="F1008" s="150" t="s">
        <v>1061</v>
      </c>
      <c r="H1008" s="149" t="s">
        <v>19</v>
      </c>
      <c r="I1008" s="151"/>
      <c r="L1008" s="147"/>
      <c r="M1008" s="152"/>
      <c r="T1008" s="153"/>
      <c r="AT1008" s="149" t="s">
        <v>134</v>
      </c>
      <c r="AU1008" s="149" t="s">
        <v>78</v>
      </c>
      <c r="AV1008" s="12" t="s">
        <v>76</v>
      </c>
      <c r="AW1008" s="12" t="s">
        <v>136</v>
      </c>
      <c r="AX1008" s="12" t="s">
        <v>68</v>
      </c>
      <c r="AY1008" s="149" t="s">
        <v>123</v>
      </c>
    </row>
    <row r="1009" spans="2:65" s="13" customFormat="1">
      <c r="B1009" s="154"/>
      <c r="D1009" s="148" t="s">
        <v>134</v>
      </c>
      <c r="E1009" s="155" t="s">
        <v>19</v>
      </c>
      <c r="F1009" s="156" t="s">
        <v>1062</v>
      </c>
      <c r="H1009" s="157">
        <v>297.5</v>
      </c>
      <c r="I1009" s="158"/>
      <c r="L1009" s="154"/>
      <c r="M1009" s="159"/>
      <c r="T1009" s="160"/>
      <c r="AT1009" s="155" t="s">
        <v>134</v>
      </c>
      <c r="AU1009" s="155" t="s">
        <v>78</v>
      </c>
      <c r="AV1009" s="13" t="s">
        <v>78</v>
      </c>
      <c r="AW1009" s="13" t="s">
        <v>136</v>
      </c>
      <c r="AX1009" s="13" t="s">
        <v>76</v>
      </c>
      <c r="AY1009" s="155" t="s">
        <v>123</v>
      </c>
    </row>
    <row r="1010" spans="2:65" s="1" customFormat="1" ht="24.15" customHeight="1">
      <c r="B1010" s="33"/>
      <c r="C1010" s="129" t="s">
        <v>1063</v>
      </c>
      <c r="D1010" s="129" t="s">
        <v>126</v>
      </c>
      <c r="E1010" s="130" t="s">
        <v>1064</v>
      </c>
      <c r="F1010" s="131" t="s">
        <v>1065</v>
      </c>
      <c r="G1010" s="132" t="s">
        <v>129</v>
      </c>
      <c r="H1010" s="133">
        <v>883.62699999999995</v>
      </c>
      <c r="I1010" s="134"/>
      <c r="J1010" s="135">
        <f>ROUND(I1010*H1010,2)</f>
        <v>0</v>
      </c>
      <c r="K1010" s="136"/>
      <c r="L1010" s="33"/>
      <c r="M1010" s="137" t="s">
        <v>19</v>
      </c>
      <c r="N1010" s="138" t="s">
        <v>39</v>
      </c>
      <c r="P1010" s="139">
        <f>O1010*H1010</f>
        <v>0</v>
      </c>
      <c r="Q1010" s="139">
        <v>0</v>
      </c>
      <c r="R1010" s="139">
        <f>Q1010*H1010</f>
        <v>0</v>
      </c>
      <c r="S1010" s="139">
        <v>0</v>
      </c>
      <c r="T1010" s="140">
        <f>S1010*H1010</f>
        <v>0</v>
      </c>
      <c r="AR1010" s="141" t="s">
        <v>251</v>
      </c>
      <c r="AT1010" s="141" t="s">
        <v>126</v>
      </c>
      <c r="AU1010" s="141" t="s">
        <v>78</v>
      </c>
      <c r="AY1010" s="18" t="s">
        <v>123</v>
      </c>
      <c r="BE1010" s="142">
        <f>IF(N1010="základní",J1010,0)</f>
        <v>0</v>
      </c>
      <c r="BF1010" s="142">
        <f>IF(N1010="snížená",J1010,0)</f>
        <v>0</v>
      </c>
      <c r="BG1010" s="142">
        <f>IF(N1010="zákl. přenesená",J1010,0)</f>
        <v>0</v>
      </c>
      <c r="BH1010" s="142">
        <f>IF(N1010="sníž. přenesená",J1010,0)</f>
        <v>0</v>
      </c>
      <c r="BI1010" s="142">
        <f>IF(N1010="nulová",J1010,0)</f>
        <v>0</v>
      </c>
      <c r="BJ1010" s="18" t="s">
        <v>76</v>
      </c>
      <c r="BK1010" s="142">
        <f>ROUND(I1010*H1010,2)</f>
        <v>0</v>
      </c>
      <c r="BL1010" s="18" t="s">
        <v>251</v>
      </c>
      <c r="BM1010" s="141" t="s">
        <v>1066</v>
      </c>
    </row>
    <row r="1011" spans="2:65" s="1" customFormat="1">
      <c r="B1011" s="33"/>
      <c r="D1011" s="143" t="s">
        <v>132</v>
      </c>
      <c r="F1011" s="144" t="s">
        <v>1067</v>
      </c>
      <c r="I1011" s="145"/>
      <c r="L1011" s="33"/>
      <c r="M1011" s="146"/>
      <c r="T1011" s="54"/>
      <c r="AT1011" s="18" t="s">
        <v>132</v>
      </c>
      <c r="AU1011" s="18" t="s">
        <v>78</v>
      </c>
    </row>
    <row r="1012" spans="2:65" s="12" customFormat="1">
      <c r="B1012" s="147"/>
      <c r="D1012" s="148" t="s">
        <v>134</v>
      </c>
      <c r="E1012" s="149" t="s">
        <v>19</v>
      </c>
      <c r="F1012" s="150" t="s">
        <v>150</v>
      </c>
      <c r="H1012" s="149" t="s">
        <v>19</v>
      </c>
      <c r="I1012" s="151"/>
      <c r="L1012" s="147"/>
      <c r="M1012" s="152"/>
      <c r="T1012" s="153"/>
      <c r="AT1012" s="149" t="s">
        <v>134</v>
      </c>
      <c r="AU1012" s="149" t="s">
        <v>78</v>
      </c>
      <c r="AV1012" s="12" t="s">
        <v>76</v>
      </c>
      <c r="AW1012" s="12" t="s">
        <v>136</v>
      </c>
      <c r="AX1012" s="12" t="s">
        <v>68</v>
      </c>
      <c r="AY1012" s="149" t="s">
        <v>123</v>
      </c>
    </row>
    <row r="1013" spans="2:65" s="12" customFormat="1">
      <c r="B1013" s="147"/>
      <c r="D1013" s="148" t="s">
        <v>134</v>
      </c>
      <c r="E1013" s="149" t="s">
        <v>19</v>
      </c>
      <c r="F1013" s="150" t="s">
        <v>1061</v>
      </c>
      <c r="H1013" s="149" t="s">
        <v>19</v>
      </c>
      <c r="I1013" s="151"/>
      <c r="L1013" s="147"/>
      <c r="M1013" s="152"/>
      <c r="T1013" s="153"/>
      <c r="AT1013" s="149" t="s">
        <v>134</v>
      </c>
      <c r="AU1013" s="149" t="s">
        <v>78</v>
      </c>
      <c r="AV1013" s="12" t="s">
        <v>76</v>
      </c>
      <c r="AW1013" s="12" t="s">
        <v>136</v>
      </c>
      <c r="AX1013" s="12" t="s">
        <v>68</v>
      </c>
      <c r="AY1013" s="149" t="s">
        <v>123</v>
      </c>
    </row>
    <row r="1014" spans="2:65" s="12" customFormat="1">
      <c r="B1014" s="147"/>
      <c r="D1014" s="148" t="s">
        <v>134</v>
      </c>
      <c r="E1014" s="149" t="s">
        <v>19</v>
      </c>
      <c r="F1014" s="150" t="s">
        <v>1068</v>
      </c>
      <c r="H1014" s="149" t="s">
        <v>19</v>
      </c>
      <c r="I1014" s="151"/>
      <c r="L1014" s="147"/>
      <c r="M1014" s="152"/>
      <c r="T1014" s="153"/>
      <c r="AT1014" s="149" t="s">
        <v>134</v>
      </c>
      <c r="AU1014" s="149" t="s">
        <v>78</v>
      </c>
      <c r="AV1014" s="12" t="s">
        <v>76</v>
      </c>
      <c r="AW1014" s="12" t="s">
        <v>136</v>
      </c>
      <c r="AX1014" s="12" t="s">
        <v>68</v>
      </c>
      <c r="AY1014" s="149" t="s">
        <v>123</v>
      </c>
    </row>
    <row r="1015" spans="2:65" s="13" customFormat="1">
      <c r="B1015" s="154"/>
      <c r="D1015" s="148" t="s">
        <v>134</v>
      </c>
      <c r="E1015" s="155" t="s">
        <v>19</v>
      </c>
      <c r="F1015" s="156" t="s">
        <v>1046</v>
      </c>
      <c r="H1015" s="157">
        <v>91.52000000000001</v>
      </c>
      <c r="I1015" s="158"/>
      <c r="L1015" s="154"/>
      <c r="M1015" s="159"/>
      <c r="T1015" s="160"/>
      <c r="AT1015" s="155" t="s">
        <v>134</v>
      </c>
      <c r="AU1015" s="155" t="s">
        <v>78</v>
      </c>
      <c r="AV1015" s="13" t="s">
        <v>78</v>
      </c>
      <c r="AW1015" s="13" t="s">
        <v>136</v>
      </c>
      <c r="AX1015" s="13" t="s">
        <v>68</v>
      </c>
      <c r="AY1015" s="155" t="s">
        <v>123</v>
      </c>
    </row>
    <row r="1016" spans="2:65" s="13" customFormat="1">
      <c r="B1016" s="154"/>
      <c r="D1016" s="148" t="s">
        <v>134</v>
      </c>
      <c r="E1016" s="155" t="s">
        <v>19</v>
      </c>
      <c r="F1016" s="156" t="s">
        <v>1047</v>
      </c>
      <c r="H1016" s="157">
        <v>147.4</v>
      </c>
      <c r="I1016" s="158"/>
      <c r="L1016" s="154"/>
      <c r="M1016" s="159"/>
      <c r="T1016" s="160"/>
      <c r="AT1016" s="155" t="s">
        <v>134</v>
      </c>
      <c r="AU1016" s="155" t="s">
        <v>78</v>
      </c>
      <c r="AV1016" s="13" t="s">
        <v>78</v>
      </c>
      <c r="AW1016" s="13" t="s">
        <v>136</v>
      </c>
      <c r="AX1016" s="13" t="s">
        <v>68</v>
      </c>
      <c r="AY1016" s="155" t="s">
        <v>123</v>
      </c>
    </row>
    <row r="1017" spans="2:65" s="13" customFormat="1">
      <c r="B1017" s="154"/>
      <c r="D1017" s="148" t="s">
        <v>134</v>
      </c>
      <c r="E1017" s="155" t="s">
        <v>19</v>
      </c>
      <c r="F1017" s="156" t="s">
        <v>1048</v>
      </c>
      <c r="H1017" s="157">
        <v>53.25</v>
      </c>
      <c r="I1017" s="158"/>
      <c r="L1017" s="154"/>
      <c r="M1017" s="159"/>
      <c r="T1017" s="160"/>
      <c r="AT1017" s="155" t="s">
        <v>134</v>
      </c>
      <c r="AU1017" s="155" t="s">
        <v>78</v>
      </c>
      <c r="AV1017" s="13" t="s">
        <v>78</v>
      </c>
      <c r="AW1017" s="13" t="s">
        <v>136</v>
      </c>
      <c r="AX1017" s="13" t="s">
        <v>68</v>
      </c>
      <c r="AY1017" s="155" t="s">
        <v>123</v>
      </c>
    </row>
    <row r="1018" spans="2:65" s="13" customFormat="1">
      <c r="B1018" s="154"/>
      <c r="D1018" s="148" t="s">
        <v>134</v>
      </c>
      <c r="E1018" s="155" t="s">
        <v>19</v>
      </c>
      <c r="F1018" s="156" t="s">
        <v>1049</v>
      </c>
      <c r="H1018" s="157">
        <v>48.412500000000001</v>
      </c>
      <c r="I1018" s="158"/>
      <c r="L1018" s="154"/>
      <c r="M1018" s="159"/>
      <c r="T1018" s="160"/>
      <c r="AT1018" s="155" t="s">
        <v>134</v>
      </c>
      <c r="AU1018" s="155" t="s">
        <v>78</v>
      </c>
      <c r="AV1018" s="13" t="s">
        <v>78</v>
      </c>
      <c r="AW1018" s="13" t="s">
        <v>136</v>
      </c>
      <c r="AX1018" s="13" t="s">
        <v>68</v>
      </c>
      <c r="AY1018" s="155" t="s">
        <v>123</v>
      </c>
    </row>
    <row r="1019" spans="2:65" s="13" customFormat="1">
      <c r="B1019" s="154"/>
      <c r="D1019" s="148" t="s">
        <v>134</v>
      </c>
      <c r="E1019" s="155" t="s">
        <v>19</v>
      </c>
      <c r="F1019" s="156" t="s">
        <v>1050</v>
      </c>
      <c r="H1019" s="157">
        <v>51.150000000000006</v>
      </c>
      <c r="I1019" s="158"/>
      <c r="L1019" s="154"/>
      <c r="M1019" s="159"/>
      <c r="T1019" s="160"/>
      <c r="AT1019" s="155" t="s">
        <v>134</v>
      </c>
      <c r="AU1019" s="155" t="s">
        <v>78</v>
      </c>
      <c r="AV1019" s="13" t="s">
        <v>78</v>
      </c>
      <c r="AW1019" s="13" t="s">
        <v>136</v>
      </c>
      <c r="AX1019" s="13" t="s">
        <v>68</v>
      </c>
      <c r="AY1019" s="155" t="s">
        <v>123</v>
      </c>
    </row>
    <row r="1020" spans="2:65" s="13" customFormat="1">
      <c r="B1020" s="154"/>
      <c r="D1020" s="148" t="s">
        <v>134</v>
      </c>
      <c r="E1020" s="155" t="s">
        <v>19</v>
      </c>
      <c r="F1020" s="156" t="s">
        <v>1051</v>
      </c>
      <c r="H1020" s="157">
        <v>145.684</v>
      </c>
      <c r="I1020" s="158"/>
      <c r="L1020" s="154"/>
      <c r="M1020" s="159"/>
      <c r="T1020" s="160"/>
      <c r="AT1020" s="155" t="s">
        <v>134</v>
      </c>
      <c r="AU1020" s="155" t="s">
        <v>78</v>
      </c>
      <c r="AV1020" s="13" t="s">
        <v>78</v>
      </c>
      <c r="AW1020" s="13" t="s">
        <v>136</v>
      </c>
      <c r="AX1020" s="13" t="s">
        <v>68</v>
      </c>
      <c r="AY1020" s="155" t="s">
        <v>123</v>
      </c>
    </row>
    <row r="1021" spans="2:65" s="13" customFormat="1">
      <c r="B1021" s="154"/>
      <c r="D1021" s="148" t="s">
        <v>134</v>
      </c>
      <c r="E1021" s="155" t="s">
        <v>19</v>
      </c>
      <c r="F1021" s="156" t="s">
        <v>1052</v>
      </c>
      <c r="H1021" s="157">
        <v>153.64800000000002</v>
      </c>
      <c r="I1021" s="158"/>
      <c r="L1021" s="154"/>
      <c r="M1021" s="159"/>
      <c r="T1021" s="160"/>
      <c r="AT1021" s="155" t="s">
        <v>134</v>
      </c>
      <c r="AU1021" s="155" t="s">
        <v>78</v>
      </c>
      <c r="AV1021" s="13" t="s">
        <v>78</v>
      </c>
      <c r="AW1021" s="13" t="s">
        <v>136</v>
      </c>
      <c r="AX1021" s="13" t="s">
        <v>68</v>
      </c>
      <c r="AY1021" s="155" t="s">
        <v>123</v>
      </c>
    </row>
    <row r="1022" spans="2:65" s="13" customFormat="1">
      <c r="B1022" s="154"/>
      <c r="D1022" s="148" t="s">
        <v>134</v>
      </c>
      <c r="E1022" s="155" t="s">
        <v>19</v>
      </c>
      <c r="F1022" s="156" t="s">
        <v>1053</v>
      </c>
      <c r="H1022" s="157">
        <v>68.8125</v>
      </c>
      <c r="I1022" s="158"/>
      <c r="L1022" s="154"/>
      <c r="M1022" s="159"/>
      <c r="T1022" s="160"/>
      <c r="AT1022" s="155" t="s">
        <v>134</v>
      </c>
      <c r="AU1022" s="155" t="s">
        <v>78</v>
      </c>
      <c r="AV1022" s="13" t="s">
        <v>78</v>
      </c>
      <c r="AW1022" s="13" t="s">
        <v>136</v>
      </c>
      <c r="AX1022" s="13" t="s">
        <v>68</v>
      </c>
      <c r="AY1022" s="155" t="s">
        <v>123</v>
      </c>
    </row>
    <row r="1023" spans="2:65" s="13" customFormat="1">
      <c r="B1023" s="154"/>
      <c r="D1023" s="148" t="s">
        <v>134</v>
      </c>
      <c r="E1023" s="155" t="s">
        <v>19</v>
      </c>
      <c r="F1023" s="156" t="s">
        <v>1054</v>
      </c>
      <c r="H1023" s="157">
        <v>25.875</v>
      </c>
      <c r="I1023" s="158"/>
      <c r="L1023" s="154"/>
      <c r="M1023" s="159"/>
      <c r="T1023" s="160"/>
      <c r="AT1023" s="155" t="s">
        <v>134</v>
      </c>
      <c r="AU1023" s="155" t="s">
        <v>78</v>
      </c>
      <c r="AV1023" s="13" t="s">
        <v>78</v>
      </c>
      <c r="AW1023" s="13" t="s">
        <v>136</v>
      </c>
      <c r="AX1023" s="13" t="s">
        <v>68</v>
      </c>
      <c r="AY1023" s="155" t="s">
        <v>123</v>
      </c>
    </row>
    <row r="1024" spans="2:65" s="13" customFormat="1">
      <c r="B1024" s="154"/>
      <c r="D1024" s="148" t="s">
        <v>134</v>
      </c>
      <c r="E1024" s="155" t="s">
        <v>19</v>
      </c>
      <c r="F1024" s="156" t="s">
        <v>1055</v>
      </c>
      <c r="H1024" s="157">
        <v>97.875</v>
      </c>
      <c r="I1024" s="158"/>
      <c r="L1024" s="154"/>
      <c r="M1024" s="159"/>
      <c r="T1024" s="160"/>
      <c r="AT1024" s="155" t="s">
        <v>134</v>
      </c>
      <c r="AU1024" s="155" t="s">
        <v>78</v>
      </c>
      <c r="AV1024" s="13" t="s">
        <v>78</v>
      </c>
      <c r="AW1024" s="13" t="s">
        <v>136</v>
      </c>
      <c r="AX1024" s="13" t="s">
        <v>68</v>
      </c>
      <c r="AY1024" s="155" t="s">
        <v>123</v>
      </c>
    </row>
    <row r="1025" spans="2:65" s="14" customFormat="1">
      <c r="B1025" s="172"/>
      <c r="D1025" s="148" t="s">
        <v>134</v>
      </c>
      <c r="E1025" s="173" t="s">
        <v>19</v>
      </c>
      <c r="F1025" s="174" t="s">
        <v>197</v>
      </c>
      <c r="H1025" s="175">
        <v>883.62700000000007</v>
      </c>
      <c r="I1025" s="176"/>
      <c r="L1025" s="172"/>
      <c r="M1025" s="177"/>
      <c r="T1025" s="178"/>
      <c r="AT1025" s="173" t="s">
        <v>134</v>
      </c>
      <c r="AU1025" s="173" t="s">
        <v>78</v>
      </c>
      <c r="AV1025" s="14" t="s">
        <v>130</v>
      </c>
      <c r="AW1025" s="14" t="s">
        <v>136</v>
      </c>
      <c r="AX1025" s="14" t="s">
        <v>76</v>
      </c>
      <c r="AY1025" s="173" t="s">
        <v>123</v>
      </c>
    </row>
    <row r="1026" spans="2:65" s="1" customFormat="1" ht="24.15" customHeight="1">
      <c r="B1026" s="33"/>
      <c r="C1026" s="129" t="s">
        <v>1069</v>
      </c>
      <c r="D1026" s="129" t="s">
        <v>126</v>
      </c>
      <c r="E1026" s="130" t="s">
        <v>1070</v>
      </c>
      <c r="F1026" s="131" t="s">
        <v>1071</v>
      </c>
      <c r="G1026" s="132" t="s">
        <v>129</v>
      </c>
      <c r="H1026" s="133">
        <v>883.62699999999995</v>
      </c>
      <c r="I1026" s="134"/>
      <c r="J1026" s="135">
        <f>ROUND(I1026*H1026,2)</f>
        <v>0</v>
      </c>
      <c r="K1026" s="136"/>
      <c r="L1026" s="33"/>
      <c r="M1026" s="137" t="s">
        <v>19</v>
      </c>
      <c r="N1026" s="138" t="s">
        <v>39</v>
      </c>
      <c r="P1026" s="139">
        <f>O1026*H1026</f>
        <v>0</v>
      </c>
      <c r="Q1026" s="139">
        <v>1E-3</v>
      </c>
      <c r="R1026" s="139">
        <f>Q1026*H1026</f>
        <v>0.88362699999999994</v>
      </c>
      <c r="S1026" s="139">
        <v>3.1E-4</v>
      </c>
      <c r="T1026" s="140">
        <f>S1026*H1026</f>
        <v>0.27392436999999997</v>
      </c>
      <c r="AR1026" s="141" t="s">
        <v>251</v>
      </c>
      <c r="AT1026" s="141" t="s">
        <v>126</v>
      </c>
      <c r="AU1026" s="141" t="s">
        <v>78</v>
      </c>
      <c r="AY1026" s="18" t="s">
        <v>123</v>
      </c>
      <c r="BE1026" s="142">
        <f>IF(N1026="základní",J1026,0)</f>
        <v>0</v>
      </c>
      <c r="BF1026" s="142">
        <f>IF(N1026="snížená",J1026,0)</f>
        <v>0</v>
      </c>
      <c r="BG1026" s="142">
        <f>IF(N1026="zákl. přenesená",J1026,0)</f>
        <v>0</v>
      </c>
      <c r="BH1026" s="142">
        <f>IF(N1026="sníž. přenesená",J1026,0)</f>
        <v>0</v>
      </c>
      <c r="BI1026" s="142">
        <f>IF(N1026="nulová",J1026,0)</f>
        <v>0</v>
      </c>
      <c r="BJ1026" s="18" t="s">
        <v>76</v>
      </c>
      <c r="BK1026" s="142">
        <f>ROUND(I1026*H1026,2)</f>
        <v>0</v>
      </c>
      <c r="BL1026" s="18" t="s">
        <v>251</v>
      </c>
      <c r="BM1026" s="141" t="s">
        <v>1072</v>
      </c>
    </row>
    <row r="1027" spans="2:65" s="1" customFormat="1">
      <c r="B1027" s="33"/>
      <c r="D1027" s="143" t="s">
        <v>132</v>
      </c>
      <c r="F1027" s="144" t="s">
        <v>1073</v>
      </c>
      <c r="I1027" s="145"/>
      <c r="L1027" s="33"/>
      <c r="M1027" s="146"/>
      <c r="T1027" s="54"/>
      <c r="AT1027" s="18" t="s">
        <v>132</v>
      </c>
      <c r="AU1027" s="18" t="s">
        <v>78</v>
      </c>
    </row>
    <row r="1028" spans="2:65" s="12" customFormat="1">
      <c r="B1028" s="147"/>
      <c r="D1028" s="148" t="s">
        <v>134</v>
      </c>
      <c r="E1028" s="149" t="s">
        <v>19</v>
      </c>
      <c r="F1028" s="150" t="s">
        <v>150</v>
      </c>
      <c r="H1028" s="149" t="s">
        <v>19</v>
      </c>
      <c r="I1028" s="151"/>
      <c r="L1028" s="147"/>
      <c r="M1028" s="152"/>
      <c r="T1028" s="153"/>
      <c r="AT1028" s="149" t="s">
        <v>134</v>
      </c>
      <c r="AU1028" s="149" t="s">
        <v>78</v>
      </c>
      <c r="AV1028" s="12" t="s">
        <v>76</v>
      </c>
      <c r="AW1028" s="12" t="s">
        <v>136</v>
      </c>
      <c r="AX1028" s="12" t="s">
        <v>68</v>
      </c>
      <c r="AY1028" s="149" t="s">
        <v>123</v>
      </c>
    </row>
    <row r="1029" spans="2:65" s="12" customFormat="1">
      <c r="B1029" s="147"/>
      <c r="D1029" s="148" t="s">
        <v>134</v>
      </c>
      <c r="E1029" s="149" t="s">
        <v>19</v>
      </c>
      <c r="F1029" s="150" t="s">
        <v>1061</v>
      </c>
      <c r="H1029" s="149" t="s">
        <v>19</v>
      </c>
      <c r="I1029" s="151"/>
      <c r="L1029" s="147"/>
      <c r="M1029" s="152"/>
      <c r="T1029" s="153"/>
      <c r="AT1029" s="149" t="s">
        <v>134</v>
      </c>
      <c r="AU1029" s="149" t="s">
        <v>78</v>
      </c>
      <c r="AV1029" s="12" t="s">
        <v>76</v>
      </c>
      <c r="AW1029" s="12" t="s">
        <v>136</v>
      </c>
      <c r="AX1029" s="12" t="s">
        <v>68</v>
      </c>
      <c r="AY1029" s="149" t="s">
        <v>123</v>
      </c>
    </row>
    <row r="1030" spans="2:65" s="12" customFormat="1">
      <c r="B1030" s="147"/>
      <c r="D1030" s="148" t="s">
        <v>134</v>
      </c>
      <c r="E1030" s="149" t="s">
        <v>19</v>
      </c>
      <c r="F1030" s="150" t="s">
        <v>1068</v>
      </c>
      <c r="H1030" s="149" t="s">
        <v>19</v>
      </c>
      <c r="I1030" s="151"/>
      <c r="L1030" s="147"/>
      <c r="M1030" s="152"/>
      <c r="T1030" s="153"/>
      <c r="AT1030" s="149" t="s">
        <v>134</v>
      </c>
      <c r="AU1030" s="149" t="s">
        <v>78</v>
      </c>
      <c r="AV1030" s="12" t="s">
        <v>76</v>
      </c>
      <c r="AW1030" s="12" t="s">
        <v>136</v>
      </c>
      <c r="AX1030" s="12" t="s">
        <v>68</v>
      </c>
      <c r="AY1030" s="149" t="s">
        <v>123</v>
      </c>
    </row>
    <row r="1031" spans="2:65" s="13" customFormat="1">
      <c r="B1031" s="154"/>
      <c r="D1031" s="148" t="s">
        <v>134</v>
      </c>
      <c r="E1031" s="155" t="s">
        <v>19</v>
      </c>
      <c r="F1031" s="156" t="s">
        <v>1046</v>
      </c>
      <c r="H1031" s="157">
        <v>91.52000000000001</v>
      </c>
      <c r="I1031" s="158"/>
      <c r="L1031" s="154"/>
      <c r="M1031" s="159"/>
      <c r="T1031" s="160"/>
      <c r="AT1031" s="155" t="s">
        <v>134</v>
      </c>
      <c r="AU1031" s="155" t="s">
        <v>78</v>
      </c>
      <c r="AV1031" s="13" t="s">
        <v>78</v>
      </c>
      <c r="AW1031" s="13" t="s">
        <v>136</v>
      </c>
      <c r="AX1031" s="13" t="s">
        <v>68</v>
      </c>
      <c r="AY1031" s="155" t="s">
        <v>123</v>
      </c>
    </row>
    <row r="1032" spans="2:65" s="13" customFormat="1">
      <c r="B1032" s="154"/>
      <c r="D1032" s="148" t="s">
        <v>134</v>
      </c>
      <c r="E1032" s="155" t="s">
        <v>19</v>
      </c>
      <c r="F1032" s="156" t="s">
        <v>1047</v>
      </c>
      <c r="H1032" s="157">
        <v>147.4</v>
      </c>
      <c r="I1032" s="158"/>
      <c r="L1032" s="154"/>
      <c r="M1032" s="159"/>
      <c r="T1032" s="160"/>
      <c r="AT1032" s="155" t="s">
        <v>134</v>
      </c>
      <c r="AU1032" s="155" t="s">
        <v>78</v>
      </c>
      <c r="AV1032" s="13" t="s">
        <v>78</v>
      </c>
      <c r="AW1032" s="13" t="s">
        <v>136</v>
      </c>
      <c r="AX1032" s="13" t="s">
        <v>68</v>
      </c>
      <c r="AY1032" s="155" t="s">
        <v>123</v>
      </c>
    </row>
    <row r="1033" spans="2:65" s="13" customFormat="1">
      <c r="B1033" s="154"/>
      <c r="D1033" s="148" t="s">
        <v>134</v>
      </c>
      <c r="E1033" s="155" t="s">
        <v>19</v>
      </c>
      <c r="F1033" s="156" t="s">
        <v>1048</v>
      </c>
      <c r="H1033" s="157">
        <v>53.25</v>
      </c>
      <c r="I1033" s="158"/>
      <c r="L1033" s="154"/>
      <c r="M1033" s="159"/>
      <c r="T1033" s="160"/>
      <c r="AT1033" s="155" t="s">
        <v>134</v>
      </c>
      <c r="AU1033" s="155" t="s">
        <v>78</v>
      </c>
      <c r="AV1033" s="13" t="s">
        <v>78</v>
      </c>
      <c r="AW1033" s="13" t="s">
        <v>136</v>
      </c>
      <c r="AX1033" s="13" t="s">
        <v>68</v>
      </c>
      <c r="AY1033" s="155" t="s">
        <v>123</v>
      </c>
    </row>
    <row r="1034" spans="2:65" s="13" customFormat="1">
      <c r="B1034" s="154"/>
      <c r="D1034" s="148" t="s">
        <v>134</v>
      </c>
      <c r="E1034" s="155" t="s">
        <v>19</v>
      </c>
      <c r="F1034" s="156" t="s">
        <v>1049</v>
      </c>
      <c r="H1034" s="157">
        <v>48.412500000000001</v>
      </c>
      <c r="I1034" s="158"/>
      <c r="L1034" s="154"/>
      <c r="M1034" s="159"/>
      <c r="T1034" s="160"/>
      <c r="AT1034" s="155" t="s">
        <v>134</v>
      </c>
      <c r="AU1034" s="155" t="s">
        <v>78</v>
      </c>
      <c r="AV1034" s="13" t="s">
        <v>78</v>
      </c>
      <c r="AW1034" s="13" t="s">
        <v>136</v>
      </c>
      <c r="AX1034" s="13" t="s">
        <v>68</v>
      </c>
      <c r="AY1034" s="155" t="s">
        <v>123</v>
      </c>
    </row>
    <row r="1035" spans="2:65" s="13" customFormat="1">
      <c r="B1035" s="154"/>
      <c r="D1035" s="148" t="s">
        <v>134</v>
      </c>
      <c r="E1035" s="155" t="s">
        <v>19</v>
      </c>
      <c r="F1035" s="156" t="s">
        <v>1050</v>
      </c>
      <c r="H1035" s="157">
        <v>51.150000000000006</v>
      </c>
      <c r="I1035" s="158"/>
      <c r="L1035" s="154"/>
      <c r="M1035" s="159"/>
      <c r="T1035" s="160"/>
      <c r="AT1035" s="155" t="s">
        <v>134</v>
      </c>
      <c r="AU1035" s="155" t="s">
        <v>78</v>
      </c>
      <c r="AV1035" s="13" t="s">
        <v>78</v>
      </c>
      <c r="AW1035" s="13" t="s">
        <v>136</v>
      </c>
      <c r="AX1035" s="13" t="s">
        <v>68</v>
      </c>
      <c r="AY1035" s="155" t="s">
        <v>123</v>
      </c>
    </row>
    <row r="1036" spans="2:65" s="13" customFormat="1">
      <c r="B1036" s="154"/>
      <c r="D1036" s="148" t="s">
        <v>134</v>
      </c>
      <c r="E1036" s="155" t="s">
        <v>19</v>
      </c>
      <c r="F1036" s="156" t="s">
        <v>1051</v>
      </c>
      <c r="H1036" s="157">
        <v>145.684</v>
      </c>
      <c r="I1036" s="158"/>
      <c r="L1036" s="154"/>
      <c r="M1036" s="159"/>
      <c r="T1036" s="160"/>
      <c r="AT1036" s="155" t="s">
        <v>134</v>
      </c>
      <c r="AU1036" s="155" t="s">
        <v>78</v>
      </c>
      <c r="AV1036" s="13" t="s">
        <v>78</v>
      </c>
      <c r="AW1036" s="13" t="s">
        <v>136</v>
      </c>
      <c r="AX1036" s="13" t="s">
        <v>68</v>
      </c>
      <c r="AY1036" s="155" t="s">
        <v>123</v>
      </c>
    </row>
    <row r="1037" spans="2:65" s="13" customFormat="1">
      <c r="B1037" s="154"/>
      <c r="D1037" s="148" t="s">
        <v>134</v>
      </c>
      <c r="E1037" s="155" t="s">
        <v>19</v>
      </c>
      <c r="F1037" s="156" t="s">
        <v>1052</v>
      </c>
      <c r="H1037" s="157">
        <v>153.64800000000002</v>
      </c>
      <c r="I1037" s="158"/>
      <c r="L1037" s="154"/>
      <c r="M1037" s="159"/>
      <c r="T1037" s="160"/>
      <c r="AT1037" s="155" t="s">
        <v>134</v>
      </c>
      <c r="AU1037" s="155" t="s">
        <v>78</v>
      </c>
      <c r="AV1037" s="13" t="s">
        <v>78</v>
      </c>
      <c r="AW1037" s="13" t="s">
        <v>136</v>
      </c>
      <c r="AX1037" s="13" t="s">
        <v>68</v>
      </c>
      <c r="AY1037" s="155" t="s">
        <v>123</v>
      </c>
    </row>
    <row r="1038" spans="2:65" s="13" customFormat="1">
      <c r="B1038" s="154"/>
      <c r="D1038" s="148" t="s">
        <v>134</v>
      </c>
      <c r="E1038" s="155" t="s">
        <v>19</v>
      </c>
      <c r="F1038" s="156" t="s">
        <v>1053</v>
      </c>
      <c r="H1038" s="157">
        <v>68.8125</v>
      </c>
      <c r="I1038" s="158"/>
      <c r="L1038" s="154"/>
      <c r="M1038" s="159"/>
      <c r="T1038" s="160"/>
      <c r="AT1038" s="155" t="s">
        <v>134</v>
      </c>
      <c r="AU1038" s="155" t="s">
        <v>78</v>
      </c>
      <c r="AV1038" s="13" t="s">
        <v>78</v>
      </c>
      <c r="AW1038" s="13" t="s">
        <v>136</v>
      </c>
      <c r="AX1038" s="13" t="s">
        <v>68</v>
      </c>
      <c r="AY1038" s="155" t="s">
        <v>123</v>
      </c>
    </row>
    <row r="1039" spans="2:65" s="13" customFormat="1">
      <c r="B1039" s="154"/>
      <c r="D1039" s="148" t="s">
        <v>134</v>
      </c>
      <c r="E1039" s="155" t="s">
        <v>19</v>
      </c>
      <c r="F1039" s="156" t="s">
        <v>1054</v>
      </c>
      <c r="H1039" s="157">
        <v>25.875</v>
      </c>
      <c r="I1039" s="158"/>
      <c r="L1039" s="154"/>
      <c r="M1039" s="159"/>
      <c r="T1039" s="160"/>
      <c r="AT1039" s="155" t="s">
        <v>134</v>
      </c>
      <c r="AU1039" s="155" t="s">
        <v>78</v>
      </c>
      <c r="AV1039" s="13" t="s">
        <v>78</v>
      </c>
      <c r="AW1039" s="13" t="s">
        <v>136</v>
      </c>
      <c r="AX1039" s="13" t="s">
        <v>68</v>
      </c>
      <c r="AY1039" s="155" t="s">
        <v>123</v>
      </c>
    </row>
    <row r="1040" spans="2:65" s="13" customFormat="1">
      <c r="B1040" s="154"/>
      <c r="D1040" s="148" t="s">
        <v>134</v>
      </c>
      <c r="E1040" s="155" t="s">
        <v>19</v>
      </c>
      <c r="F1040" s="156" t="s">
        <v>1055</v>
      </c>
      <c r="H1040" s="157">
        <v>97.875</v>
      </c>
      <c r="I1040" s="158"/>
      <c r="L1040" s="154"/>
      <c r="M1040" s="159"/>
      <c r="T1040" s="160"/>
      <c r="AT1040" s="155" t="s">
        <v>134</v>
      </c>
      <c r="AU1040" s="155" t="s">
        <v>78</v>
      </c>
      <c r="AV1040" s="13" t="s">
        <v>78</v>
      </c>
      <c r="AW1040" s="13" t="s">
        <v>136</v>
      </c>
      <c r="AX1040" s="13" t="s">
        <v>68</v>
      </c>
      <c r="AY1040" s="155" t="s">
        <v>123</v>
      </c>
    </row>
    <row r="1041" spans="2:65" s="14" customFormat="1">
      <c r="B1041" s="172"/>
      <c r="D1041" s="148" t="s">
        <v>134</v>
      </c>
      <c r="E1041" s="173" t="s">
        <v>19</v>
      </c>
      <c r="F1041" s="174" t="s">
        <v>197</v>
      </c>
      <c r="H1041" s="175">
        <v>883.62700000000007</v>
      </c>
      <c r="I1041" s="176"/>
      <c r="L1041" s="172"/>
      <c r="M1041" s="177"/>
      <c r="T1041" s="178"/>
      <c r="AT1041" s="173" t="s">
        <v>134</v>
      </c>
      <c r="AU1041" s="173" t="s">
        <v>78</v>
      </c>
      <c r="AV1041" s="14" t="s">
        <v>130</v>
      </c>
      <c r="AW1041" s="14" t="s">
        <v>136</v>
      </c>
      <c r="AX1041" s="14" t="s">
        <v>76</v>
      </c>
      <c r="AY1041" s="173" t="s">
        <v>123</v>
      </c>
    </row>
    <row r="1042" spans="2:65" s="1" customFormat="1" ht="24.15" customHeight="1">
      <c r="B1042" s="33"/>
      <c r="C1042" s="129" t="s">
        <v>1074</v>
      </c>
      <c r="D1042" s="129" t="s">
        <v>126</v>
      </c>
      <c r="E1042" s="130" t="s">
        <v>1075</v>
      </c>
      <c r="F1042" s="131" t="s">
        <v>1076</v>
      </c>
      <c r="G1042" s="132" t="s">
        <v>129</v>
      </c>
      <c r="H1042" s="133">
        <v>883.62699999999995</v>
      </c>
      <c r="I1042" s="134"/>
      <c r="J1042" s="135">
        <f>ROUND(I1042*H1042,2)</f>
        <v>0</v>
      </c>
      <c r="K1042" s="136"/>
      <c r="L1042" s="33"/>
      <c r="M1042" s="137" t="s">
        <v>19</v>
      </c>
      <c r="N1042" s="138" t="s">
        <v>39</v>
      </c>
      <c r="P1042" s="139">
        <f>O1042*H1042</f>
        <v>0</v>
      </c>
      <c r="Q1042" s="139">
        <v>2.5000000000000001E-4</v>
      </c>
      <c r="R1042" s="139">
        <f>Q1042*H1042</f>
        <v>0.22090674999999999</v>
      </c>
      <c r="S1042" s="139">
        <v>0</v>
      </c>
      <c r="T1042" s="140">
        <f>S1042*H1042</f>
        <v>0</v>
      </c>
      <c r="AR1042" s="141" t="s">
        <v>251</v>
      </c>
      <c r="AT1042" s="141" t="s">
        <v>126</v>
      </c>
      <c r="AU1042" s="141" t="s">
        <v>78</v>
      </c>
      <c r="AY1042" s="18" t="s">
        <v>123</v>
      </c>
      <c r="BE1042" s="142">
        <f>IF(N1042="základní",J1042,0)</f>
        <v>0</v>
      </c>
      <c r="BF1042" s="142">
        <f>IF(N1042="snížená",J1042,0)</f>
        <v>0</v>
      </c>
      <c r="BG1042" s="142">
        <f>IF(N1042="zákl. přenesená",J1042,0)</f>
        <v>0</v>
      </c>
      <c r="BH1042" s="142">
        <f>IF(N1042="sníž. přenesená",J1042,0)</f>
        <v>0</v>
      </c>
      <c r="BI1042" s="142">
        <f>IF(N1042="nulová",J1042,0)</f>
        <v>0</v>
      </c>
      <c r="BJ1042" s="18" t="s">
        <v>76</v>
      </c>
      <c r="BK1042" s="142">
        <f>ROUND(I1042*H1042,2)</f>
        <v>0</v>
      </c>
      <c r="BL1042" s="18" t="s">
        <v>251</v>
      </c>
      <c r="BM1042" s="141" t="s">
        <v>1077</v>
      </c>
    </row>
    <row r="1043" spans="2:65" s="1" customFormat="1">
      <c r="B1043" s="33"/>
      <c r="D1043" s="143" t="s">
        <v>132</v>
      </c>
      <c r="F1043" s="144" t="s">
        <v>1078</v>
      </c>
      <c r="I1043" s="145"/>
      <c r="L1043" s="33"/>
      <c r="M1043" s="146"/>
      <c r="T1043" s="54"/>
      <c r="AT1043" s="18" t="s">
        <v>132</v>
      </c>
      <c r="AU1043" s="18" t="s">
        <v>78</v>
      </c>
    </row>
    <row r="1044" spans="2:65" s="12" customFormat="1">
      <c r="B1044" s="147"/>
      <c r="D1044" s="148" t="s">
        <v>134</v>
      </c>
      <c r="E1044" s="149" t="s">
        <v>19</v>
      </c>
      <c r="F1044" s="150" t="s">
        <v>150</v>
      </c>
      <c r="H1044" s="149" t="s">
        <v>19</v>
      </c>
      <c r="I1044" s="151"/>
      <c r="L1044" s="147"/>
      <c r="M1044" s="152"/>
      <c r="T1044" s="153"/>
      <c r="AT1044" s="149" t="s">
        <v>134</v>
      </c>
      <c r="AU1044" s="149" t="s">
        <v>78</v>
      </c>
      <c r="AV1044" s="12" t="s">
        <v>76</v>
      </c>
      <c r="AW1044" s="12" t="s">
        <v>136</v>
      </c>
      <c r="AX1044" s="12" t="s">
        <v>68</v>
      </c>
      <c r="AY1044" s="149" t="s">
        <v>123</v>
      </c>
    </row>
    <row r="1045" spans="2:65" s="12" customFormat="1">
      <c r="B1045" s="147"/>
      <c r="D1045" s="148" t="s">
        <v>134</v>
      </c>
      <c r="E1045" s="149" t="s">
        <v>19</v>
      </c>
      <c r="F1045" s="150" t="s">
        <v>1061</v>
      </c>
      <c r="H1045" s="149" t="s">
        <v>19</v>
      </c>
      <c r="I1045" s="151"/>
      <c r="L1045" s="147"/>
      <c r="M1045" s="152"/>
      <c r="T1045" s="153"/>
      <c r="AT1045" s="149" t="s">
        <v>134</v>
      </c>
      <c r="AU1045" s="149" t="s">
        <v>78</v>
      </c>
      <c r="AV1045" s="12" t="s">
        <v>76</v>
      </c>
      <c r="AW1045" s="12" t="s">
        <v>136</v>
      </c>
      <c r="AX1045" s="12" t="s">
        <v>68</v>
      </c>
      <c r="AY1045" s="149" t="s">
        <v>123</v>
      </c>
    </row>
    <row r="1046" spans="2:65" s="12" customFormat="1">
      <c r="B1046" s="147"/>
      <c r="D1046" s="148" t="s">
        <v>134</v>
      </c>
      <c r="E1046" s="149" t="s">
        <v>19</v>
      </c>
      <c r="F1046" s="150" t="s">
        <v>1068</v>
      </c>
      <c r="H1046" s="149" t="s">
        <v>19</v>
      </c>
      <c r="I1046" s="151"/>
      <c r="L1046" s="147"/>
      <c r="M1046" s="152"/>
      <c r="T1046" s="153"/>
      <c r="AT1046" s="149" t="s">
        <v>134</v>
      </c>
      <c r="AU1046" s="149" t="s">
        <v>78</v>
      </c>
      <c r="AV1046" s="12" t="s">
        <v>76</v>
      </c>
      <c r="AW1046" s="12" t="s">
        <v>136</v>
      </c>
      <c r="AX1046" s="12" t="s">
        <v>68</v>
      </c>
      <c r="AY1046" s="149" t="s">
        <v>123</v>
      </c>
    </row>
    <row r="1047" spans="2:65" s="13" customFormat="1">
      <c r="B1047" s="154"/>
      <c r="D1047" s="148" t="s">
        <v>134</v>
      </c>
      <c r="E1047" s="155" t="s">
        <v>19</v>
      </c>
      <c r="F1047" s="156" t="s">
        <v>1046</v>
      </c>
      <c r="H1047" s="157">
        <v>91.52000000000001</v>
      </c>
      <c r="I1047" s="158"/>
      <c r="L1047" s="154"/>
      <c r="M1047" s="159"/>
      <c r="T1047" s="160"/>
      <c r="AT1047" s="155" t="s">
        <v>134</v>
      </c>
      <c r="AU1047" s="155" t="s">
        <v>78</v>
      </c>
      <c r="AV1047" s="13" t="s">
        <v>78</v>
      </c>
      <c r="AW1047" s="13" t="s">
        <v>136</v>
      </c>
      <c r="AX1047" s="13" t="s">
        <v>68</v>
      </c>
      <c r="AY1047" s="155" t="s">
        <v>123</v>
      </c>
    </row>
    <row r="1048" spans="2:65" s="13" customFormat="1">
      <c r="B1048" s="154"/>
      <c r="D1048" s="148" t="s">
        <v>134</v>
      </c>
      <c r="E1048" s="155" t="s">
        <v>19</v>
      </c>
      <c r="F1048" s="156" t="s">
        <v>1047</v>
      </c>
      <c r="H1048" s="157">
        <v>147.4</v>
      </c>
      <c r="I1048" s="158"/>
      <c r="L1048" s="154"/>
      <c r="M1048" s="159"/>
      <c r="T1048" s="160"/>
      <c r="AT1048" s="155" t="s">
        <v>134</v>
      </c>
      <c r="AU1048" s="155" t="s">
        <v>78</v>
      </c>
      <c r="AV1048" s="13" t="s">
        <v>78</v>
      </c>
      <c r="AW1048" s="13" t="s">
        <v>136</v>
      </c>
      <c r="AX1048" s="13" t="s">
        <v>68</v>
      </c>
      <c r="AY1048" s="155" t="s">
        <v>123</v>
      </c>
    </row>
    <row r="1049" spans="2:65" s="13" customFormat="1">
      <c r="B1049" s="154"/>
      <c r="D1049" s="148" t="s">
        <v>134</v>
      </c>
      <c r="E1049" s="155" t="s">
        <v>19</v>
      </c>
      <c r="F1049" s="156" t="s">
        <v>1048</v>
      </c>
      <c r="H1049" s="157">
        <v>53.25</v>
      </c>
      <c r="I1049" s="158"/>
      <c r="L1049" s="154"/>
      <c r="M1049" s="159"/>
      <c r="T1049" s="160"/>
      <c r="AT1049" s="155" t="s">
        <v>134</v>
      </c>
      <c r="AU1049" s="155" t="s">
        <v>78</v>
      </c>
      <c r="AV1049" s="13" t="s">
        <v>78</v>
      </c>
      <c r="AW1049" s="13" t="s">
        <v>136</v>
      </c>
      <c r="AX1049" s="13" t="s">
        <v>68</v>
      </c>
      <c r="AY1049" s="155" t="s">
        <v>123</v>
      </c>
    </row>
    <row r="1050" spans="2:65" s="13" customFormat="1">
      <c r="B1050" s="154"/>
      <c r="D1050" s="148" t="s">
        <v>134</v>
      </c>
      <c r="E1050" s="155" t="s">
        <v>19</v>
      </c>
      <c r="F1050" s="156" t="s">
        <v>1049</v>
      </c>
      <c r="H1050" s="157">
        <v>48.412500000000001</v>
      </c>
      <c r="I1050" s="158"/>
      <c r="L1050" s="154"/>
      <c r="M1050" s="159"/>
      <c r="T1050" s="160"/>
      <c r="AT1050" s="155" t="s">
        <v>134</v>
      </c>
      <c r="AU1050" s="155" t="s">
        <v>78</v>
      </c>
      <c r="AV1050" s="13" t="s">
        <v>78</v>
      </c>
      <c r="AW1050" s="13" t="s">
        <v>136</v>
      </c>
      <c r="AX1050" s="13" t="s">
        <v>68</v>
      </c>
      <c r="AY1050" s="155" t="s">
        <v>123</v>
      </c>
    </row>
    <row r="1051" spans="2:65" s="13" customFormat="1">
      <c r="B1051" s="154"/>
      <c r="D1051" s="148" t="s">
        <v>134</v>
      </c>
      <c r="E1051" s="155" t="s">
        <v>19</v>
      </c>
      <c r="F1051" s="156" t="s">
        <v>1050</v>
      </c>
      <c r="H1051" s="157">
        <v>51.150000000000006</v>
      </c>
      <c r="I1051" s="158"/>
      <c r="L1051" s="154"/>
      <c r="M1051" s="159"/>
      <c r="T1051" s="160"/>
      <c r="AT1051" s="155" t="s">
        <v>134</v>
      </c>
      <c r="AU1051" s="155" t="s">
        <v>78</v>
      </c>
      <c r="AV1051" s="13" t="s">
        <v>78</v>
      </c>
      <c r="AW1051" s="13" t="s">
        <v>136</v>
      </c>
      <c r="AX1051" s="13" t="s">
        <v>68</v>
      </c>
      <c r="AY1051" s="155" t="s">
        <v>123</v>
      </c>
    </row>
    <row r="1052" spans="2:65" s="13" customFormat="1">
      <c r="B1052" s="154"/>
      <c r="D1052" s="148" t="s">
        <v>134</v>
      </c>
      <c r="E1052" s="155" t="s">
        <v>19</v>
      </c>
      <c r="F1052" s="156" t="s">
        <v>1051</v>
      </c>
      <c r="H1052" s="157">
        <v>145.684</v>
      </c>
      <c r="I1052" s="158"/>
      <c r="L1052" s="154"/>
      <c r="M1052" s="159"/>
      <c r="T1052" s="160"/>
      <c r="AT1052" s="155" t="s">
        <v>134</v>
      </c>
      <c r="AU1052" s="155" t="s">
        <v>78</v>
      </c>
      <c r="AV1052" s="13" t="s">
        <v>78</v>
      </c>
      <c r="AW1052" s="13" t="s">
        <v>136</v>
      </c>
      <c r="AX1052" s="13" t="s">
        <v>68</v>
      </c>
      <c r="AY1052" s="155" t="s">
        <v>123</v>
      </c>
    </row>
    <row r="1053" spans="2:65" s="13" customFormat="1">
      <c r="B1053" s="154"/>
      <c r="D1053" s="148" t="s">
        <v>134</v>
      </c>
      <c r="E1053" s="155" t="s">
        <v>19</v>
      </c>
      <c r="F1053" s="156" t="s">
        <v>1052</v>
      </c>
      <c r="H1053" s="157">
        <v>153.64800000000002</v>
      </c>
      <c r="I1053" s="158"/>
      <c r="L1053" s="154"/>
      <c r="M1053" s="159"/>
      <c r="T1053" s="160"/>
      <c r="AT1053" s="155" t="s">
        <v>134</v>
      </c>
      <c r="AU1053" s="155" t="s">
        <v>78</v>
      </c>
      <c r="AV1053" s="13" t="s">
        <v>78</v>
      </c>
      <c r="AW1053" s="13" t="s">
        <v>136</v>
      </c>
      <c r="AX1053" s="13" t="s">
        <v>68</v>
      </c>
      <c r="AY1053" s="155" t="s">
        <v>123</v>
      </c>
    </row>
    <row r="1054" spans="2:65" s="13" customFormat="1">
      <c r="B1054" s="154"/>
      <c r="D1054" s="148" t="s">
        <v>134</v>
      </c>
      <c r="E1054" s="155" t="s">
        <v>19</v>
      </c>
      <c r="F1054" s="156" t="s">
        <v>1053</v>
      </c>
      <c r="H1054" s="157">
        <v>68.8125</v>
      </c>
      <c r="I1054" s="158"/>
      <c r="L1054" s="154"/>
      <c r="M1054" s="159"/>
      <c r="T1054" s="160"/>
      <c r="AT1054" s="155" t="s">
        <v>134</v>
      </c>
      <c r="AU1054" s="155" t="s">
        <v>78</v>
      </c>
      <c r="AV1054" s="13" t="s">
        <v>78</v>
      </c>
      <c r="AW1054" s="13" t="s">
        <v>136</v>
      </c>
      <c r="AX1054" s="13" t="s">
        <v>68</v>
      </c>
      <c r="AY1054" s="155" t="s">
        <v>123</v>
      </c>
    </row>
    <row r="1055" spans="2:65" s="13" customFormat="1">
      <c r="B1055" s="154"/>
      <c r="D1055" s="148" t="s">
        <v>134</v>
      </c>
      <c r="E1055" s="155" t="s">
        <v>19</v>
      </c>
      <c r="F1055" s="156" t="s">
        <v>1054</v>
      </c>
      <c r="H1055" s="157">
        <v>25.875</v>
      </c>
      <c r="I1055" s="158"/>
      <c r="L1055" s="154"/>
      <c r="M1055" s="159"/>
      <c r="T1055" s="160"/>
      <c r="AT1055" s="155" t="s">
        <v>134</v>
      </c>
      <c r="AU1055" s="155" t="s">
        <v>78</v>
      </c>
      <c r="AV1055" s="13" t="s">
        <v>78</v>
      </c>
      <c r="AW1055" s="13" t="s">
        <v>136</v>
      </c>
      <c r="AX1055" s="13" t="s">
        <v>68</v>
      </c>
      <c r="AY1055" s="155" t="s">
        <v>123</v>
      </c>
    </row>
    <row r="1056" spans="2:65" s="13" customFormat="1">
      <c r="B1056" s="154"/>
      <c r="D1056" s="148" t="s">
        <v>134</v>
      </c>
      <c r="E1056" s="155" t="s">
        <v>19</v>
      </c>
      <c r="F1056" s="156" t="s">
        <v>1055</v>
      </c>
      <c r="H1056" s="157">
        <v>97.875</v>
      </c>
      <c r="I1056" s="158"/>
      <c r="L1056" s="154"/>
      <c r="M1056" s="159"/>
      <c r="T1056" s="160"/>
      <c r="AT1056" s="155" t="s">
        <v>134</v>
      </c>
      <c r="AU1056" s="155" t="s">
        <v>78</v>
      </c>
      <c r="AV1056" s="13" t="s">
        <v>78</v>
      </c>
      <c r="AW1056" s="13" t="s">
        <v>136</v>
      </c>
      <c r="AX1056" s="13" t="s">
        <v>68</v>
      </c>
      <c r="AY1056" s="155" t="s">
        <v>123</v>
      </c>
    </row>
    <row r="1057" spans="2:65" s="14" customFormat="1">
      <c r="B1057" s="172"/>
      <c r="D1057" s="148" t="s">
        <v>134</v>
      </c>
      <c r="E1057" s="173" t="s">
        <v>19</v>
      </c>
      <c r="F1057" s="174" t="s">
        <v>197</v>
      </c>
      <c r="H1057" s="175">
        <v>883.62700000000007</v>
      </c>
      <c r="I1057" s="176"/>
      <c r="L1057" s="172"/>
      <c r="M1057" s="177"/>
      <c r="T1057" s="178"/>
      <c r="AT1057" s="173" t="s">
        <v>134</v>
      </c>
      <c r="AU1057" s="173" t="s">
        <v>78</v>
      </c>
      <c r="AV1057" s="14" t="s">
        <v>130</v>
      </c>
      <c r="AW1057" s="14" t="s">
        <v>136</v>
      </c>
      <c r="AX1057" s="14" t="s">
        <v>76</v>
      </c>
      <c r="AY1057" s="173" t="s">
        <v>123</v>
      </c>
    </row>
    <row r="1058" spans="2:65" s="1" customFormat="1" ht="33" customHeight="1">
      <c r="B1058" s="33"/>
      <c r="C1058" s="129" t="s">
        <v>1079</v>
      </c>
      <c r="D1058" s="129" t="s">
        <v>126</v>
      </c>
      <c r="E1058" s="130" t="s">
        <v>1080</v>
      </c>
      <c r="F1058" s="131" t="s">
        <v>1081</v>
      </c>
      <c r="G1058" s="132" t="s">
        <v>141</v>
      </c>
      <c r="H1058" s="133">
        <v>264.02999999999997</v>
      </c>
      <c r="I1058" s="134"/>
      <c r="J1058" s="135">
        <f>ROUND(I1058*H1058,2)</f>
        <v>0</v>
      </c>
      <c r="K1058" s="136"/>
      <c r="L1058" s="33"/>
      <c r="M1058" s="137" t="s">
        <v>19</v>
      </c>
      <c r="N1058" s="138" t="s">
        <v>39</v>
      </c>
      <c r="P1058" s="139">
        <f>O1058*H1058</f>
        <v>0</v>
      </c>
      <c r="Q1058" s="139">
        <v>1.0000000000000001E-5</v>
      </c>
      <c r="R1058" s="139">
        <f>Q1058*H1058</f>
        <v>2.6402999999999999E-3</v>
      </c>
      <c r="S1058" s="139">
        <v>0</v>
      </c>
      <c r="T1058" s="140">
        <f>S1058*H1058</f>
        <v>0</v>
      </c>
      <c r="AR1058" s="141" t="s">
        <v>251</v>
      </c>
      <c r="AT1058" s="141" t="s">
        <v>126</v>
      </c>
      <c r="AU1058" s="141" t="s">
        <v>78</v>
      </c>
      <c r="AY1058" s="18" t="s">
        <v>123</v>
      </c>
      <c r="BE1058" s="142">
        <f>IF(N1058="základní",J1058,0)</f>
        <v>0</v>
      </c>
      <c r="BF1058" s="142">
        <f>IF(N1058="snížená",J1058,0)</f>
        <v>0</v>
      </c>
      <c r="BG1058" s="142">
        <f>IF(N1058="zákl. přenesená",J1058,0)</f>
        <v>0</v>
      </c>
      <c r="BH1058" s="142">
        <f>IF(N1058="sníž. přenesená",J1058,0)</f>
        <v>0</v>
      </c>
      <c r="BI1058" s="142">
        <f>IF(N1058="nulová",J1058,0)</f>
        <v>0</v>
      </c>
      <c r="BJ1058" s="18" t="s">
        <v>76</v>
      </c>
      <c r="BK1058" s="142">
        <f>ROUND(I1058*H1058,2)</f>
        <v>0</v>
      </c>
      <c r="BL1058" s="18" t="s">
        <v>251</v>
      </c>
      <c r="BM1058" s="141" t="s">
        <v>1082</v>
      </c>
    </row>
    <row r="1059" spans="2:65" s="1" customFormat="1">
      <c r="B1059" s="33"/>
      <c r="D1059" s="143" t="s">
        <v>132</v>
      </c>
      <c r="F1059" s="144" t="s">
        <v>1083</v>
      </c>
      <c r="I1059" s="145"/>
      <c r="L1059" s="33"/>
      <c r="M1059" s="146"/>
      <c r="T1059" s="54"/>
      <c r="AT1059" s="18" t="s">
        <v>132</v>
      </c>
      <c r="AU1059" s="18" t="s">
        <v>78</v>
      </c>
    </row>
    <row r="1060" spans="2:65" s="12" customFormat="1">
      <c r="B1060" s="147"/>
      <c r="D1060" s="148" t="s">
        <v>134</v>
      </c>
      <c r="E1060" s="149" t="s">
        <v>19</v>
      </c>
      <c r="F1060" s="150" t="s">
        <v>150</v>
      </c>
      <c r="H1060" s="149" t="s">
        <v>19</v>
      </c>
      <c r="I1060" s="151"/>
      <c r="L1060" s="147"/>
      <c r="M1060" s="152"/>
      <c r="T1060" s="153"/>
      <c r="AT1060" s="149" t="s">
        <v>134</v>
      </c>
      <c r="AU1060" s="149" t="s">
        <v>78</v>
      </c>
      <c r="AV1060" s="12" t="s">
        <v>76</v>
      </c>
      <c r="AW1060" s="12" t="s">
        <v>136</v>
      </c>
      <c r="AX1060" s="12" t="s">
        <v>68</v>
      </c>
      <c r="AY1060" s="149" t="s">
        <v>123</v>
      </c>
    </row>
    <row r="1061" spans="2:65" s="12" customFormat="1">
      <c r="B1061" s="147"/>
      <c r="D1061" s="148" t="s">
        <v>134</v>
      </c>
      <c r="E1061" s="149" t="s">
        <v>19</v>
      </c>
      <c r="F1061" s="150" t="s">
        <v>1061</v>
      </c>
      <c r="H1061" s="149" t="s">
        <v>19</v>
      </c>
      <c r="I1061" s="151"/>
      <c r="L1061" s="147"/>
      <c r="M1061" s="152"/>
      <c r="T1061" s="153"/>
      <c r="AT1061" s="149" t="s">
        <v>134</v>
      </c>
      <c r="AU1061" s="149" t="s">
        <v>78</v>
      </c>
      <c r="AV1061" s="12" t="s">
        <v>76</v>
      </c>
      <c r="AW1061" s="12" t="s">
        <v>136</v>
      </c>
      <c r="AX1061" s="12" t="s">
        <v>68</v>
      </c>
      <c r="AY1061" s="149" t="s">
        <v>123</v>
      </c>
    </row>
    <row r="1062" spans="2:65" s="13" customFormat="1">
      <c r="B1062" s="154"/>
      <c r="D1062" s="148" t="s">
        <v>134</v>
      </c>
      <c r="E1062" s="155" t="s">
        <v>19</v>
      </c>
      <c r="F1062" s="156" t="s">
        <v>1084</v>
      </c>
      <c r="H1062" s="157">
        <v>49.6</v>
      </c>
      <c r="I1062" s="158"/>
      <c r="L1062" s="154"/>
      <c r="M1062" s="159"/>
      <c r="T1062" s="160"/>
      <c r="AT1062" s="155" t="s">
        <v>134</v>
      </c>
      <c r="AU1062" s="155" t="s">
        <v>78</v>
      </c>
      <c r="AV1062" s="13" t="s">
        <v>78</v>
      </c>
      <c r="AW1062" s="13" t="s">
        <v>136</v>
      </c>
      <c r="AX1062" s="13" t="s">
        <v>68</v>
      </c>
      <c r="AY1062" s="155" t="s">
        <v>123</v>
      </c>
    </row>
    <row r="1063" spans="2:65" s="12" customFormat="1">
      <c r="B1063" s="147"/>
      <c r="D1063" s="148" t="s">
        <v>134</v>
      </c>
      <c r="E1063" s="149" t="s">
        <v>19</v>
      </c>
      <c r="F1063" s="150" t="s">
        <v>1085</v>
      </c>
      <c r="H1063" s="149" t="s">
        <v>19</v>
      </c>
      <c r="I1063" s="151"/>
      <c r="L1063" s="147"/>
      <c r="M1063" s="152"/>
      <c r="T1063" s="153"/>
      <c r="AT1063" s="149" t="s">
        <v>134</v>
      </c>
      <c r="AU1063" s="149" t="s">
        <v>78</v>
      </c>
      <c r="AV1063" s="12" t="s">
        <v>76</v>
      </c>
      <c r="AW1063" s="12" t="s">
        <v>136</v>
      </c>
      <c r="AX1063" s="12" t="s">
        <v>68</v>
      </c>
      <c r="AY1063" s="149" t="s">
        <v>123</v>
      </c>
    </row>
    <row r="1064" spans="2:65" s="13" customFormat="1">
      <c r="B1064" s="154"/>
      <c r="D1064" s="148" t="s">
        <v>134</v>
      </c>
      <c r="E1064" s="155" t="s">
        <v>19</v>
      </c>
      <c r="F1064" s="156" t="s">
        <v>1086</v>
      </c>
      <c r="H1064" s="157">
        <v>20.8</v>
      </c>
      <c r="I1064" s="158"/>
      <c r="L1064" s="154"/>
      <c r="M1064" s="159"/>
      <c r="T1064" s="160"/>
      <c r="AT1064" s="155" t="s">
        <v>134</v>
      </c>
      <c r="AU1064" s="155" t="s">
        <v>78</v>
      </c>
      <c r="AV1064" s="13" t="s">
        <v>78</v>
      </c>
      <c r="AW1064" s="13" t="s">
        <v>136</v>
      </c>
      <c r="AX1064" s="13" t="s">
        <v>68</v>
      </c>
      <c r="AY1064" s="155" t="s">
        <v>123</v>
      </c>
    </row>
    <row r="1065" spans="2:65" s="13" customFormat="1">
      <c r="B1065" s="154"/>
      <c r="D1065" s="148" t="s">
        <v>134</v>
      </c>
      <c r="E1065" s="155" t="s">
        <v>19</v>
      </c>
      <c r="F1065" s="156" t="s">
        <v>1087</v>
      </c>
      <c r="H1065" s="157">
        <v>33.5</v>
      </c>
      <c r="I1065" s="158"/>
      <c r="L1065" s="154"/>
      <c r="M1065" s="159"/>
      <c r="T1065" s="160"/>
      <c r="AT1065" s="155" t="s">
        <v>134</v>
      </c>
      <c r="AU1065" s="155" t="s">
        <v>78</v>
      </c>
      <c r="AV1065" s="13" t="s">
        <v>78</v>
      </c>
      <c r="AW1065" s="13" t="s">
        <v>136</v>
      </c>
      <c r="AX1065" s="13" t="s">
        <v>68</v>
      </c>
      <c r="AY1065" s="155" t="s">
        <v>123</v>
      </c>
    </row>
    <row r="1066" spans="2:65" s="13" customFormat="1">
      <c r="B1066" s="154"/>
      <c r="D1066" s="148" t="s">
        <v>134</v>
      </c>
      <c r="E1066" s="155" t="s">
        <v>19</v>
      </c>
      <c r="F1066" s="156" t="s">
        <v>1088</v>
      </c>
      <c r="H1066" s="157">
        <v>14.2</v>
      </c>
      <c r="I1066" s="158"/>
      <c r="L1066" s="154"/>
      <c r="M1066" s="159"/>
      <c r="T1066" s="160"/>
      <c r="AT1066" s="155" t="s">
        <v>134</v>
      </c>
      <c r="AU1066" s="155" t="s">
        <v>78</v>
      </c>
      <c r="AV1066" s="13" t="s">
        <v>78</v>
      </c>
      <c r="AW1066" s="13" t="s">
        <v>136</v>
      </c>
      <c r="AX1066" s="13" t="s">
        <v>68</v>
      </c>
      <c r="AY1066" s="155" t="s">
        <v>123</v>
      </c>
    </row>
    <row r="1067" spans="2:65" s="13" customFormat="1">
      <c r="B1067" s="154"/>
      <c r="D1067" s="148" t="s">
        <v>134</v>
      </c>
      <c r="E1067" s="155" t="s">
        <v>19</v>
      </c>
      <c r="F1067" s="156" t="s">
        <v>1089</v>
      </c>
      <c r="H1067" s="157">
        <v>12.91</v>
      </c>
      <c r="I1067" s="158"/>
      <c r="L1067" s="154"/>
      <c r="M1067" s="159"/>
      <c r="T1067" s="160"/>
      <c r="AT1067" s="155" t="s">
        <v>134</v>
      </c>
      <c r="AU1067" s="155" t="s">
        <v>78</v>
      </c>
      <c r="AV1067" s="13" t="s">
        <v>78</v>
      </c>
      <c r="AW1067" s="13" t="s">
        <v>136</v>
      </c>
      <c r="AX1067" s="13" t="s">
        <v>68</v>
      </c>
      <c r="AY1067" s="155" t="s">
        <v>123</v>
      </c>
    </row>
    <row r="1068" spans="2:65" s="13" customFormat="1">
      <c r="B1068" s="154"/>
      <c r="D1068" s="148" t="s">
        <v>134</v>
      </c>
      <c r="E1068" s="155" t="s">
        <v>19</v>
      </c>
      <c r="F1068" s="156" t="s">
        <v>1090</v>
      </c>
      <c r="H1068" s="157">
        <v>13.64</v>
      </c>
      <c r="I1068" s="158"/>
      <c r="L1068" s="154"/>
      <c r="M1068" s="159"/>
      <c r="T1068" s="160"/>
      <c r="AT1068" s="155" t="s">
        <v>134</v>
      </c>
      <c r="AU1068" s="155" t="s">
        <v>78</v>
      </c>
      <c r="AV1068" s="13" t="s">
        <v>78</v>
      </c>
      <c r="AW1068" s="13" t="s">
        <v>136</v>
      </c>
      <c r="AX1068" s="13" t="s">
        <v>68</v>
      </c>
      <c r="AY1068" s="155" t="s">
        <v>123</v>
      </c>
    </row>
    <row r="1069" spans="2:65" s="13" customFormat="1">
      <c r="B1069" s="154"/>
      <c r="D1069" s="148" t="s">
        <v>134</v>
      </c>
      <c r="E1069" s="155" t="s">
        <v>19</v>
      </c>
      <c r="F1069" s="156" t="s">
        <v>1091</v>
      </c>
      <c r="H1069" s="157">
        <v>33.11</v>
      </c>
      <c r="I1069" s="158"/>
      <c r="L1069" s="154"/>
      <c r="M1069" s="159"/>
      <c r="T1069" s="160"/>
      <c r="AT1069" s="155" t="s">
        <v>134</v>
      </c>
      <c r="AU1069" s="155" t="s">
        <v>78</v>
      </c>
      <c r="AV1069" s="13" t="s">
        <v>78</v>
      </c>
      <c r="AW1069" s="13" t="s">
        <v>136</v>
      </c>
      <c r="AX1069" s="13" t="s">
        <v>68</v>
      </c>
      <c r="AY1069" s="155" t="s">
        <v>123</v>
      </c>
    </row>
    <row r="1070" spans="2:65" s="13" customFormat="1">
      <c r="B1070" s="154"/>
      <c r="D1070" s="148" t="s">
        <v>134</v>
      </c>
      <c r="E1070" s="155" t="s">
        <v>19</v>
      </c>
      <c r="F1070" s="156" t="s">
        <v>1092</v>
      </c>
      <c r="H1070" s="157">
        <v>34.92</v>
      </c>
      <c r="I1070" s="158"/>
      <c r="L1070" s="154"/>
      <c r="M1070" s="159"/>
      <c r="T1070" s="160"/>
      <c r="AT1070" s="155" t="s">
        <v>134</v>
      </c>
      <c r="AU1070" s="155" t="s">
        <v>78</v>
      </c>
      <c r="AV1070" s="13" t="s">
        <v>78</v>
      </c>
      <c r="AW1070" s="13" t="s">
        <v>136</v>
      </c>
      <c r="AX1070" s="13" t="s">
        <v>68</v>
      </c>
      <c r="AY1070" s="155" t="s">
        <v>123</v>
      </c>
    </row>
    <row r="1071" spans="2:65" s="13" customFormat="1">
      <c r="B1071" s="154"/>
      <c r="D1071" s="148" t="s">
        <v>134</v>
      </c>
      <c r="E1071" s="155" t="s">
        <v>19</v>
      </c>
      <c r="F1071" s="156" t="s">
        <v>1093</v>
      </c>
      <c r="H1071" s="157">
        <v>18.350000000000001</v>
      </c>
      <c r="I1071" s="158"/>
      <c r="L1071" s="154"/>
      <c r="M1071" s="159"/>
      <c r="T1071" s="160"/>
      <c r="AT1071" s="155" t="s">
        <v>134</v>
      </c>
      <c r="AU1071" s="155" t="s">
        <v>78</v>
      </c>
      <c r="AV1071" s="13" t="s">
        <v>78</v>
      </c>
      <c r="AW1071" s="13" t="s">
        <v>136</v>
      </c>
      <c r="AX1071" s="13" t="s">
        <v>68</v>
      </c>
      <c r="AY1071" s="155" t="s">
        <v>123</v>
      </c>
    </row>
    <row r="1072" spans="2:65" s="13" customFormat="1">
      <c r="B1072" s="154"/>
      <c r="D1072" s="148" t="s">
        <v>134</v>
      </c>
      <c r="E1072" s="155" t="s">
        <v>19</v>
      </c>
      <c r="F1072" s="156" t="s">
        <v>1094</v>
      </c>
      <c r="H1072" s="157">
        <v>6.9</v>
      </c>
      <c r="I1072" s="158"/>
      <c r="L1072" s="154"/>
      <c r="M1072" s="159"/>
      <c r="T1072" s="160"/>
      <c r="AT1072" s="155" t="s">
        <v>134</v>
      </c>
      <c r="AU1072" s="155" t="s">
        <v>78</v>
      </c>
      <c r="AV1072" s="13" t="s">
        <v>78</v>
      </c>
      <c r="AW1072" s="13" t="s">
        <v>136</v>
      </c>
      <c r="AX1072" s="13" t="s">
        <v>68</v>
      </c>
      <c r="AY1072" s="155" t="s">
        <v>123</v>
      </c>
    </row>
    <row r="1073" spans="2:65" s="13" customFormat="1">
      <c r="B1073" s="154"/>
      <c r="D1073" s="148" t="s">
        <v>134</v>
      </c>
      <c r="E1073" s="155" t="s">
        <v>19</v>
      </c>
      <c r="F1073" s="156" t="s">
        <v>1095</v>
      </c>
      <c r="H1073" s="157">
        <v>26.1</v>
      </c>
      <c r="I1073" s="158"/>
      <c r="L1073" s="154"/>
      <c r="M1073" s="159"/>
      <c r="T1073" s="160"/>
      <c r="AT1073" s="155" t="s">
        <v>134</v>
      </c>
      <c r="AU1073" s="155" t="s">
        <v>78</v>
      </c>
      <c r="AV1073" s="13" t="s">
        <v>78</v>
      </c>
      <c r="AW1073" s="13" t="s">
        <v>136</v>
      </c>
      <c r="AX1073" s="13" t="s">
        <v>68</v>
      </c>
      <c r="AY1073" s="155" t="s">
        <v>123</v>
      </c>
    </row>
    <row r="1074" spans="2:65" s="14" customFormat="1">
      <c r="B1074" s="172"/>
      <c r="D1074" s="148" t="s">
        <v>134</v>
      </c>
      <c r="E1074" s="173" t="s">
        <v>19</v>
      </c>
      <c r="F1074" s="174" t="s">
        <v>197</v>
      </c>
      <c r="H1074" s="175">
        <v>264.03000000000009</v>
      </c>
      <c r="I1074" s="176"/>
      <c r="L1074" s="172"/>
      <c r="M1074" s="177"/>
      <c r="T1074" s="178"/>
      <c r="AT1074" s="173" t="s">
        <v>134</v>
      </c>
      <c r="AU1074" s="173" t="s">
        <v>78</v>
      </c>
      <c r="AV1074" s="14" t="s">
        <v>130</v>
      </c>
      <c r="AW1074" s="14" t="s">
        <v>136</v>
      </c>
      <c r="AX1074" s="14" t="s">
        <v>76</v>
      </c>
      <c r="AY1074" s="173" t="s">
        <v>123</v>
      </c>
    </row>
    <row r="1075" spans="2:65" s="1" customFormat="1" ht="37.950000000000003" customHeight="1">
      <c r="B1075" s="33"/>
      <c r="C1075" s="129" t="s">
        <v>1096</v>
      </c>
      <c r="D1075" s="129" t="s">
        <v>126</v>
      </c>
      <c r="E1075" s="130" t="s">
        <v>1097</v>
      </c>
      <c r="F1075" s="131" t="s">
        <v>1098</v>
      </c>
      <c r="G1075" s="132" t="s">
        <v>141</v>
      </c>
      <c r="H1075" s="133">
        <v>163.19999999999999</v>
      </c>
      <c r="I1075" s="134"/>
      <c r="J1075" s="135">
        <f>ROUND(I1075*H1075,2)</f>
        <v>0</v>
      </c>
      <c r="K1075" s="136"/>
      <c r="L1075" s="33"/>
      <c r="M1075" s="137" t="s">
        <v>19</v>
      </c>
      <c r="N1075" s="138" t="s">
        <v>39</v>
      </c>
      <c r="P1075" s="139">
        <f>O1075*H1075</f>
        <v>0</v>
      </c>
      <c r="Q1075" s="139">
        <v>0</v>
      </c>
      <c r="R1075" s="139">
        <f>Q1075*H1075</f>
        <v>0</v>
      </c>
      <c r="S1075" s="139">
        <v>0</v>
      </c>
      <c r="T1075" s="140">
        <f>S1075*H1075</f>
        <v>0</v>
      </c>
      <c r="AR1075" s="141" t="s">
        <v>251</v>
      </c>
      <c r="AT1075" s="141" t="s">
        <v>126</v>
      </c>
      <c r="AU1075" s="141" t="s">
        <v>78</v>
      </c>
      <c r="AY1075" s="18" t="s">
        <v>123</v>
      </c>
      <c r="BE1075" s="142">
        <f>IF(N1075="základní",J1075,0)</f>
        <v>0</v>
      </c>
      <c r="BF1075" s="142">
        <f>IF(N1075="snížená",J1075,0)</f>
        <v>0</v>
      </c>
      <c r="BG1075" s="142">
        <f>IF(N1075="zákl. přenesená",J1075,0)</f>
        <v>0</v>
      </c>
      <c r="BH1075" s="142">
        <f>IF(N1075="sníž. přenesená",J1075,0)</f>
        <v>0</v>
      </c>
      <c r="BI1075" s="142">
        <f>IF(N1075="nulová",J1075,0)</f>
        <v>0</v>
      </c>
      <c r="BJ1075" s="18" t="s">
        <v>76</v>
      </c>
      <c r="BK1075" s="142">
        <f>ROUND(I1075*H1075,2)</f>
        <v>0</v>
      </c>
      <c r="BL1075" s="18" t="s">
        <v>251</v>
      </c>
      <c r="BM1075" s="141" t="s">
        <v>1099</v>
      </c>
    </row>
    <row r="1076" spans="2:65" s="1" customFormat="1">
      <c r="B1076" s="33"/>
      <c r="D1076" s="143" t="s">
        <v>132</v>
      </c>
      <c r="F1076" s="144" t="s">
        <v>1100</v>
      </c>
      <c r="I1076" s="145"/>
      <c r="L1076" s="33"/>
      <c r="M1076" s="146"/>
      <c r="T1076" s="54"/>
      <c r="AT1076" s="18" t="s">
        <v>132</v>
      </c>
      <c r="AU1076" s="18" t="s">
        <v>78</v>
      </c>
    </row>
    <row r="1077" spans="2:65" s="12" customFormat="1">
      <c r="B1077" s="147"/>
      <c r="D1077" s="148" t="s">
        <v>134</v>
      </c>
      <c r="E1077" s="149" t="s">
        <v>19</v>
      </c>
      <c r="F1077" s="150" t="s">
        <v>150</v>
      </c>
      <c r="H1077" s="149" t="s">
        <v>19</v>
      </c>
      <c r="I1077" s="151"/>
      <c r="L1077" s="147"/>
      <c r="M1077" s="152"/>
      <c r="T1077" s="153"/>
      <c r="AT1077" s="149" t="s">
        <v>134</v>
      </c>
      <c r="AU1077" s="149" t="s">
        <v>78</v>
      </c>
      <c r="AV1077" s="12" t="s">
        <v>76</v>
      </c>
      <c r="AW1077" s="12" t="s">
        <v>136</v>
      </c>
      <c r="AX1077" s="12" t="s">
        <v>68</v>
      </c>
      <c r="AY1077" s="149" t="s">
        <v>123</v>
      </c>
    </row>
    <row r="1078" spans="2:65" s="12" customFormat="1">
      <c r="B1078" s="147"/>
      <c r="D1078" s="148" t="s">
        <v>134</v>
      </c>
      <c r="E1078" s="149" t="s">
        <v>19</v>
      </c>
      <c r="F1078" s="150" t="s">
        <v>1061</v>
      </c>
      <c r="H1078" s="149" t="s">
        <v>19</v>
      </c>
      <c r="I1078" s="151"/>
      <c r="L1078" s="147"/>
      <c r="M1078" s="152"/>
      <c r="T1078" s="153"/>
      <c r="AT1078" s="149" t="s">
        <v>134</v>
      </c>
      <c r="AU1078" s="149" t="s">
        <v>78</v>
      </c>
      <c r="AV1078" s="12" t="s">
        <v>76</v>
      </c>
      <c r="AW1078" s="12" t="s">
        <v>136</v>
      </c>
      <c r="AX1078" s="12" t="s">
        <v>68</v>
      </c>
      <c r="AY1078" s="149" t="s">
        <v>123</v>
      </c>
    </row>
    <row r="1079" spans="2:65" s="12" customFormat="1">
      <c r="B1079" s="147"/>
      <c r="D1079" s="148" t="s">
        <v>134</v>
      </c>
      <c r="E1079" s="149" t="s">
        <v>19</v>
      </c>
      <c r="F1079" s="150" t="s">
        <v>1068</v>
      </c>
      <c r="H1079" s="149" t="s">
        <v>19</v>
      </c>
      <c r="I1079" s="151"/>
      <c r="L1079" s="147"/>
      <c r="M1079" s="152"/>
      <c r="T1079" s="153"/>
      <c r="AT1079" s="149" t="s">
        <v>134</v>
      </c>
      <c r="AU1079" s="149" t="s">
        <v>78</v>
      </c>
      <c r="AV1079" s="12" t="s">
        <v>76</v>
      </c>
      <c r="AW1079" s="12" t="s">
        <v>136</v>
      </c>
      <c r="AX1079" s="12" t="s">
        <v>68</v>
      </c>
      <c r="AY1079" s="149" t="s">
        <v>123</v>
      </c>
    </row>
    <row r="1080" spans="2:65" s="12" customFormat="1">
      <c r="B1080" s="147"/>
      <c r="D1080" s="148" t="s">
        <v>134</v>
      </c>
      <c r="E1080" s="149" t="s">
        <v>19</v>
      </c>
      <c r="F1080" s="150" t="s">
        <v>205</v>
      </c>
      <c r="H1080" s="149" t="s">
        <v>19</v>
      </c>
      <c r="I1080" s="151"/>
      <c r="L1080" s="147"/>
      <c r="M1080" s="152"/>
      <c r="T1080" s="153"/>
      <c r="AT1080" s="149" t="s">
        <v>134</v>
      </c>
      <c r="AU1080" s="149" t="s">
        <v>78</v>
      </c>
      <c r="AV1080" s="12" t="s">
        <v>76</v>
      </c>
      <c r="AW1080" s="12" t="s">
        <v>136</v>
      </c>
      <c r="AX1080" s="12" t="s">
        <v>68</v>
      </c>
      <c r="AY1080" s="149" t="s">
        <v>123</v>
      </c>
    </row>
    <row r="1081" spans="2:65" s="13" customFormat="1">
      <c r="B1081" s="154"/>
      <c r="D1081" s="148" t="s">
        <v>134</v>
      </c>
      <c r="E1081" s="155" t="s">
        <v>19</v>
      </c>
      <c r="F1081" s="156" t="s">
        <v>1101</v>
      </c>
      <c r="H1081" s="157">
        <v>163.19999999999999</v>
      </c>
      <c r="I1081" s="158"/>
      <c r="L1081" s="154"/>
      <c r="M1081" s="159"/>
      <c r="T1081" s="160"/>
      <c r="AT1081" s="155" t="s">
        <v>134</v>
      </c>
      <c r="AU1081" s="155" t="s">
        <v>78</v>
      </c>
      <c r="AV1081" s="13" t="s">
        <v>78</v>
      </c>
      <c r="AW1081" s="13" t="s">
        <v>136</v>
      </c>
      <c r="AX1081" s="13" t="s">
        <v>76</v>
      </c>
      <c r="AY1081" s="155" t="s">
        <v>123</v>
      </c>
    </row>
    <row r="1082" spans="2:65" s="1" customFormat="1" ht="24.15" customHeight="1">
      <c r="B1082" s="33"/>
      <c r="C1082" s="161" t="s">
        <v>1102</v>
      </c>
      <c r="D1082" s="161" t="s">
        <v>157</v>
      </c>
      <c r="E1082" s="162" t="s">
        <v>1103</v>
      </c>
      <c r="F1082" s="163" t="s">
        <v>1104</v>
      </c>
      <c r="G1082" s="164" t="s">
        <v>141</v>
      </c>
      <c r="H1082" s="165">
        <v>257.04000000000002</v>
      </c>
      <c r="I1082" s="166"/>
      <c r="J1082" s="167">
        <f>ROUND(I1082*H1082,2)</f>
        <v>0</v>
      </c>
      <c r="K1082" s="168"/>
      <c r="L1082" s="169"/>
      <c r="M1082" s="170" t="s">
        <v>19</v>
      </c>
      <c r="N1082" s="171" t="s">
        <v>39</v>
      </c>
      <c r="P1082" s="139">
        <f>O1082*H1082</f>
        <v>0</v>
      </c>
      <c r="Q1082" s="139">
        <v>0</v>
      </c>
      <c r="R1082" s="139">
        <f>Q1082*H1082</f>
        <v>0</v>
      </c>
      <c r="S1082" s="139">
        <v>0</v>
      </c>
      <c r="T1082" s="140">
        <f>S1082*H1082</f>
        <v>0</v>
      </c>
      <c r="AR1082" s="141" t="s">
        <v>342</v>
      </c>
      <c r="AT1082" s="141" t="s">
        <v>157</v>
      </c>
      <c r="AU1082" s="141" t="s">
        <v>78</v>
      </c>
      <c r="AY1082" s="18" t="s">
        <v>123</v>
      </c>
      <c r="BE1082" s="142">
        <f>IF(N1082="základní",J1082,0)</f>
        <v>0</v>
      </c>
      <c r="BF1082" s="142">
        <f>IF(N1082="snížená",J1082,0)</f>
        <v>0</v>
      </c>
      <c r="BG1082" s="142">
        <f>IF(N1082="zákl. přenesená",J1082,0)</f>
        <v>0</v>
      </c>
      <c r="BH1082" s="142">
        <f>IF(N1082="sníž. přenesená",J1082,0)</f>
        <v>0</v>
      </c>
      <c r="BI1082" s="142">
        <f>IF(N1082="nulová",J1082,0)</f>
        <v>0</v>
      </c>
      <c r="BJ1082" s="18" t="s">
        <v>76</v>
      </c>
      <c r="BK1082" s="142">
        <f>ROUND(I1082*H1082,2)</f>
        <v>0</v>
      </c>
      <c r="BL1082" s="18" t="s">
        <v>251</v>
      </c>
      <c r="BM1082" s="141" t="s">
        <v>1105</v>
      </c>
    </row>
    <row r="1083" spans="2:65" s="12" customFormat="1">
      <c r="B1083" s="147"/>
      <c r="D1083" s="148" t="s">
        <v>134</v>
      </c>
      <c r="E1083" s="149" t="s">
        <v>19</v>
      </c>
      <c r="F1083" s="150" t="s">
        <v>150</v>
      </c>
      <c r="H1083" s="149" t="s">
        <v>19</v>
      </c>
      <c r="I1083" s="151"/>
      <c r="L1083" s="147"/>
      <c r="M1083" s="152"/>
      <c r="T1083" s="153"/>
      <c r="AT1083" s="149" t="s">
        <v>134</v>
      </c>
      <c r="AU1083" s="149" t="s">
        <v>78</v>
      </c>
      <c r="AV1083" s="12" t="s">
        <v>76</v>
      </c>
      <c r="AW1083" s="12" t="s">
        <v>136</v>
      </c>
      <c r="AX1083" s="12" t="s">
        <v>68</v>
      </c>
      <c r="AY1083" s="149" t="s">
        <v>123</v>
      </c>
    </row>
    <row r="1084" spans="2:65" s="12" customFormat="1">
      <c r="B1084" s="147"/>
      <c r="D1084" s="148" t="s">
        <v>134</v>
      </c>
      <c r="E1084" s="149" t="s">
        <v>19</v>
      </c>
      <c r="F1084" s="150" t="s">
        <v>1061</v>
      </c>
      <c r="H1084" s="149" t="s">
        <v>19</v>
      </c>
      <c r="I1084" s="151"/>
      <c r="L1084" s="147"/>
      <c r="M1084" s="152"/>
      <c r="T1084" s="153"/>
      <c r="AT1084" s="149" t="s">
        <v>134</v>
      </c>
      <c r="AU1084" s="149" t="s">
        <v>78</v>
      </c>
      <c r="AV1084" s="12" t="s">
        <v>76</v>
      </c>
      <c r="AW1084" s="12" t="s">
        <v>136</v>
      </c>
      <c r="AX1084" s="12" t="s">
        <v>68</v>
      </c>
      <c r="AY1084" s="149" t="s">
        <v>123</v>
      </c>
    </row>
    <row r="1085" spans="2:65" s="12" customFormat="1">
      <c r="B1085" s="147"/>
      <c r="D1085" s="148" t="s">
        <v>134</v>
      </c>
      <c r="E1085" s="149" t="s">
        <v>19</v>
      </c>
      <c r="F1085" s="150" t="s">
        <v>1068</v>
      </c>
      <c r="H1085" s="149" t="s">
        <v>19</v>
      </c>
      <c r="I1085" s="151"/>
      <c r="L1085" s="147"/>
      <c r="M1085" s="152"/>
      <c r="T1085" s="153"/>
      <c r="AT1085" s="149" t="s">
        <v>134</v>
      </c>
      <c r="AU1085" s="149" t="s">
        <v>78</v>
      </c>
      <c r="AV1085" s="12" t="s">
        <v>76</v>
      </c>
      <c r="AW1085" s="12" t="s">
        <v>136</v>
      </c>
      <c r="AX1085" s="12" t="s">
        <v>68</v>
      </c>
      <c r="AY1085" s="149" t="s">
        <v>123</v>
      </c>
    </row>
    <row r="1086" spans="2:65" s="12" customFormat="1">
      <c r="B1086" s="147"/>
      <c r="D1086" s="148" t="s">
        <v>134</v>
      </c>
      <c r="E1086" s="149" t="s">
        <v>19</v>
      </c>
      <c r="F1086" s="150" t="s">
        <v>205</v>
      </c>
      <c r="H1086" s="149" t="s">
        <v>19</v>
      </c>
      <c r="I1086" s="151"/>
      <c r="L1086" s="147"/>
      <c r="M1086" s="152"/>
      <c r="T1086" s="153"/>
      <c r="AT1086" s="149" t="s">
        <v>134</v>
      </c>
      <c r="AU1086" s="149" t="s">
        <v>78</v>
      </c>
      <c r="AV1086" s="12" t="s">
        <v>76</v>
      </c>
      <c r="AW1086" s="12" t="s">
        <v>136</v>
      </c>
      <c r="AX1086" s="12" t="s">
        <v>68</v>
      </c>
      <c r="AY1086" s="149" t="s">
        <v>123</v>
      </c>
    </row>
    <row r="1087" spans="2:65" s="13" customFormat="1">
      <c r="B1087" s="154"/>
      <c r="D1087" s="148" t="s">
        <v>134</v>
      </c>
      <c r="E1087" s="155" t="s">
        <v>19</v>
      </c>
      <c r="F1087" s="156" t="s">
        <v>1106</v>
      </c>
      <c r="H1087" s="157">
        <v>244.79999999999998</v>
      </c>
      <c r="I1087" s="158"/>
      <c r="L1087" s="154"/>
      <c r="M1087" s="159"/>
      <c r="T1087" s="160"/>
      <c r="AT1087" s="155" t="s">
        <v>134</v>
      </c>
      <c r="AU1087" s="155" t="s">
        <v>78</v>
      </c>
      <c r="AV1087" s="13" t="s">
        <v>78</v>
      </c>
      <c r="AW1087" s="13" t="s">
        <v>136</v>
      </c>
      <c r="AX1087" s="13" t="s">
        <v>76</v>
      </c>
      <c r="AY1087" s="155" t="s">
        <v>123</v>
      </c>
    </row>
    <row r="1088" spans="2:65" s="13" customFormat="1">
      <c r="B1088" s="154"/>
      <c r="D1088" s="148" t="s">
        <v>134</v>
      </c>
      <c r="F1088" s="156" t="s">
        <v>1107</v>
      </c>
      <c r="H1088" s="157">
        <v>257.04000000000002</v>
      </c>
      <c r="I1088" s="158"/>
      <c r="L1088" s="154"/>
      <c r="M1088" s="159"/>
      <c r="T1088" s="160"/>
      <c r="AT1088" s="155" t="s">
        <v>134</v>
      </c>
      <c r="AU1088" s="155" t="s">
        <v>78</v>
      </c>
      <c r="AV1088" s="13" t="s">
        <v>78</v>
      </c>
      <c r="AW1088" s="13" t="s">
        <v>4</v>
      </c>
      <c r="AX1088" s="13" t="s">
        <v>76</v>
      </c>
      <c r="AY1088" s="155" t="s">
        <v>123</v>
      </c>
    </row>
    <row r="1089" spans="2:65" s="1" customFormat="1" ht="44.25" customHeight="1">
      <c r="B1089" s="33"/>
      <c r="C1089" s="129" t="s">
        <v>1108</v>
      </c>
      <c r="D1089" s="129" t="s">
        <v>126</v>
      </c>
      <c r="E1089" s="130" t="s">
        <v>1109</v>
      </c>
      <c r="F1089" s="131" t="s">
        <v>1110</v>
      </c>
      <c r="G1089" s="132" t="s">
        <v>129</v>
      </c>
      <c r="H1089" s="133">
        <v>159.375</v>
      </c>
      <c r="I1089" s="134"/>
      <c r="J1089" s="135">
        <f>ROUND(I1089*H1089,2)</f>
        <v>0</v>
      </c>
      <c r="K1089" s="136"/>
      <c r="L1089" s="33"/>
      <c r="M1089" s="137" t="s">
        <v>19</v>
      </c>
      <c r="N1089" s="138" t="s">
        <v>39</v>
      </c>
      <c r="P1089" s="139">
        <f>O1089*H1089</f>
        <v>0</v>
      </c>
      <c r="Q1089" s="139">
        <v>0</v>
      </c>
      <c r="R1089" s="139">
        <f>Q1089*H1089</f>
        <v>0</v>
      </c>
      <c r="S1089" s="139">
        <v>3.0000000000000001E-5</v>
      </c>
      <c r="T1089" s="140">
        <f>S1089*H1089</f>
        <v>4.7812499999999999E-3</v>
      </c>
      <c r="AR1089" s="141" t="s">
        <v>251</v>
      </c>
      <c r="AT1089" s="141" t="s">
        <v>126</v>
      </c>
      <c r="AU1089" s="141" t="s">
        <v>78</v>
      </c>
      <c r="AY1089" s="18" t="s">
        <v>123</v>
      </c>
      <c r="BE1089" s="142">
        <f>IF(N1089="základní",J1089,0)</f>
        <v>0</v>
      </c>
      <c r="BF1089" s="142">
        <f>IF(N1089="snížená",J1089,0)</f>
        <v>0</v>
      </c>
      <c r="BG1089" s="142">
        <f>IF(N1089="zákl. přenesená",J1089,0)</f>
        <v>0</v>
      </c>
      <c r="BH1089" s="142">
        <f>IF(N1089="sníž. přenesená",J1089,0)</f>
        <v>0</v>
      </c>
      <c r="BI1089" s="142">
        <f>IF(N1089="nulová",J1089,0)</f>
        <v>0</v>
      </c>
      <c r="BJ1089" s="18" t="s">
        <v>76</v>
      </c>
      <c r="BK1089" s="142">
        <f>ROUND(I1089*H1089,2)</f>
        <v>0</v>
      </c>
      <c r="BL1089" s="18" t="s">
        <v>251</v>
      </c>
      <c r="BM1089" s="141" t="s">
        <v>1111</v>
      </c>
    </row>
    <row r="1090" spans="2:65" s="1" customFormat="1">
      <c r="B1090" s="33"/>
      <c r="D1090" s="143" t="s">
        <v>132</v>
      </c>
      <c r="F1090" s="144" t="s">
        <v>1112</v>
      </c>
      <c r="I1090" s="145"/>
      <c r="L1090" s="33"/>
      <c r="M1090" s="146"/>
      <c r="T1090" s="54"/>
      <c r="AT1090" s="18" t="s">
        <v>132</v>
      </c>
      <c r="AU1090" s="18" t="s">
        <v>78</v>
      </c>
    </row>
    <row r="1091" spans="2:65" s="12" customFormat="1">
      <c r="B1091" s="147"/>
      <c r="D1091" s="148" t="s">
        <v>134</v>
      </c>
      <c r="E1091" s="149" t="s">
        <v>19</v>
      </c>
      <c r="F1091" s="150" t="s">
        <v>150</v>
      </c>
      <c r="H1091" s="149" t="s">
        <v>19</v>
      </c>
      <c r="I1091" s="151"/>
      <c r="L1091" s="147"/>
      <c r="M1091" s="152"/>
      <c r="T1091" s="153"/>
      <c r="AT1091" s="149" t="s">
        <v>134</v>
      </c>
      <c r="AU1091" s="149" t="s">
        <v>78</v>
      </c>
      <c r="AV1091" s="12" t="s">
        <v>76</v>
      </c>
      <c r="AW1091" s="12" t="s">
        <v>136</v>
      </c>
      <c r="AX1091" s="12" t="s">
        <v>68</v>
      </c>
      <c r="AY1091" s="149" t="s">
        <v>123</v>
      </c>
    </row>
    <row r="1092" spans="2:65" s="12" customFormat="1">
      <c r="B1092" s="147"/>
      <c r="D1092" s="148" t="s">
        <v>134</v>
      </c>
      <c r="E1092" s="149" t="s">
        <v>19</v>
      </c>
      <c r="F1092" s="150" t="s">
        <v>1061</v>
      </c>
      <c r="H1092" s="149" t="s">
        <v>19</v>
      </c>
      <c r="I1092" s="151"/>
      <c r="L1092" s="147"/>
      <c r="M1092" s="152"/>
      <c r="T1092" s="153"/>
      <c r="AT1092" s="149" t="s">
        <v>134</v>
      </c>
      <c r="AU1092" s="149" t="s">
        <v>78</v>
      </c>
      <c r="AV1092" s="12" t="s">
        <v>76</v>
      </c>
      <c r="AW1092" s="12" t="s">
        <v>136</v>
      </c>
      <c r="AX1092" s="12" t="s">
        <v>68</v>
      </c>
      <c r="AY1092" s="149" t="s">
        <v>123</v>
      </c>
    </row>
    <row r="1093" spans="2:65" s="12" customFormat="1">
      <c r="B1093" s="147"/>
      <c r="D1093" s="148" t="s">
        <v>134</v>
      </c>
      <c r="E1093" s="149" t="s">
        <v>19</v>
      </c>
      <c r="F1093" s="150" t="s">
        <v>1068</v>
      </c>
      <c r="H1093" s="149" t="s">
        <v>19</v>
      </c>
      <c r="I1093" s="151"/>
      <c r="L1093" s="147"/>
      <c r="M1093" s="152"/>
      <c r="T1093" s="153"/>
      <c r="AT1093" s="149" t="s">
        <v>134</v>
      </c>
      <c r="AU1093" s="149" t="s">
        <v>78</v>
      </c>
      <c r="AV1093" s="12" t="s">
        <v>76</v>
      </c>
      <c r="AW1093" s="12" t="s">
        <v>136</v>
      </c>
      <c r="AX1093" s="12" t="s">
        <v>68</v>
      </c>
      <c r="AY1093" s="149" t="s">
        <v>123</v>
      </c>
    </row>
    <row r="1094" spans="2:65" s="12" customFormat="1">
      <c r="B1094" s="147"/>
      <c r="D1094" s="148" t="s">
        <v>134</v>
      </c>
      <c r="E1094" s="149" t="s">
        <v>19</v>
      </c>
      <c r="F1094" s="150" t="s">
        <v>205</v>
      </c>
      <c r="H1094" s="149" t="s">
        <v>19</v>
      </c>
      <c r="I1094" s="151"/>
      <c r="L1094" s="147"/>
      <c r="M1094" s="152"/>
      <c r="T1094" s="153"/>
      <c r="AT1094" s="149" t="s">
        <v>134</v>
      </c>
      <c r="AU1094" s="149" t="s">
        <v>78</v>
      </c>
      <c r="AV1094" s="12" t="s">
        <v>76</v>
      </c>
      <c r="AW1094" s="12" t="s">
        <v>136</v>
      </c>
      <c r="AX1094" s="12" t="s">
        <v>68</v>
      </c>
      <c r="AY1094" s="149" t="s">
        <v>123</v>
      </c>
    </row>
    <row r="1095" spans="2:65" s="13" customFormat="1">
      <c r="B1095" s="154"/>
      <c r="D1095" s="148" t="s">
        <v>134</v>
      </c>
      <c r="E1095" s="155" t="s">
        <v>19</v>
      </c>
      <c r="F1095" s="156" t="s">
        <v>206</v>
      </c>
      <c r="H1095" s="157">
        <v>159.375</v>
      </c>
      <c r="I1095" s="158"/>
      <c r="L1095" s="154"/>
      <c r="M1095" s="159"/>
      <c r="T1095" s="160"/>
      <c r="AT1095" s="155" t="s">
        <v>134</v>
      </c>
      <c r="AU1095" s="155" t="s">
        <v>78</v>
      </c>
      <c r="AV1095" s="13" t="s">
        <v>78</v>
      </c>
      <c r="AW1095" s="13" t="s">
        <v>136</v>
      </c>
      <c r="AX1095" s="13" t="s">
        <v>76</v>
      </c>
      <c r="AY1095" s="155" t="s">
        <v>123</v>
      </c>
    </row>
    <row r="1096" spans="2:65" s="1" customFormat="1" ht="16.5" customHeight="1">
      <c r="B1096" s="33"/>
      <c r="C1096" s="161" t="s">
        <v>1113</v>
      </c>
      <c r="D1096" s="161" t="s">
        <v>157</v>
      </c>
      <c r="E1096" s="162" t="s">
        <v>1114</v>
      </c>
      <c r="F1096" s="163" t="s">
        <v>1115</v>
      </c>
      <c r="G1096" s="164" t="s">
        <v>129</v>
      </c>
      <c r="H1096" s="165">
        <v>167.34399999999999</v>
      </c>
      <c r="I1096" s="166"/>
      <c r="J1096" s="167">
        <f>ROUND(I1096*H1096,2)</f>
        <v>0</v>
      </c>
      <c r="K1096" s="168"/>
      <c r="L1096" s="169"/>
      <c r="M1096" s="170" t="s">
        <v>19</v>
      </c>
      <c r="N1096" s="171" t="s">
        <v>39</v>
      </c>
      <c r="P1096" s="139">
        <f>O1096*H1096</f>
        <v>0</v>
      </c>
      <c r="Q1096" s="139">
        <v>5.0000000000000002E-5</v>
      </c>
      <c r="R1096" s="139">
        <f>Q1096*H1096</f>
        <v>8.3672E-3</v>
      </c>
      <c r="S1096" s="139">
        <v>0</v>
      </c>
      <c r="T1096" s="140">
        <f>S1096*H1096</f>
        <v>0</v>
      </c>
      <c r="AR1096" s="141" t="s">
        <v>342</v>
      </c>
      <c r="AT1096" s="141" t="s">
        <v>157</v>
      </c>
      <c r="AU1096" s="141" t="s">
        <v>78</v>
      </c>
      <c r="AY1096" s="18" t="s">
        <v>123</v>
      </c>
      <c r="BE1096" s="142">
        <f>IF(N1096="základní",J1096,0)</f>
        <v>0</v>
      </c>
      <c r="BF1096" s="142">
        <f>IF(N1096="snížená",J1096,0)</f>
        <v>0</v>
      </c>
      <c r="BG1096" s="142">
        <f>IF(N1096="zákl. přenesená",J1096,0)</f>
        <v>0</v>
      </c>
      <c r="BH1096" s="142">
        <f>IF(N1096="sníž. přenesená",J1096,0)</f>
        <v>0</v>
      </c>
      <c r="BI1096" s="142">
        <f>IF(N1096="nulová",J1096,0)</f>
        <v>0</v>
      </c>
      <c r="BJ1096" s="18" t="s">
        <v>76</v>
      </c>
      <c r="BK1096" s="142">
        <f>ROUND(I1096*H1096,2)</f>
        <v>0</v>
      </c>
      <c r="BL1096" s="18" t="s">
        <v>251</v>
      </c>
      <c r="BM1096" s="141" t="s">
        <v>1116</v>
      </c>
    </row>
    <row r="1097" spans="2:65" s="12" customFormat="1">
      <c r="B1097" s="147"/>
      <c r="D1097" s="148" t="s">
        <v>134</v>
      </c>
      <c r="E1097" s="149" t="s">
        <v>19</v>
      </c>
      <c r="F1097" s="150" t="s">
        <v>150</v>
      </c>
      <c r="H1097" s="149" t="s">
        <v>19</v>
      </c>
      <c r="I1097" s="151"/>
      <c r="L1097" s="147"/>
      <c r="M1097" s="152"/>
      <c r="T1097" s="153"/>
      <c r="AT1097" s="149" t="s">
        <v>134</v>
      </c>
      <c r="AU1097" s="149" t="s">
        <v>78</v>
      </c>
      <c r="AV1097" s="12" t="s">
        <v>76</v>
      </c>
      <c r="AW1097" s="12" t="s">
        <v>136</v>
      </c>
      <c r="AX1097" s="12" t="s">
        <v>68</v>
      </c>
      <c r="AY1097" s="149" t="s">
        <v>123</v>
      </c>
    </row>
    <row r="1098" spans="2:65" s="12" customFormat="1">
      <c r="B1098" s="147"/>
      <c r="D1098" s="148" t="s">
        <v>134</v>
      </c>
      <c r="E1098" s="149" t="s">
        <v>19</v>
      </c>
      <c r="F1098" s="150" t="s">
        <v>1061</v>
      </c>
      <c r="H1098" s="149" t="s">
        <v>19</v>
      </c>
      <c r="I1098" s="151"/>
      <c r="L1098" s="147"/>
      <c r="M1098" s="152"/>
      <c r="T1098" s="153"/>
      <c r="AT1098" s="149" t="s">
        <v>134</v>
      </c>
      <c r="AU1098" s="149" t="s">
        <v>78</v>
      </c>
      <c r="AV1098" s="12" t="s">
        <v>76</v>
      </c>
      <c r="AW1098" s="12" t="s">
        <v>136</v>
      </c>
      <c r="AX1098" s="12" t="s">
        <v>68</v>
      </c>
      <c r="AY1098" s="149" t="s">
        <v>123</v>
      </c>
    </row>
    <row r="1099" spans="2:65" s="12" customFormat="1">
      <c r="B1099" s="147"/>
      <c r="D1099" s="148" t="s">
        <v>134</v>
      </c>
      <c r="E1099" s="149" t="s">
        <v>19</v>
      </c>
      <c r="F1099" s="150" t="s">
        <v>1068</v>
      </c>
      <c r="H1099" s="149" t="s">
        <v>19</v>
      </c>
      <c r="I1099" s="151"/>
      <c r="L1099" s="147"/>
      <c r="M1099" s="152"/>
      <c r="T1099" s="153"/>
      <c r="AT1099" s="149" t="s">
        <v>134</v>
      </c>
      <c r="AU1099" s="149" t="s">
        <v>78</v>
      </c>
      <c r="AV1099" s="12" t="s">
        <v>76</v>
      </c>
      <c r="AW1099" s="12" t="s">
        <v>136</v>
      </c>
      <c r="AX1099" s="12" t="s">
        <v>68</v>
      </c>
      <c r="AY1099" s="149" t="s">
        <v>123</v>
      </c>
    </row>
    <row r="1100" spans="2:65" s="12" customFormat="1">
      <c r="B1100" s="147"/>
      <c r="D1100" s="148" t="s">
        <v>134</v>
      </c>
      <c r="E1100" s="149" t="s">
        <v>19</v>
      </c>
      <c r="F1100" s="150" t="s">
        <v>205</v>
      </c>
      <c r="H1100" s="149" t="s">
        <v>19</v>
      </c>
      <c r="I1100" s="151"/>
      <c r="L1100" s="147"/>
      <c r="M1100" s="152"/>
      <c r="T1100" s="153"/>
      <c r="AT1100" s="149" t="s">
        <v>134</v>
      </c>
      <c r="AU1100" s="149" t="s">
        <v>78</v>
      </c>
      <c r="AV1100" s="12" t="s">
        <v>76</v>
      </c>
      <c r="AW1100" s="12" t="s">
        <v>136</v>
      </c>
      <c r="AX1100" s="12" t="s">
        <v>68</v>
      </c>
      <c r="AY1100" s="149" t="s">
        <v>123</v>
      </c>
    </row>
    <row r="1101" spans="2:65" s="13" customFormat="1">
      <c r="B1101" s="154"/>
      <c r="D1101" s="148" t="s">
        <v>134</v>
      </c>
      <c r="E1101" s="155" t="s">
        <v>19</v>
      </c>
      <c r="F1101" s="156" t="s">
        <v>1117</v>
      </c>
      <c r="H1101" s="157">
        <v>159.375</v>
      </c>
      <c r="I1101" s="158"/>
      <c r="L1101" s="154"/>
      <c r="M1101" s="159"/>
      <c r="T1101" s="160"/>
      <c r="AT1101" s="155" t="s">
        <v>134</v>
      </c>
      <c r="AU1101" s="155" t="s">
        <v>78</v>
      </c>
      <c r="AV1101" s="13" t="s">
        <v>78</v>
      </c>
      <c r="AW1101" s="13" t="s">
        <v>136</v>
      </c>
      <c r="AX1101" s="13" t="s">
        <v>76</v>
      </c>
      <c r="AY1101" s="155" t="s">
        <v>123</v>
      </c>
    </row>
    <row r="1102" spans="2:65" s="13" customFormat="1">
      <c r="B1102" s="154"/>
      <c r="D1102" s="148" t="s">
        <v>134</v>
      </c>
      <c r="F1102" s="156" t="s">
        <v>1118</v>
      </c>
      <c r="H1102" s="157">
        <v>167.34399999999999</v>
      </c>
      <c r="I1102" s="158"/>
      <c r="L1102" s="154"/>
      <c r="M1102" s="159"/>
      <c r="T1102" s="160"/>
      <c r="AT1102" s="155" t="s">
        <v>134</v>
      </c>
      <c r="AU1102" s="155" t="s">
        <v>78</v>
      </c>
      <c r="AV1102" s="13" t="s">
        <v>78</v>
      </c>
      <c r="AW1102" s="13" t="s">
        <v>4</v>
      </c>
      <c r="AX1102" s="13" t="s">
        <v>76</v>
      </c>
      <c r="AY1102" s="155" t="s">
        <v>123</v>
      </c>
    </row>
    <row r="1103" spans="2:65" s="1" customFormat="1" ht="24.15" customHeight="1">
      <c r="B1103" s="33"/>
      <c r="C1103" s="129" t="s">
        <v>1119</v>
      </c>
      <c r="D1103" s="129" t="s">
        <v>126</v>
      </c>
      <c r="E1103" s="130" t="s">
        <v>1120</v>
      </c>
      <c r="F1103" s="131" t="s">
        <v>1121</v>
      </c>
      <c r="G1103" s="132" t="s">
        <v>129</v>
      </c>
      <c r="H1103" s="133">
        <v>883.62699999999995</v>
      </c>
      <c r="I1103" s="134"/>
      <c r="J1103" s="135">
        <f>ROUND(I1103*H1103,2)</f>
        <v>0</v>
      </c>
      <c r="K1103" s="136"/>
      <c r="L1103" s="33"/>
      <c r="M1103" s="137" t="s">
        <v>19</v>
      </c>
      <c r="N1103" s="138" t="s">
        <v>39</v>
      </c>
      <c r="P1103" s="139">
        <f>O1103*H1103</f>
        <v>0</v>
      </c>
      <c r="Q1103" s="139">
        <v>0</v>
      </c>
      <c r="R1103" s="139">
        <f>Q1103*H1103</f>
        <v>0</v>
      </c>
      <c r="S1103" s="139">
        <v>0</v>
      </c>
      <c r="T1103" s="140">
        <f>S1103*H1103</f>
        <v>0</v>
      </c>
      <c r="AR1103" s="141" t="s">
        <v>251</v>
      </c>
      <c r="AT1103" s="141" t="s">
        <v>126</v>
      </c>
      <c r="AU1103" s="141" t="s">
        <v>78</v>
      </c>
      <c r="AY1103" s="18" t="s">
        <v>123</v>
      </c>
      <c r="BE1103" s="142">
        <f>IF(N1103="základní",J1103,0)</f>
        <v>0</v>
      </c>
      <c r="BF1103" s="142">
        <f>IF(N1103="snížená",J1103,0)</f>
        <v>0</v>
      </c>
      <c r="BG1103" s="142">
        <f>IF(N1103="zákl. přenesená",J1103,0)</f>
        <v>0</v>
      </c>
      <c r="BH1103" s="142">
        <f>IF(N1103="sníž. přenesená",J1103,0)</f>
        <v>0</v>
      </c>
      <c r="BI1103" s="142">
        <f>IF(N1103="nulová",J1103,0)</f>
        <v>0</v>
      </c>
      <c r="BJ1103" s="18" t="s">
        <v>76</v>
      </c>
      <c r="BK1103" s="142">
        <f>ROUND(I1103*H1103,2)</f>
        <v>0</v>
      </c>
      <c r="BL1103" s="18" t="s">
        <v>251</v>
      </c>
      <c r="BM1103" s="141" t="s">
        <v>1122</v>
      </c>
    </row>
    <row r="1104" spans="2:65" s="1" customFormat="1">
      <c r="B1104" s="33"/>
      <c r="D1104" s="143" t="s">
        <v>132</v>
      </c>
      <c r="F1104" s="144" t="s">
        <v>1123</v>
      </c>
      <c r="I1104" s="145"/>
      <c r="L1104" s="33"/>
      <c r="M1104" s="146"/>
      <c r="T1104" s="54"/>
      <c r="AT1104" s="18" t="s">
        <v>132</v>
      </c>
      <c r="AU1104" s="18" t="s">
        <v>78</v>
      </c>
    </row>
    <row r="1105" spans="2:65" s="12" customFormat="1">
      <c r="B1105" s="147"/>
      <c r="D1105" s="148" t="s">
        <v>134</v>
      </c>
      <c r="E1105" s="149" t="s">
        <v>19</v>
      </c>
      <c r="F1105" s="150" t="s">
        <v>150</v>
      </c>
      <c r="H1105" s="149" t="s">
        <v>19</v>
      </c>
      <c r="I1105" s="151"/>
      <c r="L1105" s="147"/>
      <c r="M1105" s="152"/>
      <c r="T1105" s="153"/>
      <c r="AT1105" s="149" t="s">
        <v>134</v>
      </c>
      <c r="AU1105" s="149" t="s">
        <v>78</v>
      </c>
      <c r="AV1105" s="12" t="s">
        <v>76</v>
      </c>
      <c r="AW1105" s="12" t="s">
        <v>136</v>
      </c>
      <c r="AX1105" s="12" t="s">
        <v>68</v>
      </c>
      <c r="AY1105" s="149" t="s">
        <v>123</v>
      </c>
    </row>
    <row r="1106" spans="2:65" s="12" customFormat="1">
      <c r="B1106" s="147"/>
      <c r="D1106" s="148" t="s">
        <v>134</v>
      </c>
      <c r="E1106" s="149" t="s">
        <v>19</v>
      </c>
      <c r="F1106" s="150" t="s">
        <v>1061</v>
      </c>
      <c r="H1106" s="149" t="s">
        <v>19</v>
      </c>
      <c r="I1106" s="151"/>
      <c r="L1106" s="147"/>
      <c r="M1106" s="152"/>
      <c r="T1106" s="153"/>
      <c r="AT1106" s="149" t="s">
        <v>134</v>
      </c>
      <c r="AU1106" s="149" t="s">
        <v>78</v>
      </c>
      <c r="AV1106" s="12" t="s">
        <v>76</v>
      </c>
      <c r="AW1106" s="12" t="s">
        <v>136</v>
      </c>
      <c r="AX1106" s="12" t="s">
        <v>68</v>
      </c>
      <c r="AY1106" s="149" t="s">
        <v>123</v>
      </c>
    </row>
    <row r="1107" spans="2:65" s="12" customFormat="1">
      <c r="B1107" s="147"/>
      <c r="D1107" s="148" t="s">
        <v>134</v>
      </c>
      <c r="E1107" s="149" t="s">
        <v>19</v>
      </c>
      <c r="F1107" s="150" t="s">
        <v>1068</v>
      </c>
      <c r="H1107" s="149" t="s">
        <v>19</v>
      </c>
      <c r="I1107" s="151"/>
      <c r="L1107" s="147"/>
      <c r="M1107" s="152"/>
      <c r="T1107" s="153"/>
      <c r="AT1107" s="149" t="s">
        <v>134</v>
      </c>
      <c r="AU1107" s="149" t="s">
        <v>78</v>
      </c>
      <c r="AV1107" s="12" t="s">
        <v>76</v>
      </c>
      <c r="AW1107" s="12" t="s">
        <v>136</v>
      </c>
      <c r="AX1107" s="12" t="s">
        <v>68</v>
      </c>
      <c r="AY1107" s="149" t="s">
        <v>123</v>
      </c>
    </row>
    <row r="1108" spans="2:65" s="13" customFormat="1">
      <c r="B1108" s="154"/>
      <c r="D1108" s="148" t="s">
        <v>134</v>
      </c>
      <c r="E1108" s="155" t="s">
        <v>19</v>
      </c>
      <c r="F1108" s="156" t="s">
        <v>1046</v>
      </c>
      <c r="H1108" s="157">
        <v>91.52000000000001</v>
      </c>
      <c r="I1108" s="158"/>
      <c r="L1108" s="154"/>
      <c r="M1108" s="159"/>
      <c r="T1108" s="160"/>
      <c r="AT1108" s="155" t="s">
        <v>134</v>
      </c>
      <c r="AU1108" s="155" t="s">
        <v>78</v>
      </c>
      <c r="AV1108" s="13" t="s">
        <v>78</v>
      </c>
      <c r="AW1108" s="13" t="s">
        <v>136</v>
      </c>
      <c r="AX1108" s="13" t="s">
        <v>68</v>
      </c>
      <c r="AY1108" s="155" t="s">
        <v>123</v>
      </c>
    </row>
    <row r="1109" spans="2:65" s="13" customFormat="1">
      <c r="B1109" s="154"/>
      <c r="D1109" s="148" t="s">
        <v>134</v>
      </c>
      <c r="E1109" s="155" t="s">
        <v>19</v>
      </c>
      <c r="F1109" s="156" t="s">
        <v>1047</v>
      </c>
      <c r="H1109" s="157">
        <v>147.4</v>
      </c>
      <c r="I1109" s="158"/>
      <c r="L1109" s="154"/>
      <c r="M1109" s="159"/>
      <c r="T1109" s="160"/>
      <c r="AT1109" s="155" t="s">
        <v>134</v>
      </c>
      <c r="AU1109" s="155" t="s">
        <v>78</v>
      </c>
      <c r="AV1109" s="13" t="s">
        <v>78</v>
      </c>
      <c r="AW1109" s="13" t="s">
        <v>136</v>
      </c>
      <c r="AX1109" s="13" t="s">
        <v>68</v>
      </c>
      <c r="AY1109" s="155" t="s">
        <v>123</v>
      </c>
    </row>
    <row r="1110" spans="2:65" s="13" customFormat="1">
      <c r="B1110" s="154"/>
      <c r="D1110" s="148" t="s">
        <v>134</v>
      </c>
      <c r="E1110" s="155" t="s">
        <v>19</v>
      </c>
      <c r="F1110" s="156" t="s">
        <v>1048</v>
      </c>
      <c r="H1110" s="157">
        <v>53.25</v>
      </c>
      <c r="I1110" s="158"/>
      <c r="L1110" s="154"/>
      <c r="M1110" s="159"/>
      <c r="T1110" s="160"/>
      <c r="AT1110" s="155" t="s">
        <v>134</v>
      </c>
      <c r="AU1110" s="155" t="s">
        <v>78</v>
      </c>
      <c r="AV1110" s="13" t="s">
        <v>78</v>
      </c>
      <c r="AW1110" s="13" t="s">
        <v>136</v>
      </c>
      <c r="AX1110" s="13" t="s">
        <v>68</v>
      </c>
      <c r="AY1110" s="155" t="s">
        <v>123</v>
      </c>
    </row>
    <row r="1111" spans="2:65" s="13" customFormat="1">
      <c r="B1111" s="154"/>
      <c r="D1111" s="148" t="s">
        <v>134</v>
      </c>
      <c r="E1111" s="155" t="s">
        <v>19</v>
      </c>
      <c r="F1111" s="156" t="s">
        <v>1049</v>
      </c>
      <c r="H1111" s="157">
        <v>48.412500000000001</v>
      </c>
      <c r="I1111" s="158"/>
      <c r="L1111" s="154"/>
      <c r="M1111" s="159"/>
      <c r="T1111" s="160"/>
      <c r="AT1111" s="155" t="s">
        <v>134</v>
      </c>
      <c r="AU1111" s="155" t="s">
        <v>78</v>
      </c>
      <c r="AV1111" s="13" t="s">
        <v>78</v>
      </c>
      <c r="AW1111" s="13" t="s">
        <v>136</v>
      </c>
      <c r="AX1111" s="13" t="s">
        <v>68</v>
      </c>
      <c r="AY1111" s="155" t="s">
        <v>123</v>
      </c>
    </row>
    <row r="1112" spans="2:65" s="13" customFormat="1">
      <c r="B1112" s="154"/>
      <c r="D1112" s="148" t="s">
        <v>134</v>
      </c>
      <c r="E1112" s="155" t="s">
        <v>19</v>
      </c>
      <c r="F1112" s="156" t="s">
        <v>1050</v>
      </c>
      <c r="H1112" s="157">
        <v>51.150000000000006</v>
      </c>
      <c r="I1112" s="158"/>
      <c r="L1112" s="154"/>
      <c r="M1112" s="159"/>
      <c r="T1112" s="160"/>
      <c r="AT1112" s="155" t="s">
        <v>134</v>
      </c>
      <c r="AU1112" s="155" t="s">
        <v>78</v>
      </c>
      <c r="AV1112" s="13" t="s">
        <v>78</v>
      </c>
      <c r="AW1112" s="13" t="s">
        <v>136</v>
      </c>
      <c r="AX1112" s="13" t="s">
        <v>68</v>
      </c>
      <c r="AY1112" s="155" t="s">
        <v>123</v>
      </c>
    </row>
    <row r="1113" spans="2:65" s="13" customFormat="1">
      <c r="B1113" s="154"/>
      <c r="D1113" s="148" t="s">
        <v>134</v>
      </c>
      <c r="E1113" s="155" t="s">
        <v>19</v>
      </c>
      <c r="F1113" s="156" t="s">
        <v>1051</v>
      </c>
      <c r="H1113" s="157">
        <v>145.684</v>
      </c>
      <c r="I1113" s="158"/>
      <c r="L1113" s="154"/>
      <c r="M1113" s="159"/>
      <c r="T1113" s="160"/>
      <c r="AT1113" s="155" t="s">
        <v>134</v>
      </c>
      <c r="AU1113" s="155" t="s">
        <v>78</v>
      </c>
      <c r="AV1113" s="13" t="s">
        <v>78</v>
      </c>
      <c r="AW1113" s="13" t="s">
        <v>136</v>
      </c>
      <c r="AX1113" s="13" t="s">
        <v>68</v>
      </c>
      <c r="AY1113" s="155" t="s">
        <v>123</v>
      </c>
    </row>
    <row r="1114" spans="2:65" s="13" customFormat="1">
      <c r="B1114" s="154"/>
      <c r="D1114" s="148" t="s">
        <v>134</v>
      </c>
      <c r="E1114" s="155" t="s">
        <v>19</v>
      </c>
      <c r="F1114" s="156" t="s">
        <v>1052</v>
      </c>
      <c r="H1114" s="157">
        <v>153.64800000000002</v>
      </c>
      <c r="I1114" s="158"/>
      <c r="L1114" s="154"/>
      <c r="M1114" s="159"/>
      <c r="T1114" s="160"/>
      <c r="AT1114" s="155" t="s">
        <v>134</v>
      </c>
      <c r="AU1114" s="155" t="s">
        <v>78</v>
      </c>
      <c r="AV1114" s="13" t="s">
        <v>78</v>
      </c>
      <c r="AW1114" s="13" t="s">
        <v>136</v>
      </c>
      <c r="AX1114" s="13" t="s">
        <v>68</v>
      </c>
      <c r="AY1114" s="155" t="s">
        <v>123</v>
      </c>
    </row>
    <row r="1115" spans="2:65" s="13" customFormat="1">
      <c r="B1115" s="154"/>
      <c r="D1115" s="148" t="s">
        <v>134</v>
      </c>
      <c r="E1115" s="155" t="s">
        <v>19</v>
      </c>
      <c r="F1115" s="156" t="s">
        <v>1053</v>
      </c>
      <c r="H1115" s="157">
        <v>68.8125</v>
      </c>
      <c r="I1115" s="158"/>
      <c r="L1115" s="154"/>
      <c r="M1115" s="159"/>
      <c r="T1115" s="160"/>
      <c r="AT1115" s="155" t="s">
        <v>134</v>
      </c>
      <c r="AU1115" s="155" t="s">
        <v>78</v>
      </c>
      <c r="AV1115" s="13" t="s">
        <v>78</v>
      </c>
      <c r="AW1115" s="13" t="s">
        <v>136</v>
      </c>
      <c r="AX1115" s="13" t="s">
        <v>68</v>
      </c>
      <c r="AY1115" s="155" t="s">
        <v>123</v>
      </c>
    </row>
    <row r="1116" spans="2:65" s="13" customFormat="1">
      <c r="B1116" s="154"/>
      <c r="D1116" s="148" t="s">
        <v>134</v>
      </c>
      <c r="E1116" s="155" t="s">
        <v>19</v>
      </c>
      <c r="F1116" s="156" t="s">
        <v>1054</v>
      </c>
      <c r="H1116" s="157">
        <v>25.875</v>
      </c>
      <c r="I1116" s="158"/>
      <c r="L1116" s="154"/>
      <c r="M1116" s="159"/>
      <c r="T1116" s="160"/>
      <c r="AT1116" s="155" t="s">
        <v>134</v>
      </c>
      <c r="AU1116" s="155" t="s">
        <v>78</v>
      </c>
      <c r="AV1116" s="13" t="s">
        <v>78</v>
      </c>
      <c r="AW1116" s="13" t="s">
        <v>136</v>
      </c>
      <c r="AX1116" s="13" t="s">
        <v>68</v>
      </c>
      <c r="AY1116" s="155" t="s">
        <v>123</v>
      </c>
    </row>
    <row r="1117" spans="2:65" s="13" customFormat="1">
      <c r="B1117" s="154"/>
      <c r="D1117" s="148" t="s">
        <v>134</v>
      </c>
      <c r="E1117" s="155" t="s">
        <v>19</v>
      </c>
      <c r="F1117" s="156" t="s">
        <v>1055</v>
      </c>
      <c r="H1117" s="157">
        <v>97.875</v>
      </c>
      <c r="I1117" s="158"/>
      <c r="L1117" s="154"/>
      <c r="M1117" s="159"/>
      <c r="T1117" s="160"/>
      <c r="AT1117" s="155" t="s">
        <v>134</v>
      </c>
      <c r="AU1117" s="155" t="s">
        <v>78</v>
      </c>
      <c r="AV1117" s="13" t="s">
        <v>78</v>
      </c>
      <c r="AW1117" s="13" t="s">
        <v>136</v>
      </c>
      <c r="AX1117" s="13" t="s">
        <v>68</v>
      </c>
      <c r="AY1117" s="155" t="s">
        <v>123</v>
      </c>
    </row>
    <row r="1118" spans="2:65" s="14" customFormat="1">
      <c r="B1118" s="172"/>
      <c r="D1118" s="148" t="s">
        <v>134</v>
      </c>
      <c r="E1118" s="173" t="s">
        <v>19</v>
      </c>
      <c r="F1118" s="174" t="s">
        <v>197</v>
      </c>
      <c r="H1118" s="175">
        <v>883.62700000000007</v>
      </c>
      <c r="I1118" s="176"/>
      <c r="L1118" s="172"/>
      <c r="M1118" s="177"/>
      <c r="T1118" s="178"/>
      <c r="AT1118" s="173" t="s">
        <v>134</v>
      </c>
      <c r="AU1118" s="173" t="s">
        <v>78</v>
      </c>
      <c r="AV1118" s="14" t="s">
        <v>130</v>
      </c>
      <c r="AW1118" s="14" t="s">
        <v>136</v>
      </c>
      <c r="AX1118" s="14" t="s">
        <v>76</v>
      </c>
      <c r="AY1118" s="173" t="s">
        <v>123</v>
      </c>
    </row>
    <row r="1119" spans="2:65" s="1" customFormat="1" ht="16.5" customHeight="1">
      <c r="B1119" s="33"/>
      <c r="C1119" s="161" t="s">
        <v>1124</v>
      </c>
      <c r="D1119" s="161" t="s">
        <v>157</v>
      </c>
      <c r="E1119" s="162" t="s">
        <v>1125</v>
      </c>
      <c r="F1119" s="163" t="s">
        <v>1126</v>
      </c>
      <c r="G1119" s="164" t="s">
        <v>946</v>
      </c>
      <c r="H1119" s="165">
        <v>88.363</v>
      </c>
      <c r="I1119" s="166"/>
      <c r="J1119" s="167">
        <f>ROUND(I1119*H1119,2)</f>
        <v>0</v>
      </c>
      <c r="K1119" s="168"/>
      <c r="L1119" s="169"/>
      <c r="M1119" s="170" t="s">
        <v>19</v>
      </c>
      <c r="N1119" s="171" t="s">
        <v>39</v>
      </c>
      <c r="P1119" s="139">
        <f>O1119*H1119</f>
        <v>0</v>
      </c>
      <c r="Q1119" s="139">
        <v>1E-3</v>
      </c>
      <c r="R1119" s="139">
        <f>Q1119*H1119</f>
        <v>8.8362999999999997E-2</v>
      </c>
      <c r="S1119" s="139">
        <v>0</v>
      </c>
      <c r="T1119" s="140">
        <f>S1119*H1119</f>
        <v>0</v>
      </c>
      <c r="AR1119" s="141" t="s">
        <v>342</v>
      </c>
      <c r="AT1119" s="141" t="s">
        <v>157</v>
      </c>
      <c r="AU1119" s="141" t="s">
        <v>78</v>
      </c>
      <c r="AY1119" s="18" t="s">
        <v>123</v>
      </c>
      <c r="BE1119" s="142">
        <f>IF(N1119="základní",J1119,0)</f>
        <v>0</v>
      </c>
      <c r="BF1119" s="142">
        <f>IF(N1119="snížená",J1119,0)</f>
        <v>0</v>
      </c>
      <c r="BG1119" s="142">
        <f>IF(N1119="zákl. přenesená",J1119,0)</f>
        <v>0</v>
      </c>
      <c r="BH1119" s="142">
        <f>IF(N1119="sníž. přenesená",J1119,0)</f>
        <v>0</v>
      </c>
      <c r="BI1119" s="142">
        <f>IF(N1119="nulová",J1119,0)</f>
        <v>0</v>
      </c>
      <c r="BJ1119" s="18" t="s">
        <v>76</v>
      </c>
      <c r="BK1119" s="142">
        <f>ROUND(I1119*H1119,2)</f>
        <v>0</v>
      </c>
      <c r="BL1119" s="18" t="s">
        <v>251</v>
      </c>
      <c r="BM1119" s="141" t="s">
        <v>1127</v>
      </c>
    </row>
    <row r="1120" spans="2:65" s="12" customFormat="1">
      <c r="B1120" s="147"/>
      <c r="D1120" s="148" t="s">
        <v>134</v>
      </c>
      <c r="E1120" s="149" t="s">
        <v>19</v>
      </c>
      <c r="F1120" s="150" t="s">
        <v>150</v>
      </c>
      <c r="H1120" s="149" t="s">
        <v>19</v>
      </c>
      <c r="I1120" s="151"/>
      <c r="L1120" s="147"/>
      <c r="M1120" s="152"/>
      <c r="T1120" s="153"/>
      <c r="AT1120" s="149" t="s">
        <v>134</v>
      </c>
      <c r="AU1120" s="149" t="s">
        <v>78</v>
      </c>
      <c r="AV1120" s="12" t="s">
        <v>76</v>
      </c>
      <c r="AW1120" s="12" t="s">
        <v>136</v>
      </c>
      <c r="AX1120" s="12" t="s">
        <v>68</v>
      </c>
      <c r="AY1120" s="149" t="s">
        <v>123</v>
      </c>
    </row>
    <row r="1121" spans="2:65" s="12" customFormat="1">
      <c r="B1121" s="147"/>
      <c r="D1121" s="148" t="s">
        <v>134</v>
      </c>
      <c r="E1121" s="149" t="s">
        <v>19</v>
      </c>
      <c r="F1121" s="150" t="s">
        <v>1061</v>
      </c>
      <c r="H1121" s="149" t="s">
        <v>19</v>
      </c>
      <c r="I1121" s="151"/>
      <c r="L1121" s="147"/>
      <c r="M1121" s="152"/>
      <c r="T1121" s="153"/>
      <c r="AT1121" s="149" t="s">
        <v>134</v>
      </c>
      <c r="AU1121" s="149" t="s">
        <v>78</v>
      </c>
      <c r="AV1121" s="12" t="s">
        <v>76</v>
      </c>
      <c r="AW1121" s="12" t="s">
        <v>136</v>
      </c>
      <c r="AX1121" s="12" t="s">
        <v>68</v>
      </c>
      <c r="AY1121" s="149" t="s">
        <v>123</v>
      </c>
    </row>
    <row r="1122" spans="2:65" s="12" customFormat="1">
      <c r="B1122" s="147"/>
      <c r="D1122" s="148" t="s">
        <v>134</v>
      </c>
      <c r="E1122" s="149" t="s">
        <v>19</v>
      </c>
      <c r="F1122" s="150" t="s">
        <v>1068</v>
      </c>
      <c r="H1122" s="149" t="s">
        <v>19</v>
      </c>
      <c r="I1122" s="151"/>
      <c r="L1122" s="147"/>
      <c r="M1122" s="152"/>
      <c r="T1122" s="153"/>
      <c r="AT1122" s="149" t="s">
        <v>134</v>
      </c>
      <c r="AU1122" s="149" t="s">
        <v>78</v>
      </c>
      <c r="AV1122" s="12" t="s">
        <v>76</v>
      </c>
      <c r="AW1122" s="12" t="s">
        <v>136</v>
      </c>
      <c r="AX1122" s="12" t="s">
        <v>68</v>
      </c>
      <c r="AY1122" s="149" t="s">
        <v>123</v>
      </c>
    </row>
    <row r="1123" spans="2:65" s="13" customFormat="1">
      <c r="B1123" s="154"/>
      <c r="D1123" s="148" t="s">
        <v>134</v>
      </c>
      <c r="E1123" s="155" t="s">
        <v>19</v>
      </c>
      <c r="F1123" s="156" t="s">
        <v>1046</v>
      </c>
      <c r="H1123" s="157">
        <v>91.52000000000001</v>
      </c>
      <c r="I1123" s="158"/>
      <c r="L1123" s="154"/>
      <c r="M1123" s="159"/>
      <c r="T1123" s="160"/>
      <c r="AT1123" s="155" t="s">
        <v>134</v>
      </c>
      <c r="AU1123" s="155" t="s">
        <v>78</v>
      </c>
      <c r="AV1123" s="13" t="s">
        <v>78</v>
      </c>
      <c r="AW1123" s="13" t="s">
        <v>136</v>
      </c>
      <c r="AX1123" s="13" t="s">
        <v>68</v>
      </c>
      <c r="AY1123" s="155" t="s">
        <v>123</v>
      </c>
    </row>
    <row r="1124" spans="2:65" s="13" customFormat="1">
      <c r="B1124" s="154"/>
      <c r="D1124" s="148" t="s">
        <v>134</v>
      </c>
      <c r="E1124" s="155" t="s">
        <v>19</v>
      </c>
      <c r="F1124" s="156" t="s">
        <v>1047</v>
      </c>
      <c r="H1124" s="157">
        <v>147.4</v>
      </c>
      <c r="I1124" s="158"/>
      <c r="L1124" s="154"/>
      <c r="M1124" s="159"/>
      <c r="T1124" s="160"/>
      <c r="AT1124" s="155" t="s">
        <v>134</v>
      </c>
      <c r="AU1124" s="155" t="s">
        <v>78</v>
      </c>
      <c r="AV1124" s="13" t="s">
        <v>78</v>
      </c>
      <c r="AW1124" s="13" t="s">
        <v>136</v>
      </c>
      <c r="AX1124" s="13" t="s">
        <v>68</v>
      </c>
      <c r="AY1124" s="155" t="s">
        <v>123</v>
      </c>
    </row>
    <row r="1125" spans="2:65" s="13" customFormat="1">
      <c r="B1125" s="154"/>
      <c r="D1125" s="148" t="s">
        <v>134</v>
      </c>
      <c r="E1125" s="155" t="s">
        <v>19</v>
      </c>
      <c r="F1125" s="156" t="s">
        <v>1048</v>
      </c>
      <c r="H1125" s="157">
        <v>53.25</v>
      </c>
      <c r="I1125" s="158"/>
      <c r="L1125" s="154"/>
      <c r="M1125" s="159"/>
      <c r="T1125" s="160"/>
      <c r="AT1125" s="155" t="s">
        <v>134</v>
      </c>
      <c r="AU1125" s="155" t="s">
        <v>78</v>
      </c>
      <c r="AV1125" s="13" t="s">
        <v>78</v>
      </c>
      <c r="AW1125" s="13" t="s">
        <v>136</v>
      </c>
      <c r="AX1125" s="13" t="s">
        <v>68</v>
      </c>
      <c r="AY1125" s="155" t="s">
        <v>123</v>
      </c>
    </row>
    <row r="1126" spans="2:65" s="13" customFormat="1">
      <c r="B1126" s="154"/>
      <c r="D1126" s="148" t="s">
        <v>134</v>
      </c>
      <c r="E1126" s="155" t="s">
        <v>19</v>
      </c>
      <c r="F1126" s="156" t="s">
        <v>1049</v>
      </c>
      <c r="H1126" s="157">
        <v>48.412500000000001</v>
      </c>
      <c r="I1126" s="158"/>
      <c r="L1126" s="154"/>
      <c r="M1126" s="159"/>
      <c r="T1126" s="160"/>
      <c r="AT1126" s="155" t="s">
        <v>134</v>
      </c>
      <c r="AU1126" s="155" t="s">
        <v>78</v>
      </c>
      <c r="AV1126" s="13" t="s">
        <v>78</v>
      </c>
      <c r="AW1126" s="13" t="s">
        <v>136</v>
      </c>
      <c r="AX1126" s="13" t="s">
        <v>68</v>
      </c>
      <c r="AY1126" s="155" t="s">
        <v>123</v>
      </c>
    </row>
    <row r="1127" spans="2:65" s="13" customFormat="1">
      <c r="B1127" s="154"/>
      <c r="D1127" s="148" t="s">
        <v>134</v>
      </c>
      <c r="E1127" s="155" t="s">
        <v>19</v>
      </c>
      <c r="F1127" s="156" t="s">
        <v>1050</v>
      </c>
      <c r="H1127" s="157">
        <v>51.150000000000006</v>
      </c>
      <c r="I1127" s="158"/>
      <c r="L1127" s="154"/>
      <c r="M1127" s="159"/>
      <c r="T1127" s="160"/>
      <c r="AT1127" s="155" t="s">
        <v>134</v>
      </c>
      <c r="AU1127" s="155" t="s">
        <v>78</v>
      </c>
      <c r="AV1127" s="13" t="s">
        <v>78</v>
      </c>
      <c r="AW1127" s="13" t="s">
        <v>136</v>
      </c>
      <c r="AX1127" s="13" t="s">
        <v>68</v>
      </c>
      <c r="AY1127" s="155" t="s">
        <v>123</v>
      </c>
    </row>
    <row r="1128" spans="2:65" s="13" customFormat="1">
      <c r="B1128" s="154"/>
      <c r="D1128" s="148" t="s">
        <v>134</v>
      </c>
      <c r="E1128" s="155" t="s">
        <v>19</v>
      </c>
      <c r="F1128" s="156" t="s">
        <v>1051</v>
      </c>
      <c r="H1128" s="157">
        <v>145.684</v>
      </c>
      <c r="I1128" s="158"/>
      <c r="L1128" s="154"/>
      <c r="M1128" s="159"/>
      <c r="T1128" s="160"/>
      <c r="AT1128" s="155" t="s">
        <v>134</v>
      </c>
      <c r="AU1128" s="155" t="s">
        <v>78</v>
      </c>
      <c r="AV1128" s="13" t="s">
        <v>78</v>
      </c>
      <c r="AW1128" s="13" t="s">
        <v>136</v>
      </c>
      <c r="AX1128" s="13" t="s">
        <v>68</v>
      </c>
      <c r="AY1128" s="155" t="s">
        <v>123</v>
      </c>
    </row>
    <row r="1129" spans="2:65" s="13" customFormat="1">
      <c r="B1129" s="154"/>
      <c r="D1129" s="148" t="s">
        <v>134</v>
      </c>
      <c r="E1129" s="155" t="s">
        <v>19</v>
      </c>
      <c r="F1129" s="156" t="s">
        <v>1052</v>
      </c>
      <c r="H1129" s="157">
        <v>153.64800000000002</v>
      </c>
      <c r="I1129" s="158"/>
      <c r="L1129" s="154"/>
      <c r="M1129" s="159"/>
      <c r="T1129" s="160"/>
      <c r="AT1129" s="155" t="s">
        <v>134</v>
      </c>
      <c r="AU1129" s="155" t="s">
        <v>78</v>
      </c>
      <c r="AV1129" s="13" t="s">
        <v>78</v>
      </c>
      <c r="AW1129" s="13" t="s">
        <v>136</v>
      </c>
      <c r="AX1129" s="13" t="s">
        <v>68</v>
      </c>
      <c r="AY1129" s="155" t="s">
        <v>123</v>
      </c>
    </row>
    <row r="1130" spans="2:65" s="13" customFormat="1">
      <c r="B1130" s="154"/>
      <c r="D1130" s="148" t="s">
        <v>134</v>
      </c>
      <c r="E1130" s="155" t="s">
        <v>19</v>
      </c>
      <c r="F1130" s="156" t="s">
        <v>1053</v>
      </c>
      <c r="H1130" s="157">
        <v>68.8125</v>
      </c>
      <c r="I1130" s="158"/>
      <c r="L1130" s="154"/>
      <c r="M1130" s="159"/>
      <c r="T1130" s="160"/>
      <c r="AT1130" s="155" t="s">
        <v>134</v>
      </c>
      <c r="AU1130" s="155" t="s">
        <v>78</v>
      </c>
      <c r="AV1130" s="13" t="s">
        <v>78</v>
      </c>
      <c r="AW1130" s="13" t="s">
        <v>136</v>
      </c>
      <c r="AX1130" s="13" t="s">
        <v>68</v>
      </c>
      <c r="AY1130" s="155" t="s">
        <v>123</v>
      </c>
    </row>
    <row r="1131" spans="2:65" s="13" customFormat="1">
      <c r="B1131" s="154"/>
      <c r="D1131" s="148" t="s">
        <v>134</v>
      </c>
      <c r="E1131" s="155" t="s">
        <v>19</v>
      </c>
      <c r="F1131" s="156" t="s">
        <v>1054</v>
      </c>
      <c r="H1131" s="157">
        <v>25.875</v>
      </c>
      <c r="I1131" s="158"/>
      <c r="L1131" s="154"/>
      <c r="M1131" s="159"/>
      <c r="T1131" s="160"/>
      <c r="AT1131" s="155" t="s">
        <v>134</v>
      </c>
      <c r="AU1131" s="155" t="s">
        <v>78</v>
      </c>
      <c r="AV1131" s="13" t="s">
        <v>78</v>
      </c>
      <c r="AW1131" s="13" t="s">
        <v>136</v>
      </c>
      <c r="AX1131" s="13" t="s">
        <v>68</v>
      </c>
      <c r="AY1131" s="155" t="s">
        <v>123</v>
      </c>
    </row>
    <row r="1132" spans="2:65" s="13" customFormat="1">
      <c r="B1132" s="154"/>
      <c r="D1132" s="148" t="s">
        <v>134</v>
      </c>
      <c r="E1132" s="155" t="s">
        <v>19</v>
      </c>
      <c r="F1132" s="156" t="s">
        <v>1055</v>
      </c>
      <c r="H1132" s="157">
        <v>97.875</v>
      </c>
      <c r="I1132" s="158"/>
      <c r="L1132" s="154"/>
      <c r="M1132" s="159"/>
      <c r="T1132" s="160"/>
      <c r="AT1132" s="155" t="s">
        <v>134</v>
      </c>
      <c r="AU1132" s="155" t="s">
        <v>78</v>
      </c>
      <c r="AV1132" s="13" t="s">
        <v>78</v>
      </c>
      <c r="AW1132" s="13" t="s">
        <v>136</v>
      </c>
      <c r="AX1132" s="13" t="s">
        <v>68</v>
      </c>
      <c r="AY1132" s="155" t="s">
        <v>123</v>
      </c>
    </row>
    <row r="1133" spans="2:65" s="15" customFormat="1">
      <c r="B1133" s="180"/>
      <c r="D1133" s="148" t="s">
        <v>134</v>
      </c>
      <c r="E1133" s="181" t="s">
        <v>19</v>
      </c>
      <c r="F1133" s="182" t="s">
        <v>678</v>
      </c>
      <c r="H1133" s="183">
        <v>883.62700000000007</v>
      </c>
      <c r="I1133" s="184"/>
      <c r="L1133" s="180"/>
      <c r="M1133" s="185"/>
      <c r="T1133" s="186"/>
      <c r="AT1133" s="181" t="s">
        <v>134</v>
      </c>
      <c r="AU1133" s="181" t="s">
        <v>78</v>
      </c>
      <c r="AV1133" s="15" t="s">
        <v>124</v>
      </c>
      <c r="AW1133" s="15" t="s">
        <v>136</v>
      </c>
      <c r="AX1133" s="15" t="s">
        <v>68</v>
      </c>
      <c r="AY1133" s="181" t="s">
        <v>123</v>
      </c>
    </row>
    <row r="1134" spans="2:65" s="13" customFormat="1">
      <c r="B1134" s="154"/>
      <c r="D1134" s="148" t="s">
        <v>134</v>
      </c>
      <c r="E1134" s="155" t="s">
        <v>19</v>
      </c>
      <c r="F1134" s="156" t="s">
        <v>1128</v>
      </c>
      <c r="H1134" s="157">
        <v>88.36269999999999</v>
      </c>
      <c r="I1134" s="158"/>
      <c r="L1134" s="154"/>
      <c r="M1134" s="159"/>
      <c r="T1134" s="160"/>
      <c r="AT1134" s="155" t="s">
        <v>134</v>
      </c>
      <c r="AU1134" s="155" t="s">
        <v>78</v>
      </c>
      <c r="AV1134" s="13" t="s">
        <v>78</v>
      </c>
      <c r="AW1134" s="13" t="s">
        <v>136</v>
      </c>
      <c r="AX1134" s="13" t="s">
        <v>76</v>
      </c>
      <c r="AY1134" s="155" t="s">
        <v>123</v>
      </c>
    </row>
    <row r="1135" spans="2:65" s="1" customFormat="1" ht="37.950000000000003" customHeight="1">
      <c r="B1135" s="33"/>
      <c r="C1135" s="129" t="s">
        <v>1129</v>
      </c>
      <c r="D1135" s="129" t="s">
        <v>126</v>
      </c>
      <c r="E1135" s="130" t="s">
        <v>1130</v>
      </c>
      <c r="F1135" s="131" t="s">
        <v>1131</v>
      </c>
      <c r="G1135" s="132" t="s">
        <v>129</v>
      </c>
      <c r="H1135" s="133">
        <v>297.5</v>
      </c>
      <c r="I1135" s="134"/>
      <c r="J1135" s="135">
        <f>ROUND(I1135*H1135,2)</f>
        <v>0</v>
      </c>
      <c r="K1135" s="136"/>
      <c r="L1135" s="33"/>
      <c r="M1135" s="137" t="s">
        <v>19</v>
      </c>
      <c r="N1135" s="138" t="s">
        <v>39</v>
      </c>
      <c r="P1135" s="139">
        <f>O1135*H1135</f>
        <v>0</v>
      </c>
      <c r="Q1135" s="139">
        <v>2.9E-4</v>
      </c>
      <c r="R1135" s="139">
        <f>Q1135*H1135</f>
        <v>8.6275000000000004E-2</v>
      </c>
      <c r="S1135" s="139">
        <v>0</v>
      </c>
      <c r="T1135" s="140">
        <f>S1135*H1135</f>
        <v>0</v>
      </c>
      <c r="AR1135" s="141" t="s">
        <v>251</v>
      </c>
      <c r="AT1135" s="141" t="s">
        <v>126</v>
      </c>
      <c r="AU1135" s="141" t="s">
        <v>78</v>
      </c>
      <c r="AY1135" s="18" t="s">
        <v>123</v>
      </c>
      <c r="BE1135" s="142">
        <f>IF(N1135="základní",J1135,0)</f>
        <v>0</v>
      </c>
      <c r="BF1135" s="142">
        <f>IF(N1135="snížená",J1135,0)</f>
        <v>0</v>
      </c>
      <c r="BG1135" s="142">
        <f>IF(N1135="zákl. přenesená",J1135,0)</f>
        <v>0</v>
      </c>
      <c r="BH1135" s="142">
        <f>IF(N1135="sníž. přenesená",J1135,0)</f>
        <v>0</v>
      </c>
      <c r="BI1135" s="142">
        <f>IF(N1135="nulová",J1135,0)</f>
        <v>0</v>
      </c>
      <c r="BJ1135" s="18" t="s">
        <v>76</v>
      </c>
      <c r="BK1135" s="142">
        <f>ROUND(I1135*H1135,2)</f>
        <v>0</v>
      </c>
      <c r="BL1135" s="18" t="s">
        <v>251</v>
      </c>
      <c r="BM1135" s="141" t="s">
        <v>1132</v>
      </c>
    </row>
    <row r="1136" spans="2:65" s="1" customFormat="1">
      <c r="B1136" s="33"/>
      <c r="D1136" s="143" t="s">
        <v>132</v>
      </c>
      <c r="F1136" s="144" t="s">
        <v>1133</v>
      </c>
      <c r="I1136" s="145"/>
      <c r="L1136" s="33"/>
      <c r="M1136" s="146"/>
      <c r="T1136" s="54"/>
      <c r="AT1136" s="18" t="s">
        <v>132</v>
      </c>
      <c r="AU1136" s="18" t="s">
        <v>78</v>
      </c>
    </row>
    <row r="1137" spans="2:65" s="12" customFormat="1">
      <c r="B1137" s="147"/>
      <c r="D1137" s="148" t="s">
        <v>134</v>
      </c>
      <c r="E1137" s="149" t="s">
        <v>19</v>
      </c>
      <c r="F1137" s="150" t="s">
        <v>150</v>
      </c>
      <c r="H1137" s="149" t="s">
        <v>19</v>
      </c>
      <c r="I1137" s="151"/>
      <c r="L1137" s="147"/>
      <c r="M1137" s="152"/>
      <c r="T1137" s="153"/>
      <c r="AT1137" s="149" t="s">
        <v>134</v>
      </c>
      <c r="AU1137" s="149" t="s">
        <v>78</v>
      </c>
      <c r="AV1137" s="12" t="s">
        <v>76</v>
      </c>
      <c r="AW1137" s="12" t="s">
        <v>136</v>
      </c>
      <c r="AX1137" s="12" t="s">
        <v>68</v>
      </c>
      <c r="AY1137" s="149" t="s">
        <v>123</v>
      </c>
    </row>
    <row r="1138" spans="2:65" s="12" customFormat="1">
      <c r="B1138" s="147"/>
      <c r="D1138" s="148" t="s">
        <v>134</v>
      </c>
      <c r="E1138" s="149" t="s">
        <v>19</v>
      </c>
      <c r="F1138" s="150" t="s">
        <v>1061</v>
      </c>
      <c r="H1138" s="149" t="s">
        <v>19</v>
      </c>
      <c r="I1138" s="151"/>
      <c r="L1138" s="147"/>
      <c r="M1138" s="152"/>
      <c r="T1138" s="153"/>
      <c r="AT1138" s="149" t="s">
        <v>134</v>
      </c>
      <c r="AU1138" s="149" t="s">
        <v>78</v>
      </c>
      <c r="AV1138" s="12" t="s">
        <v>76</v>
      </c>
      <c r="AW1138" s="12" t="s">
        <v>136</v>
      </c>
      <c r="AX1138" s="12" t="s">
        <v>68</v>
      </c>
      <c r="AY1138" s="149" t="s">
        <v>123</v>
      </c>
    </row>
    <row r="1139" spans="2:65" s="13" customFormat="1">
      <c r="B1139" s="154"/>
      <c r="D1139" s="148" t="s">
        <v>134</v>
      </c>
      <c r="E1139" s="155" t="s">
        <v>19</v>
      </c>
      <c r="F1139" s="156" t="s">
        <v>1062</v>
      </c>
      <c r="H1139" s="157">
        <v>297.5</v>
      </c>
      <c r="I1139" s="158"/>
      <c r="L1139" s="154"/>
      <c r="M1139" s="159"/>
      <c r="T1139" s="160"/>
      <c r="AT1139" s="155" t="s">
        <v>134</v>
      </c>
      <c r="AU1139" s="155" t="s">
        <v>78</v>
      </c>
      <c r="AV1139" s="13" t="s">
        <v>78</v>
      </c>
      <c r="AW1139" s="13" t="s">
        <v>136</v>
      </c>
      <c r="AX1139" s="13" t="s">
        <v>76</v>
      </c>
      <c r="AY1139" s="155" t="s">
        <v>123</v>
      </c>
    </row>
    <row r="1140" spans="2:65" s="1" customFormat="1" ht="24.15" customHeight="1">
      <c r="B1140" s="33"/>
      <c r="C1140" s="129" t="s">
        <v>1134</v>
      </c>
      <c r="D1140" s="129" t="s">
        <v>126</v>
      </c>
      <c r="E1140" s="130" t="s">
        <v>1135</v>
      </c>
      <c r="F1140" s="131" t="s">
        <v>1136</v>
      </c>
      <c r="G1140" s="132" t="s">
        <v>129</v>
      </c>
      <c r="H1140" s="133">
        <v>883.62699999999995</v>
      </c>
      <c r="I1140" s="134"/>
      <c r="J1140" s="135">
        <f>ROUND(I1140*H1140,2)</f>
        <v>0</v>
      </c>
      <c r="K1140" s="136"/>
      <c r="L1140" s="33"/>
      <c r="M1140" s="137" t="s">
        <v>19</v>
      </c>
      <c r="N1140" s="138" t="s">
        <v>39</v>
      </c>
      <c r="P1140" s="139">
        <f>O1140*H1140</f>
        <v>0</v>
      </c>
      <c r="Q1140" s="139">
        <v>4.0000000000000002E-4</v>
      </c>
      <c r="R1140" s="139">
        <f>Q1140*H1140</f>
        <v>0.35345080000000001</v>
      </c>
      <c r="S1140" s="139">
        <v>0</v>
      </c>
      <c r="T1140" s="140">
        <f>S1140*H1140</f>
        <v>0</v>
      </c>
      <c r="AR1140" s="141" t="s">
        <v>251</v>
      </c>
      <c r="AT1140" s="141" t="s">
        <v>126</v>
      </c>
      <c r="AU1140" s="141" t="s">
        <v>78</v>
      </c>
      <c r="AY1140" s="18" t="s">
        <v>123</v>
      </c>
      <c r="BE1140" s="142">
        <f>IF(N1140="základní",J1140,0)</f>
        <v>0</v>
      </c>
      <c r="BF1140" s="142">
        <f>IF(N1140="snížená",J1140,0)</f>
        <v>0</v>
      </c>
      <c r="BG1140" s="142">
        <f>IF(N1140="zákl. přenesená",J1140,0)</f>
        <v>0</v>
      </c>
      <c r="BH1140" s="142">
        <f>IF(N1140="sníž. přenesená",J1140,0)</f>
        <v>0</v>
      </c>
      <c r="BI1140" s="142">
        <f>IF(N1140="nulová",J1140,0)</f>
        <v>0</v>
      </c>
      <c r="BJ1140" s="18" t="s">
        <v>76</v>
      </c>
      <c r="BK1140" s="142">
        <f>ROUND(I1140*H1140,2)</f>
        <v>0</v>
      </c>
      <c r="BL1140" s="18" t="s">
        <v>251</v>
      </c>
      <c r="BM1140" s="141" t="s">
        <v>1137</v>
      </c>
    </row>
    <row r="1141" spans="2:65" s="1" customFormat="1">
      <c r="B1141" s="33"/>
      <c r="D1141" s="143" t="s">
        <v>132</v>
      </c>
      <c r="F1141" s="144" t="s">
        <v>1138</v>
      </c>
      <c r="I1141" s="145"/>
      <c r="L1141" s="33"/>
      <c r="M1141" s="146"/>
      <c r="T1141" s="54"/>
      <c r="AT1141" s="18" t="s">
        <v>132</v>
      </c>
      <c r="AU1141" s="18" t="s">
        <v>78</v>
      </c>
    </row>
    <row r="1142" spans="2:65" s="12" customFormat="1">
      <c r="B1142" s="147"/>
      <c r="D1142" s="148" t="s">
        <v>134</v>
      </c>
      <c r="E1142" s="149" t="s">
        <v>19</v>
      </c>
      <c r="F1142" s="150" t="s">
        <v>150</v>
      </c>
      <c r="H1142" s="149" t="s">
        <v>19</v>
      </c>
      <c r="I1142" s="151"/>
      <c r="L1142" s="147"/>
      <c r="M1142" s="152"/>
      <c r="T1142" s="153"/>
      <c r="AT1142" s="149" t="s">
        <v>134</v>
      </c>
      <c r="AU1142" s="149" t="s">
        <v>78</v>
      </c>
      <c r="AV1142" s="12" t="s">
        <v>76</v>
      </c>
      <c r="AW1142" s="12" t="s">
        <v>136</v>
      </c>
      <c r="AX1142" s="12" t="s">
        <v>68</v>
      </c>
      <c r="AY1142" s="149" t="s">
        <v>123</v>
      </c>
    </row>
    <row r="1143" spans="2:65" s="12" customFormat="1">
      <c r="B1143" s="147"/>
      <c r="D1143" s="148" t="s">
        <v>134</v>
      </c>
      <c r="E1143" s="149" t="s">
        <v>19</v>
      </c>
      <c r="F1143" s="150" t="s">
        <v>1043</v>
      </c>
      <c r="H1143" s="149" t="s">
        <v>19</v>
      </c>
      <c r="I1143" s="151"/>
      <c r="L1143" s="147"/>
      <c r="M1143" s="152"/>
      <c r="T1143" s="153"/>
      <c r="AT1143" s="149" t="s">
        <v>134</v>
      </c>
      <c r="AU1143" s="149" t="s">
        <v>78</v>
      </c>
      <c r="AV1143" s="12" t="s">
        <v>76</v>
      </c>
      <c r="AW1143" s="12" t="s">
        <v>136</v>
      </c>
      <c r="AX1143" s="12" t="s">
        <v>68</v>
      </c>
      <c r="AY1143" s="149" t="s">
        <v>123</v>
      </c>
    </row>
    <row r="1144" spans="2:65" s="13" customFormat="1">
      <c r="B1144" s="154"/>
      <c r="D1144" s="148" t="s">
        <v>134</v>
      </c>
      <c r="E1144" s="155" t="s">
        <v>19</v>
      </c>
      <c r="F1144" s="156" t="s">
        <v>1046</v>
      </c>
      <c r="H1144" s="157">
        <v>91.52000000000001</v>
      </c>
      <c r="I1144" s="158"/>
      <c r="L1144" s="154"/>
      <c r="M1144" s="159"/>
      <c r="T1144" s="160"/>
      <c r="AT1144" s="155" t="s">
        <v>134</v>
      </c>
      <c r="AU1144" s="155" t="s">
        <v>78</v>
      </c>
      <c r="AV1144" s="13" t="s">
        <v>78</v>
      </c>
      <c r="AW1144" s="13" t="s">
        <v>136</v>
      </c>
      <c r="AX1144" s="13" t="s">
        <v>68</v>
      </c>
      <c r="AY1144" s="155" t="s">
        <v>123</v>
      </c>
    </row>
    <row r="1145" spans="2:65" s="13" customFormat="1">
      <c r="B1145" s="154"/>
      <c r="D1145" s="148" t="s">
        <v>134</v>
      </c>
      <c r="E1145" s="155" t="s">
        <v>19</v>
      </c>
      <c r="F1145" s="156" t="s">
        <v>1047</v>
      </c>
      <c r="H1145" s="157">
        <v>147.4</v>
      </c>
      <c r="I1145" s="158"/>
      <c r="L1145" s="154"/>
      <c r="M1145" s="159"/>
      <c r="T1145" s="160"/>
      <c r="AT1145" s="155" t="s">
        <v>134</v>
      </c>
      <c r="AU1145" s="155" t="s">
        <v>78</v>
      </c>
      <c r="AV1145" s="13" t="s">
        <v>78</v>
      </c>
      <c r="AW1145" s="13" t="s">
        <v>136</v>
      </c>
      <c r="AX1145" s="13" t="s">
        <v>68</v>
      </c>
      <c r="AY1145" s="155" t="s">
        <v>123</v>
      </c>
    </row>
    <row r="1146" spans="2:65" s="13" customFormat="1">
      <c r="B1146" s="154"/>
      <c r="D1146" s="148" t="s">
        <v>134</v>
      </c>
      <c r="E1146" s="155" t="s">
        <v>19</v>
      </c>
      <c r="F1146" s="156" t="s">
        <v>1048</v>
      </c>
      <c r="H1146" s="157">
        <v>53.25</v>
      </c>
      <c r="I1146" s="158"/>
      <c r="L1146" s="154"/>
      <c r="M1146" s="159"/>
      <c r="T1146" s="160"/>
      <c r="AT1146" s="155" t="s">
        <v>134</v>
      </c>
      <c r="AU1146" s="155" t="s">
        <v>78</v>
      </c>
      <c r="AV1146" s="13" t="s">
        <v>78</v>
      </c>
      <c r="AW1146" s="13" t="s">
        <v>136</v>
      </c>
      <c r="AX1146" s="13" t="s">
        <v>68</v>
      </c>
      <c r="AY1146" s="155" t="s">
        <v>123</v>
      </c>
    </row>
    <row r="1147" spans="2:65" s="13" customFormat="1">
      <c r="B1147" s="154"/>
      <c r="D1147" s="148" t="s">
        <v>134</v>
      </c>
      <c r="E1147" s="155" t="s">
        <v>19</v>
      </c>
      <c r="F1147" s="156" t="s">
        <v>1049</v>
      </c>
      <c r="H1147" s="157">
        <v>48.412500000000001</v>
      </c>
      <c r="I1147" s="158"/>
      <c r="L1147" s="154"/>
      <c r="M1147" s="159"/>
      <c r="T1147" s="160"/>
      <c r="AT1147" s="155" t="s">
        <v>134</v>
      </c>
      <c r="AU1147" s="155" t="s">
        <v>78</v>
      </c>
      <c r="AV1147" s="13" t="s">
        <v>78</v>
      </c>
      <c r="AW1147" s="13" t="s">
        <v>136</v>
      </c>
      <c r="AX1147" s="13" t="s">
        <v>68</v>
      </c>
      <c r="AY1147" s="155" t="s">
        <v>123</v>
      </c>
    </row>
    <row r="1148" spans="2:65" s="13" customFormat="1">
      <c r="B1148" s="154"/>
      <c r="D1148" s="148" t="s">
        <v>134</v>
      </c>
      <c r="E1148" s="155" t="s">
        <v>19</v>
      </c>
      <c r="F1148" s="156" t="s">
        <v>1050</v>
      </c>
      <c r="H1148" s="157">
        <v>51.150000000000006</v>
      </c>
      <c r="I1148" s="158"/>
      <c r="L1148" s="154"/>
      <c r="M1148" s="159"/>
      <c r="T1148" s="160"/>
      <c r="AT1148" s="155" t="s">
        <v>134</v>
      </c>
      <c r="AU1148" s="155" t="s">
        <v>78</v>
      </c>
      <c r="AV1148" s="13" t="s">
        <v>78</v>
      </c>
      <c r="AW1148" s="13" t="s">
        <v>136</v>
      </c>
      <c r="AX1148" s="13" t="s">
        <v>68</v>
      </c>
      <c r="AY1148" s="155" t="s">
        <v>123</v>
      </c>
    </row>
    <row r="1149" spans="2:65" s="13" customFormat="1">
      <c r="B1149" s="154"/>
      <c r="D1149" s="148" t="s">
        <v>134</v>
      </c>
      <c r="E1149" s="155" t="s">
        <v>19</v>
      </c>
      <c r="F1149" s="156" t="s">
        <v>1051</v>
      </c>
      <c r="H1149" s="157">
        <v>145.684</v>
      </c>
      <c r="I1149" s="158"/>
      <c r="L1149" s="154"/>
      <c r="M1149" s="159"/>
      <c r="T1149" s="160"/>
      <c r="AT1149" s="155" t="s">
        <v>134</v>
      </c>
      <c r="AU1149" s="155" t="s">
        <v>78</v>
      </c>
      <c r="AV1149" s="13" t="s">
        <v>78</v>
      </c>
      <c r="AW1149" s="13" t="s">
        <v>136</v>
      </c>
      <c r="AX1149" s="13" t="s">
        <v>68</v>
      </c>
      <c r="AY1149" s="155" t="s">
        <v>123</v>
      </c>
    </row>
    <row r="1150" spans="2:65" s="13" customFormat="1">
      <c r="B1150" s="154"/>
      <c r="D1150" s="148" t="s">
        <v>134</v>
      </c>
      <c r="E1150" s="155" t="s">
        <v>19</v>
      </c>
      <c r="F1150" s="156" t="s">
        <v>1052</v>
      </c>
      <c r="H1150" s="157">
        <v>153.64800000000002</v>
      </c>
      <c r="I1150" s="158"/>
      <c r="L1150" s="154"/>
      <c r="M1150" s="159"/>
      <c r="T1150" s="160"/>
      <c r="AT1150" s="155" t="s">
        <v>134</v>
      </c>
      <c r="AU1150" s="155" t="s">
        <v>78</v>
      </c>
      <c r="AV1150" s="13" t="s">
        <v>78</v>
      </c>
      <c r="AW1150" s="13" t="s">
        <v>136</v>
      </c>
      <c r="AX1150" s="13" t="s">
        <v>68</v>
      </c>
      <c r="AY1150" s="155" t="s">
        <v>123</v>
      </c>
    </row>
    <row r="1151" spans="2:65" s="13" customFormat="1">
      <c r="B1151" s="154"/>
      <c r="D1151" s="148" t="s">
        <v>134</v>
      </c>
      <c r="E1151" s="155" t="s">
        <v>19</v>
      </c>
      <c r="F1151" s="156" t="s">
        <v>1053</v>
      </c>
      <c r="H1151" s="157">
        <v>68.8125</v>
      </c>
      <c r="I1151" s="158"/>
      <c r="L1151" s="154"/>
      <c r="M1151" s="159"/>
      <c r="T1151" s="160"/>
      <c r="AT1151" s="155" t="s">
        <v>134</v>
      </c>
      <c r="AU1151" s="155" t="s">
        <v>78</v>
      </c>
      <c r="AV1151" s="13" t="s">
        <v>78</v>
      </c>
      <c r="AW1151" s="13" t="s">
        <v>136</v>
      </c>
      <c r="AX1151" s="13" t="s">
        <v>68</v>
      </c>
      <c r="AY1151" s="155" t="s">
        <v>123</v>
      </c>
    </row>
    <row r="1152" spans="2:65" s="13" customFormat="1">
      <c r="B1152" s="154"/>
      <c r="D1152" s="148" t="s">
        <v>134</v>
      </c>
      <c r="E1152" s="155" t="s">
        <v>19</v>
      </c>
      <c r="F1152" s="156" t="s">
        <v>1054</v>
      </c>
      <c r="H1152" s="157">
        <v>25.875</v>
      </c>
      <c r="I1152" s="158"/>
      <c r="L1152" s="154"/>
      <c r="M1152" s="159"/>
      <c r="T1152" s="160"/>
      <c r="AT1152" s="155" t="s">
        <v>134</v>
      </c>
      <c r="AU1152" s="155" t="s">
        <v>78</v>
      </c>
      <c r="AV1152" s="13" t="s">
        <v>78</v>
      </c>
      <c r="AW1152" s="13" t="s">
        <v>136</v>
      </c>
      <c r="AX1152" s="13" t="s">
        <v>68</v>
      </c>
      <c r="AY1152" s="155" t="s">
        <v>123</v>
      </c>
    </row>
    <row r="1153" spans="2:65" s="13" customFormat="1">
      <c r="B1153" s="154"/>
      <c r="D1153" s="148" t="s">
        <v>134</v>
      </c>
      <c r="E1153" s="155" t="s">
        <v>19</v>
      </c>
      <c r="F1153" s="156" t="s">
        <v>1055</v>
      </c>
      <c r="H1153" s="157">
        <v>97.875</v>
      </c>
      <c r="I1153" s="158"/>
      <c r="L1153" s="154"/>
      <c r="M1153" s="159"/>
      <c r="T1153" s="160"/>
      <c r="AT1153" s="155" t="s">
        <v>134</v>
      </c>
      <c r="AU1153" s="155" t="s">
        <v>78</v>
      </c>
      <c r="AV1153" s="13" t="s">
        <v>78</v>
      </c>
      <c r="AW1153" s="13" t="s">
        <v>136</v>
      </c>
      <c r="AX1153" s="13" t="s">
        <v>68</v>
      </c>
      <c r="AY1153" s="155" t="s">
        <v>123</v>
      </c>
    </row>
    <row r="1154" spans="2:65" s="14" customFormat="1">
      <c r="B1154" s="172"/>
      <c r="D1154" s="148" t="s">
        <v>134</v>
      </c>
      <c r="E1154" s="173" t="s">
        <v>19</v>
      </c>
      <c r="F1154" s="174" t="s">
        <v>197</v>
      </c>
      <c r="H1154" s="175">
        <v>883.62700000000007</v>
      </c>
      <c r="I1154" s="176"/>
      <c r="L1154" s="172"/>
      <c r="M1154" s="177"/>
      <c r="T1154" s="178"/>
      <c r="AT1154" s="173" t="s">
        <v>134</v>
      </c>
      <c r="AU1154" s="173" t="s">
        <v>78</v>
      </c>
      <c r="AV1154" s="14" t="s">
        <v>130</v>
      </c>
      <c r="AW1154" s="14" t="s">
        <v>136</v>
      </c>
      <c r="AX1154" s="14" t="s">
        <v>76</v>
      </c>
      <c r="AY1154" s="173" t="s">
        <v>123</v>
      </c>
    </row>
    <row r="1155" spans="2:65" s="1" customFormat="1" ht="37.950000000000003" customHeight="1">
      <c r="B1155" s="33"/>
      <c r="C1155" s="129" t="s">
        <v>1139</v>
      </c>
      <c r="D1155" s="129" t="s">
        <v>126</v>
      </c>
      <c r="E1155" s="130" t="s">
        <v>1140</v>
      </c>
      <c r="F1155" s="131" t="s">
        <v>1141</v>
      </c>
      <c r="G1155" s="132" t="s">
        <v>129</v>
      </c>
      <c r="H1155" s="133">
        <v>7.44</v>
      </c>
      <c r="I1155" s="134"/>
      <c r="J1155" s="135">
        <f>ROUND(I1155*H1155,2)</f>
        <v>0</v>
      </c>
      <c r="K1155" s="136"/>
      <c r="L1155" s="33"/>
      <c r="M1155" s="137" t="s">
        <v>19</v>
      </c>
      <c r="N1155" s="138" t="s">
        <v>39</v>
      </c>
      <c r="P1155" s="139">
        <f>O1155*H1155</f>
        <v>0</v>
      </c>
      <c r="Q1155" s="139">
        <v>0</v>
      </c>
      <c r="R1155" s="139">
        <f>Q1155*H1155</f>
        <v>0</v>
      </c>
      <c r="S1155" s="139">
        <v>0</v>
      </c>
      <c r="T1155" s="140">
        <f>S1155*H1155</f>
        <v>0</v>
      </c>
      <c r="AR1155" s="141" t="s">
        <v>251</v>
      </c>
      <c r="AT1155" s="141" t="s">
        <v>126</v>
      </c>
      <c r="AU1155" s="141" t="s">
        <v>78</v>
      </c>
      <c r="AY1155" s="18" t="s">
        <v>123</v>
      </c>
      <c r="BE1155" s="142">
        <f>IF(N1155="základní",J1155,0)</f>
        <v>0</v>
      </c>
      <c r="BF1155" s="142">
        <f>IF(N1155="snížená",J1155,0)</f>
        <v>0</v>
      </c>
      <c r="BG1155" s="142">
        <f>IF(N1155="zákl. přenesená",J1155,0)</f>
        <v>0</v>
      </c>
      <c r="BH1155" s="142">
        <f>IF(N1155="sníž. přenesená",J1155,0)</f>
        <v>0</v>
      </c>
      <c r="BI1155" s="142">
        <f>IF(N1155="nulová",J1155,0)</f>
        <v>0</v>
      </c>
      <c r="BJ1155" s="18" t="s">
        <v>76</v>
      </c>
      <c r="BK1155" s="142">
        <f>ROUND(I1155*H1155,2)</f>
        <v>0</v>
      </c>
      <c r="BL1155" s="18" t="s">
        <v>251</v>
      </c>
      <c r="BM1155" s="141" t="s">
        <v>1142</v>
      </c>
    </row>
    <row r="1156" spans="2:65" s="1" customFormat="1">
      <c r="B1156" s="33"/>
      <c r="D1156" s="143" t="s">
        <v>132</v>
      </c>
      <c r="F1156" s="144" t="s">
        <v>1143</v>
      </c>
      <c r="I1156" s="145"/>
      <c r="L1156" s="33"/>
      <c r="M1156" s="146"/>
      <c r="T1156" s="54"/>
      <c r="AT1156" s="18" t="s">
        <v>132</v>
      </c>
      <c r="AU1156" s="18" t="s">
        <v>78</v>
      </c>
    </row>
    <row r="1157" spans="2:65" s="12" customFormat="1">
      <c r="B1157" s="147"/>
      <c r="D1157" s="148" t="s">
        <v>134</v>
      </c>
      <c r="E1157" s="149" t="s">
        <v>19</v>
      </c>
      <c r="F1157" s="150" t="s">
        <v>150</v>
      </c>
      <c r="H1157" s="149" t="s">
        <v>19</v>
      </c>
      <c r="I1157" s="151"/>
      <c r="L1157" s="147"/>
      <c r="M1157" s="152"/>
      <c r="T1157" s="153"/>
      <c r="AT1157" s="149" t="s">
        <v>134</v>
      </c>
      <c r="AU1157" s="149" t="s">
        <v>78</v>
      </c>
      <c r="AV1157" s="12" t="s">
        <v>76</v>
      </c>
      <c r="AW1157" s="12" t="s">
        <v>136</v>
      </c>
      <c r="AX1157" s="12" t="s">
        <v>68</v>
      </c>
      <c r="AY1157" s="149" t="s">
        <v>123</v>
      </c>
    </row>
    <row r="1158" spans="2:65" s="12" customFormat="1">
      <c r="B1158" s="147"/>
      <c r="D1158" s="148" t="s">
        <v>134</v>
      </c>
      <c r="E1158" s="149" t="s">
        <v>19</v>
      </c>
      <c r="F1158" s="150" t="s">
        <v>1061</v>
      </c>
      <c r="H1158" s="149" t="s">
        <v>19</v>
      </c>
      <c r="I1158" s="151"/>
      <c r="L1158" s="147"/>
      <c r="M1158" s="152"/>
      <c r="T1158" s="153"/>
      <c r="AT1158" s="149" t="s">
        <v>134</v>
      </c>
      <c r="AU1158" s="149" t="s">
        <v>78</v>
      </c>
      <c r="AV1158" s="12" t="s">
        <v>76</v>
      </c>
      <c r="AW1158" s="12" t="s">
        <v>136</v>
      </c>
      <c r="AX1158" s="12" t="s">
        <v>68</v>
      </c>
      <c r="AY1158" s="149" t="s">
        <v>123</v>
      </c>
    </row>
    <row r="1159" spans="2:65" s="13" customFormat="1">
      <c r="B1159" s="154"/>
      <c r="D1159" s="148" t="s">
        <v>134</v>
      </c>
      <c r="E1159" s="155" t="s">
        <v>19</v>
      </c>
      <c r="F1159" s="156" t="s">
        <v>1144</v>
      </c>
      <c r="H1159" s="157">
        <v>7.4399999999999995</v>
      </c>
      <c r="I1159" s="158"/>
      <c r="L1159" s="154"/>
      <c r="M1159" s="187"/>
      <c r="N1159" s="188"/>
      <c r="O1159" s="188"/>
      <c r="P1159" s="188"/>
      <c r="Q1159" s="188"/>
      <c r="R1159" s="188"/>
      <c r="S1159" s="188"/>
      <c r="T1159" s="189"/>
      <c r="AT1159" s="155" t="s">
        <v>134</v>
      </c>
      <c r="AU1159" s="155" t="s">
        <v>78</v>
      </c>
      <c r="AV1159" s="13" t="s">
        <v>78</v>
      </c>
      <c r="AW1159" s="13" t="s">
        <v>136</v>
      </c>
      <c r="AX1159" s="13" t="s">
        <v>76</v>
      </c>
      <c r="AY1159" s="155" t="s">
        <v>123</v>
      </c>
    </row>
    <row r="1160" spans="2:65" s="1" customFormat="1" ht="6.9" customHeight="1">
      <c r="B1160" s="42"/>
      <c r="C1160" s="43"/>
      <c r="D1160" s="43"/>
      <c r="E1160" s="43"/>
      <c r="F1160" s="43"/>
      <c r="G1160" s="43"/>
      <c r="H1160" s="43"/>
      <c r="I1160" s="43"/>
      <c r="J1160" s="43"/>
      <c r="K1160" s="43"/>
      <c r="L1160" s="33"/>
    </row>
  </sheetData>
  <sheetProtection algorithmName="SHA-512" hashValue="h1EG7mrxJPYO2ldyKs4M1ofkbyLEruPF4YjNnRL5a4yGLK4v4OflcU3WcFrghiyQrNv5gdEbPyWBnpTC8d2QWA==" saltValue="5ysBs+gUOdDtLE0XsY5P19zAOB1bxxllQODrfDbKHbG+e/YprdYowJ2ynUr/Cw5KPCLXB7oRwjhX3pzBt9MKGg==" spinCount="100000" sheet="1" objects="1" scenarios="1" formatColumns="0" formatRows="0" autoFilter="0"/>
  <autoFilter ref="C94:K1159" xr:uid="{00000000-0009-0000-0000-000001000000}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hyperlinks>
    <hyperlink ref="F99" r:id="rId1" xr:uid="{00000000-0004-0000-0100-000000000000}"/>
    <hyperlink ref="F104" r:id="rId2" xr:uid="{00000000-0004-0000-0100-000001000000}"/>
    <hyperlink ref="F126" r:id="rId3" xr:uid="{00000000-0004-0000-0100-000002000000}"/>
    <hyperlink ref="F131" r:id="rId4" xr:uid="{00000000-0004-0000-0100-000003000000}"/>
    <hyperlink ref="F137" r:id="rId5" xr:uid="{00000000-0004-0000-0100-000004000000}"/>
    <hyperlink ref="F143" r:id="rId6" xr:uid="{00000000-0004-0000-0100-000005000000}"/>
    <hyperlink ref="F157" r:id="rId7" xr:uid="{00000000-0004-0000-0100-000006000000}"/>
    <hyperlink ref="F171" r:id="rId8" xr:uid="{00000000-0004-0000-0100-000007000000}"/>
    <hyperlink ref="F199" r:id="rId9" xr:uid="{00000000-0004-0000-0100-000008000000}"/>
    <hyperlink ref="F204" r:id="rId10" xr:uid="{00000000-0004-0000-0100-000009000000}"/>
    <hyperlink ref="F211" r:id="rId11" xr:uid="{00000000-0004-0000-0100-00000A000000}"/>
    <hyperlink ref="F216" r:id="rId12" xr:uid="{00000000-0004-0000-0100-00000B000000}"/>
    <hyperlink ref="F223" r:id="rId13" xr:uid="{00000000-0004-0000-0100-00000C000000}"/>
    <hyperlink ref="F231" r:id="rId14" xr:uid="{00000000-0004-0000-0100-00000D000000}"/>
    <hyperlink ref="F238" r:id="rId15" xr:uid="{00000000-0004-0000-0100-00000E000000}"/>
    <hyperlink ref="F244" r:id="rId16" xr:uid="{00000000-0004-0000-0100-00000F000000}"/>
    <hyperlink ref="F251" r:id="rId17" xr:uid="{00000000-0004-0000-0100-000010000000}"/>
    <hyperlink ref="F258" r:id="rId18" xr:uid="{00000000-0004-0000-0100-000011000000}"/>
    <hyperlink ref="F263" r:id="rId19" xr:uid="{00000000-0004-0000-0100-000012000000}"/>
    <hyperlink ref="F270" r:id="rId20" xr:uid="{00000000-0004-0000-0100-000013000000}"/>
    <hyperlink ref="F275" r:id="rId21" xr:uid="{00000000-0004-0000-0100-000014000000}"/>
    <hyperlink ref="F283" r:id="rId22" xr:uid="{00000000-0004-0000-0100-000015000000}"/>
    <hyperlink ref="F289" r:id="rId23" xr:uid="{00000000-0004-0000-0100-000016000000}"/>
    <hyperlink ref="F297" r:id="rId24" xr:uid="{00000000-0004-0000-0100-000017000000}"/>
    <hyperlink ref="F303" r:id="rId25" xr:uid="{00000000-0004-0000-0100-000018000000}"/>
    <hyperlink ref="F309" r:id="rId26" xr:uid="{00000000-0004-0000-0100-000019000000}"/>
    <hyperlink ref="F314" r:id="rId27" xr:uid="{00000000-0004-0000-0100-00001A000000}"/>
    <hyperlink ref="F317" r:id="rId28" xr:uid="{00000000-0004-0000-0100-00001B000000}"/>
    <hyperlink ref="F325" r:id="rId29" xr:uid="{00000000-0004-0000-0100-00001C000000}"/>
    <hyperlink ref="F330" r:id="rId30" xr:uid="{00000000-0004-0000-0100-00001D000000}"/>
    <hyperlink ref="F352" r:id="rId31" xr:uid="{00000000-0004-0000-0100-00001E000000}"/>
    <hyperlink ref="F365" r:id="rId32" xr:uid="{00000000-0004-0000-0100-00001F000000}"/>
    <hyperlink ref="F372" r:id="rId33" xr:uid="{00000000-0004-0000-0100-000020000000}"/>
    <hyperlink ref="F380" r:id="rId34" xr:uid="{00000000-0004-0000-0100-000021000000}"/>
    <hyperlink ref="F386" r:id="rId35" xr:uid="{00000000-0004-0000-0100-000022000000}"/>
    <hyperlink ref="F405" r:id="rId36" xr:uid="{00000000-0004-0000-0100-000023000000}"/>
    <hyperlink ref="F424" r:id="rId37" xr:uid="{00000000-0004-0000-0100-000024000000}"/>
    <hyperlink ref="F426" r:id="rId38" xr:uid="{00000000-0004-0000-0100-000025000000}"/>
    <hyperlink ref="F431" r:id="rId39" xr:uid="{00000000-0004-0000-0100-000026000000}"/>
    <hyperlink ref="F437" r:id="rId40" xr:uid="{00000000-0004-0000-0100-000027000000}"/>
    <hyperlink ref="F439" r:id="rId41" xr:uid="{00000000-0004-0000-0100-000028000000}"/>
    <hyperlink ref="F441" r:id="rId42" xr:uid="{00000000-0004-0000-0100-000029000000}"/>
    <hyperlink ref="F444" r:id="rId43" xr:uid="{00000000-0004-0000-0100-00002A000000}"/>
    <hyperlink ref="F446" r:id="rId44" xr:uid="{00000000-0004-0000-0100-00002B000000}"/>
    <hyperlink ref="F448" r:id="rId45" xr:uid="{00000000-0004-0000-0100-00002C000000}"/>
    <hyperlink ref="F452" r:id="rId46" xr:uid="{00000000-0004-0000-0100-00002D000000}"/>
    <hyperlink ref="F454" r:id="rId47" xr:uid="{00000000-0004-0000-0100-00002E000000}"/>
    <hyperlink ref="F458" r:id="rId48" xr:uid="{00000000-0004-0000-0100-00002F000000}"/>
    <hyperlink ref="F464" r:id="rId49" xr:uid="{00000000-0004-0000-0100-000030000000}"/>
    <hyperlink ref="F480" r:id="rId50" xr:uid="{00000000-0004-0000-0100-000031000000}"/>
    <hyperlink ref="F498" r:id="rId51" xr:uid="{00000000-0004-0000-0100-000032000000}"/>
    <hyperlink ref="F500" r:id="rId52" xr:uid="{00000000-0004-0000-0100-000033000000}"/>
    <hyperlink ref="F502" r:id="rId53" xr:uid="{00000000-0004-0000-0100-000034000000}"/>
    <hyperlink ref="F510" r:id="rId54" xr:uid="{00000000-0004-0000-0100-000035000000}"/>
    <hyperlink ref="F517" r:id="rId55" xr:uid="{00000000-0004-0000-0100-000036000000}"/>
    <hyperlink ref="F530" r:id="rId56" xr:uid="{00000000-0004-0000-0100-000037000000}"/>
    <hyperlink ref="F537" r:id="rId57" xr:uid="{00000000-0004-0000-0100-000038000000}"/>
    <hyperlink ref="F550" r:id="rId58" xr:uid="{00000000-0004-0000-0100-000039000000}"/>
    <hyperlink ref="F553" r:id="rId59" xr:uid="{00000000-0004-0000-0100-00003A000000}"/>
    <hyperlink ref="F558" r:id="rId60" xr:uid="{00000000-0004-0000-0100-00003B000000}"/>
    <hyperlink ref="F563" r:id="rId61" xr:uid="{00000000-0004-0000-0100-00003C000000}"/>
    <hyperlink ref="F569" r:id="rId62" xr:uid="{00000000-0004-0000-0100-00003D000000}"/>
    <hyperlink ref="F575" r:id="rId63" xr:uid="{00000000-0004-0000-0100-00003E000000}"/>
    <hyperlink ref="F582" r:id="rId64" xr:uid="{00000000-0004-0000-0100-00003F000000}"/>
    <hyperlink ref="F616" r:id="rId65" xr:uid="{00000000-0004-0000-0100-000040000000}"/>
    <hyperlink ref="F642" r:id="rId66" xr:uid="{00000000-0004-0000-0100-000041000000}"/>
    <hyperlink ref="F674" r:id="rId67" xr:uid="{00000000-0004-0000-0100-000042000000}"/>
    <hyperlink ref="F681" r:id="rId68" xr:uid="{00000000-0004-0000-0100-000043000000}"/>
    <hyperlink ref="F687" r:id="rId69" xr:uid="{00000000-0004-0000-0100-000044000000}"/>
    <hyperlink ref="F703" r:id="rId70" xr:uid="{00000000-0004-0000-0100-000045000000}"/>
    <hyperlink ref="F705" r:id="rId71" xr:uid="{00000000-0004-0000-0100-000046000000}"/>
    <hyperlink ref="F718" r:id="rId72" xr:uid="{00000000-0004-0000-0100-000047000000}"/>
    <hyperlink ref="F726" r:id="rId73" xr:uid="{00000000-0004-0000-0100-000048000000}"/>
    <hyperlink ref="F734" r:id="rId74" xr:uid="{00000000-0004-0000-0100-000049000000}"/>
    <hyperlink ref="F749" r:id="rId75" xr:uid="{00000000-0004-0000-0100-00004A000000}"/>
    <hyperlink ref="F762" r:id="rId76" xr:uid="{00000000-0004-0000-0100-00004B000000}"/>
    <hyperlink ref="F764" r:id="rId77" xr:uid="{00000000-0004-0000-0100-00004C000000}"/>
    <hyperlink ref="F767" r:id="rId78" xr:uid="{00000000-0004-0000-0100-00004D000000}"/>
    <hyperlink ref="F773" r:id="rId79" xr:uid="{00000000-0004-0000-0100-00004E000000}"/>
    <hyperlink ref="F779" r:id="rId80" xr:uid="{00000000-0004-0000-0100-00004F000000}"/>
    <hyperlink ref="F790" r:id="rId81" xr:uid="{00000000-0004-0000-0100-000050000000}"/>
    <hyperlink ref="F792" r:id="rId82" xr:uid="{00000000-0004-0000-0100-000051000000}"/>
    <hyperlink ref="F794" r:id="rId83" xr:uid="{00000000-0004-0000-0100-000052000000}"/>
    <hyperlink ref="F797" r:id="rId84" xr:uid="{00000000-0004-0000-0100-000053000000}"/>
    <hyperlink ref="F804" r:id="rId85" xr:uid="{00000000-0004-0000-0100-000054000000}"/>
    <hyperlink ref="F811" r:id="rId86" xr:uid="{00000000-0004-0000-0100-000055000000}"/>
    <hyperlink ref="F818" r:id="rId87" xr:uid="{00000000-0004-0000-0100-000056000000}"/>
    <hyperlink ref="F831" r:id="rId88" xr:uid="{00000000-0004-0000-0100-000057000000}"/>
    <hyperlink ref="F838" r:id="rId89" xr:uid="{00000000-0004-0000-0100-000058000000}"/>
    <hyperlink ref="F851" r:id="rId90" xr:uid="{00000000-0004-0000-0100-000059000000}"/>
    <hyperlink ref="F858" r:id="rId91" xr:uid="{00000000-0004-0000-0100-00005A000000}"/>
    <hyperlink ref="F866" r:id="rId92" xr:uid="{00000000-0004-0000-0100-00005B000000}"/>
    <hyperlink ref="F869" r:id="rId93" xr:uid="{00000000-0004-0000-0100-00005C000000}"/>
    <hyperlink ref="F875" r:id="rId94" xr:uid="{00000000-0004-0000-0100-00005D000000}"/>
    <hyperlink ref="F915" r:id="rId95" xr:uid="{00000000-0004-0000-0100-00005E000000}"/>
    <hyperlink ref="F917" r:id="rId96" xr:uid="{00000000-0004-0000-0100-00005F000000}"/>
    <hyperlink ref="F919" r:id="rId97" xr:uid="{00000000-0004-0000-0100-000060000000}"/>
    <hyperlink ref="F922" r:id="rId98" xr:uid="{00000000-0004-0000-0100-000061000000}"/>
    <hyperlink ref="F930" r:id="rId99" xr:uid="{00000000-0004-0000-0100-000062000000}"/>
    <hyperlink ref="F937" r:id="rId100" xr:uid="{00000000-0004-0000-0100-000063000000}"/>
    <hyperlink ref="F945" r:id="rId101" xr:uid="{00000000-0004-0000-0100-000064000000}"/>
    <hyperlink ref="F953" r:id="rId102" xr:uid="{00000000-0004-0000-0100-000065000000}"/>
    <hyperlink ref="F960" r:id="rId103" xr:uid="{00000000-0004-0000-0100-000066000000}"/>
    <hyperlink ref="F967" r:id="rId104" xr:uid="{00000000-0004-0000-0100-000067000000}"/>
    <hyperlink ref="F974" r:id="rId105" xr:uid="{00000000-0004-0000-0100-000068000000}"/>
    <hyperlink ref="F981" r:id="rId106" xr:uid="{00000000-0004-0000-0100-000069000000}"/>
    <hyperlink ref="F989" r:id="rId107" xr:uid="{00000000-0004-0000-0100-00006A000000}"/>
    <hyperlink ref="F1006" r:id="rId108" xr:uid="{00000000-0004-0000-0100-00006B000000}"/>
    <hyperlink ref="F1011" r:id="rId109" xr:uid="{00000000-0004-0000-0100-00006C000000}"/>
    <hyperlink ref="F1027" r:id="rId110" xr:uid="{00000000-0004-0000-0100-00006D000000}"/>
    <hyperlink ref="F1043" r:id="rId111" xr:uid="{00000000-0004-0000-0100-00006E000000}"/>
    <hyperlink ref="F1059" r:id="rId112" xr:uid="{00000000-0004-0000-0100-00006F000000}"/>
    <hyperlink ref="F1076" r:id="rId113" xr:uid="{00000000-0004-0000-0100-000070000000}"/>
    <hyperlink ref="F1090" r:id="rId114" xr:uid="{00000000-0004-0000-0100-000071000000}"/>
    <hyperlink ref="F1104" r:id="rId115" xr:uid="{00000000-0004-0000-0100-000072000000}"/>
    <hyperlink ref="F1136" r:id="rId116" xr:uid="{00000000-0004-0000-0100-000073000000}"/>
    <hyperlink ref="F1141" r:id="rId117" xr:uid="{00000000-0004-0000-0100-000074000000}"/>
    <hyperlink ref="F1156" r:id="rId118" xr:uid="{00000000-0004-0000-0100-00007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83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81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2:46" ht="24.9" customHeight="1">
      <c r="B4" s="21"/>
      <c r="D4" s="22" t="s">
        <v>85</v>
      </c>
      <c r="L4" s="21"/>
      <c r="M4" s="86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26.25" customHeight="1">
      <c r="B7" s="21"/>
      <c r="E7" s="337" t="str">
        <f>'Rekapitulace stavby'!K6</f>
        <v>Gymnázium Lanškroun-rekonstrukce stropní konstrukce v podkroví JV křídla budovy</v>
      </c>
      <c r="F7" s="338"/>
      <c r="G7" s="338"/>
      <c r="H7" s="338"/>
      <c r="L7" s="21"/>
    </row>
    <row r="8" spans="2:46" s="1" customFormat="1" ht="12" customHeight="1">
      <c r="B8" s="33"/>
      <c r="D8" s="28" t="s">
        <v>86</v>
      </c>
      <c r="L8" s="33"/>
    </row>
    <row r="9" spans="2:46" s="1" customFormat="1" ht="16.5" customHeight="1">
      <c r="B9" s="33"/>
      <c r="E9" s="323" t="s">
        <v>1145</v>
      </c>
      <c r="F9" s="336"/>
      <c r="G9" s="336"/>
      <c r="H9" s="336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26.3.2024</v>
      </c>
      <c r="L12" s="33"/>
    </row>
    <row r="13" spans="2:46" s="1" customFormat="1" ht="10.95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>
        <f>IF('Rekapitulace stavby'!AN10="","",'Rekapitulace stavby'!AN10)</f>
        <v>70892822</v>
      </c>
      <c r="L14" s="33"/>
    </row>
    <row r="15" spans="2:46" s="1" customFormat="1" ht="18" customHeight="1">
      <c r="B15" s="33"/>
      <c r="E15" s="26" t="str">
        <f>IF('Rekapitulace stavby'!E11="","",'Rekapitulace stavby'!E11)</f>
        <v>Pardubický kraj, Komenského nám. 125, Pardubice</v>
      </c>
      <c r="I15" s="28" t="s">
        <v>27</v>
      </c>
      <c r="J15" s="26" t="str">
        <f>IF('Rekapitulace stavby'!AN11="","",'Rekapitulace stavby'!AN11)</f>
        <v>CZ70892822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28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39" t="str">
        <f>'Rekapitulace stavby'!E14</f>
        <v>Vyplň údaj</v>
      </c>
      <c r="F18" s="305"/>
      <c r="G18" s="305"/>
      <c r="H18" s="305"/>
      <c r="I18" s="28" t="s">
        <v>27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30</v>
      </c>
      <c r="I20" s="28" t="s">
        <v>26</v>
      </c>
      <c r="J20" s="26">
        <f>IF('Rekapitulace stavby'!AN16="","",'Rekapitulace stavby'!AN16)</f>
        <v>48155586</v>
      </c>
      <c r="L20" s="33"/>
    </row>
    <row r="21" spans="2:12" s="1" customFormat="1" ht="18" customHeight="1">
      <c r="B21" s="33"/>
      <c r="E21" s="26" t="str">
        <f>IF('Rekapitulace stavby'!E17="","",'Rekapitulace stavby'!E17)</f>
        <v>INRECO, s.r.o.</v>
      </c>
      <c r="I21" s="28" t="s">
        <v>27</v>
      </c>
      <c r="J21" s="26" t="str">
        <f>IF('Rekapitulace stavby'!AN17="","",'Rekapitulace stavby'!AN17)</f>
        <v>CZ48155586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31</v>
      </c>
      <c r="I23" s="28" t="s">
        <v>26</v>
      </c>
      <c r="J23" s="26">
        <f>IF('Rekapitulace stavby'!AN19="","",'Rekapitulace stavby'!AN19)</f>
        <v>48155586</v>
      </c>
      <c r="L23" s="33"/>
    </row>
    <row r="24" spans="2:12" s="1" customFormat="1" ht="18" customHeight="1">
      <c r="B24" s="33"/>
      <c r="E24" s="26" t="str">
        <f>IF('Rekapitulace stavby'!E20="","",'Rekapitulace stavby'!E20)</f>
        <v>INRECO, s.r.o.</v>
      </c>
      <c r="I24" s="28" t="s">
        <v>27</v>
      </c>
      <c r="J24" s="26" t="str">
        <f>IF('Rekapitulace stavby'!AN20="","",'Rekapitulace stavby'!AN20)</f>
        <v>CZ48155586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32</v>
      </c>
      <c r="L26" s="33"/>
    </row>
    <row r="27" spans="2:12" s="7" customFormat="1" ht="16.5" customHeight="1">
      <c r="B27" s="87"/>
      <c r="E27" s="310" t="s">
        <v>19</v>
      </c>
      <c r="F27" s="310"/>
      <c r="G27" s="310"/>
      <c r="H27" s="310"/>
      <c r="L27" s="87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34</v>
      </c>
      <c r="J30" s="64">
        <f>ROUND(J80,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36</v>
      </c>
      <c r="I32" s="36" t="s">
        <v>35</v>
      </c>
      <c r="J32" s="36" t="s">
        <v>37</v>
      </c>
      <c r="L32" s="33"/>
    </row>
    <row r="33" spans="2:12" s="1" customFormat="1" ht="14.4" customHeight="1">
      <c r="B33" s="33"/>
      <c r="D33" s="53" t="s">
        <v>38</v>
      </c>
      <c r="E33" s="28" t="s">
        <v>39</v>
      </c>
      <c r="F33" s="89">
        <f>ROUND((SUM(BE80:BE82)),  2)</f>
        <v>0</v>
      </c>
      <c r="I33" s="90">
        <v>0.21</v>
      </c>
      <c r="J33" s="89">
        <f>ROUND(((SUM(BE80:BE82))*I33),  2)</f>
        <v>0</v>
      </c>
      <c r="L33" s="33"/>
    </row>
    <row r="34" spans="2:12" s="1" customFormat="1" ht="14.4" customHeight="1">
      <c r="B34" s="33"/>
      <c r="E34" s="28" t="s">
        <v>40</v>
      </c>
      <c r="F34" s="89">
        <f>ROUND((SUM(BF80:BF82)),  2)</f>
        <v>0</v>
      </c>
      <c r="I34" s="90">
        <v>0.12</v>
      </c>
      <c r="J34" s="89">
        <f>ROUND(((SUM(BF80:BF82))*I34),  2)</f>
        <v>0</v>
      </c>
      <c r="L34" s="33"/>
    </row>
    <row r="35" spans="2:12" s="1" customFormat="1" ht="14.4" hidden="1" customHeight="1">
      <c r="B35" s="33"/>
      <c r="E35" s="28" t="s">
        <v>41</v>
      </c>
      <c r="F35" s="89">
        <f>ROUND((SUM(BG80:BG82)),  2)</f>
        <v>0</v>
      </c>
      <c r="I35" s="90">
        <v>0.21</v>
      </c>
      <c r="J35" s="89">
        <f>0</f>
        <v>0</v>
      </c>
      <c r="L35" s="33"/>
    </row>
    <row r="36" spans="2:12" s="1" customFormat="1" ht="14.4" hidden="1" customHeight="1">
      <c r="B36" s="33"/>
      <c r="E36" s="28" t="s">
        <v>42</v>
      </c>
      <c r="F36" s="89">
        <f>ROUND((SUM(BH80:BH82)),  2)</f>
        <v>0</v>
      </c>
      <c r="I36" s="90">
        <v>0.12</v>
      </c>
      <c r="J36" s="89">
        <f>0</f>
        <v>0</v>
      </c>
      <c r="L36" s="33"/>
    </row>
    <row r="37" spans="2:12" s="1" customFormat="1" ht="14.4" hidden="1" customHeight="1">
      <c r="B37" s="33"/>
      <c r="E37" s="28" t="s">
        <v>43</v>
      </c>
      <c r="F37" s="89">
        <f>ROUND((SUM(BI80:BI82)),  2)</f>
        <v>0</v>
      </c>
      <c r="I37" s="90">
        <v>0</v>
      </c>
      <c r="J37" s="89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1"/>
      <c r="D39" s="92" t="s">
        <v>44</v>
      </c>
      <c r="E39" s="55"/>
      <c r="F39" s="55"/>
      <c r="G39" s="93" t="s">
        <v>45</v>
      </c>
      <c r="H39" s="94" t="s">
        <v>46</v>
      </c>
      <c r="I39" s="55"/>
      <c r="J39" s="95">
        <f>SUM(J30:J37)</f>
        <v>0</v>
      </c>
      <c r="K39" s="96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2" t="s">
        <v>88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26.25" customHeight="1">
      <c r="B48" s="33"/>
      <c r="E48" s="337" t="str">
        <f>E7</f>
        <v>Gymnázium Lanškroun-rekonstrukce stropní konstrukce v podkroví JV křídla budovy</v>
      </c>
      <c r="F48" s="338"/>
      <c r="G48" s="338"/>
      <c r="H48" s="338"/>
      <c r="L48" s="33"/>
    </row>
    <row r="49" spans="2:47" s="1" customFormat="1" ht="12" customHeight="1">
      <c r="B49" s="33"/>
      <c r="C49" s="28" t="s">
        <v>86</v>
      </c>
      <c r="L49" s="33"/>
    </row>
    <row r="50" spans="2:47" s="1" customFormat="1" ht="16.5" customHeight="1">
      <c r="B50" s="33"/>
      <c r="E50" s="323" t="str">
        <f>E9</f>
        <v>O-24-02 - Silnoproudá elektrotechnika</v>
      </c>
      <c r="F50" s="336"/>
      <c r="G50" s="336"/>
      <c r="H50" s="336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26.3.2024</v>
      </c>
      <c r="L52" s="33"/>
    </row>
    <row r="53" spans="2:47" s="1" customFormat="1" ht="6.9" customHeight="1">
      <c r="B53" s="33"/>
      <c r="L53" s="33"/>
    </row>
    <row r="54" spans="2:47" s="1" customFormat="1" ht="15.15" customHeight="1">
      <c r="B54" s="33"/>
      <c r="C54" s="28" t="s">
        <v>25</v>
      </c>
      <c r="F54" s="26" t="str">
        <f>E15</f>
        <v>Pardubický kraj, Komenského nám. 125, Pardubice</v>
      </c>
      <c r="I54" s="28" t="s">
        <v>30</v>
      </c>
      <c r="J54" s="31" t="str">
        <f>E21</f>
        <v>INRECO, s.r.o.</v>
      </c>
      <c r="L54" s="33"/>
    </row>
    <row r="55" spans="2:47" s="1" customFormat="1" ht="15.15" customHeight="1">
      <c r="B55" s="33"/>
      <c r="C55" s="28" t="s">
        <v>28</v>
      </c>
      <c r="F55" s="26" t="str">
        <f>IF(E18="","",E18)</f>
        <v>Vyplň údaj</v>
      </c>
      <c r="I55" s="28" t="s">
        <v>31</v>
      </c>
      <c r="J55" s="31" t="str">
        <f>E24</f>
        <v>INRECO, s.r.o.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89</v>
      </c>
      <c r="D57" s="91"/>
      <c r="E57" s="91"/>
      <c r="F57" s="91"/>
      <c r="G57" s="91"/>
      <c r="H57" s="91"/>
      <c r="I57" s="91"/>
      <c r="J57" s="98" t="s">
        <v>90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5" customHeight="1">
      <c r="B59" s="33"/>
      <c r="C59" s="99" t="s">
        <v>66</v>
      </c>
      <c r="J59" s="64">
        <f>J80</f>
        <v>0</v>
      </c>
      <c r="L59" s="33"/>
      <c r="AU59" s="18" t="s">
        <v>91</v>
      </c>
    </row>
    <row r="60" spans="2:47" s="8" customFormat="1" ht="24.9" customHeight="1">
      <c r="B60" s="100"/>
      <c r="D60" s="101" t="s">
        <v>1146</v>
      </c>
      <c r="E60" s="102"/>
      <c r="F60" s="102"/>
      <c r="G60" s="102"/>
      <c r="H60" s="102"/>
      <c r="I60" s="102"/>
      <c r="J60" s="103">
        <f>J81</f>
        <v>0</v>
      </c>
      <c r="L60" s="100"/>
    </row>
    <row r="61" spans="2:47" s="1" customFormat="1" ht="21.75" customHeight="1">
      <c r="B61" s="33"/>
      <c r="L61" s="33"/>
    </row>
    <row r="62" spans="2:47" s="1" customFormat="1" ht="6.9" customHeight="1"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33"/>
    </row>
    <row r="66" spans="2:63" s="1" customFormat="1" ht="6.9" customHeight="1">
      <c r="B66" s="44"/>
      <c r="C66" s="45"/>
      <c r="D66" s="45"/>
      <c r="E66" s="45"/>
      <c r="F66" s="45"/>
      <c r="G66" s="45"/>
      <c r="H66" s="45"/>
      <c r="I66" s="45"/>
      <c r="J66" s="45"/>
      <c r="K66" s="45"/>
      <c r="L66" s="33"/>
    </row>
    <row r="67" spans="2:63" s="1" customFormat="1" ht="24.9" customHeight="1">
      <c r="B67" s="33"/>
      <c r="C67" s="22" t="s">
        <v>108</v>
      </c>
      <c r="L67" s="33"/>
    </row>
    <row r="68" spans="2:63" s="1" customFormat="1" ht="6.9" customHeight="1">
      <c r="B68" s="33"/>
      <c r="L68" s="33"/>
    </row>
    <row r="69" spans="2:63" s="1" customFormat="1" ht="12" customHeight="1">
      <c r="B69" s="33"/>
      <c r="C69" s="28" t="s">
        <v>16</v>
      </c>
      <c r="L69" s="33"/>
    </row>
    <row r="70" spans="2:63" s="1" customFormat="1" ht="26.25" customHeight="1">
      <c r="B70" s="33"/>
      <c r="E70" s="337" t="str">
        <f>E7</f>
        <v>Gymnázium Lanškroun-rekonstrukce stropní konstrukce v podkroví JV křídla budovy</v>
      </c>
      <c r="F70" s="338"/>
      <c r="G70" s="338"/>
      <c r="H70" s="338"/>
      <c r="L70" s="33"/>
    </row>
    <row r="71" spans="2:63" s="1" customFormat="1" ht="12" customHeight="1">
      <c r="B71" s="33"/>
      <c r="C71" s="28" t="s">
        <v>86</v>
      </c>
      <c r="L71" s="33"/>
    </row>
    <row r="72" spans="2:63" s="1" customFormat="1" ht="16.5" customHeight="1">
      <c r="B72" s="33"/>
      <c r="E72" s="323" t="str">
        <f>E9</f>
        <v>O-24-02 - Silnoproudá elektrotechnika</v>
      </c>
      <c r="F72" s="336"/>
      <c r="G72" s="336"/>
      <c r="H72" s="336"/>
      <c r="L72" s="33"/>
    </row>
    <row r="73" spans="2:63" s="1" customFormat="1" ht="6.9" customHeight="1">
      <c r="B73" s="33"/>
      <c r="L73" s="33"/>
    </row>
    <row r="74" spans="2:63" s="1" customFormat="1" ht="12" customHeight="1">
      <c r="B74" s="33"/>
      <c r="C74" s="28" t="s">
        <v>21</v>
      </c>
      <c r="F74" s="26" t="str">
        <f>F12</f>
        <v xml:space="preserve"> </v>
      </c>
      <c r="I74" s="28" t="s">
        <v>23</v>
      </c>
      <c r="J74" s="50" t="str">
        <f>IF(J12="","",J12)</f>
        <v>26.3.2024</v>
      </c>
      <c r="L74" s="33"/>
    </row>
    <row r="75" spans="2:63" s="1" customFormat="1" ht="6.9" customHeight="1">
      <c r="B75" s="33"/>
      <c r="L75" s="33"/>
    </row>
    <row r="76" spans="2:63" s="1" customFormat="1" ht="15.15" customHeight="1">
      <c r="B76" s="33"/>
      <c r="C76" s="28" t="s">
        <v>25</v>
      </c>
      <c r="F76" s="26" t="str">
        <f>E15</f>
        <v>Pardubický kraj, Komenského nám. 125, Pardubice</v>
      </c>
      <c r="I76" s="28" t="s">
        <v>30</v>
      </c>
      <c r="J76" s="31" t="str">
        <f>E21</f>
        <v>INRECO, s.r.o.</v>
      </c>
      <c r="L76" s="33"/>
    </row>
    <row r="77" spans="2:63" s="1" customFormat="1" ht="15.15" customHeight="1">
      <c r="B77" s="33"/>
      <c r="C77" s="28" t="s">
        <v>28</v>
      </c>
      <c r="F77" s="26" t="str">
        <f>IF(E18="","",E18)</f>
        <v>Vyplň údaj</v>
      </c>
      <c r="I77" s="28" t="s">
        <v>31</v>
      </c>
      <c r="J77" s="31" t="str">
        <f>E24</f>
        <v>INRECO, s.r.o.</v>
      </c>
      <c r="L77" s="33"/>
    </row>
    <row r="78" spans="2:63" s="1" customFormat="1" ht="10.35" customHeight="1">
      <c r="B78" s="33"/>
      <c r="L78" s="33"/>
    </row>
    <row r="79" spans="2:63" s="10" customFormat="1" ht="29.25" customHeight="1">
      <c r="B79" s="108"/>
      <c r="C79" s="109" t="s">
        <v>109</v>
      </c>
      <c r="D79" s="110" t="s">
        <v>53</v>
      </c>
      <c r="E79" s="110" t="s">
        <v>49</v>
      </c>
      <c r="F79" s="110" t="s">
        <v>50</v>
      </c>
      <c r="G79" s="110" t="s">
        <v>110</v>
      </c>
      <c r="H79" s="110" t="s">
        <v>111</v>
      </c>
      <c r="I79" s="110" t="s">
        <v>112</v>
      </c>
      <c r="J79" s="111" t="s">
        <v>90</v>
      </c>
      <c r="K79" s="112" t="s">
        <v>113</v>
      </c>
      <c r="L79" s="108"/>
      <c r="M79" s="57" t="s">
        <v>19</v>
      </c>
      <c r="N79" s="58" t="s">
        <v>38</v>
      </c>
      <c r="O79" s="58" t="s">
        <v>114</v>
      </c>
      <c r="P79" s="58" t="s">
        <v>115</v>
      </c>
      <c r="Q79" s="58" t="s">
        <v>116</v>
      </c>
      <c r="R79" s="58" t="s">
        <v>117</v>
      </c>
      <c r="S79" s="58" t="s">
        <v>118</v>
      </c>
      <c r="T79" s="59" t="s">
        <v>119</v>
      </c>
    </row>
    <row r="80" spans="2:63" s="1" customFormat="1" ht="22.95" customHeight="1">
      <c r="B80" s="33"/>
      <c r="C80" s="62" t="s">
        <v>120</v>
      </c>
      <c r="J80" s="113">
        <f>BK80</f>
        <v>0</v>
      </c>
      <c r="L80" s="33"/>
      <c r="M80" s="60"/>
      <c r="N80" s="51"/>
      <c r="O80" s="51"/>
      <c r="P80" s="114">
        <f>P81</f>
        <v>0</v>
      </c>
      <c r="Q80" s="51"/>
      <c r="R80" s="114">
        <f>R81</f>
        <v>0</v>
      </c>
      <c r="S80" s="51"/>
      <c r="T80" s="115">
        <f>T81</f>
        <v>0</v>
      </c>
      <c r="AT80" s="18" t="s">
        <v>67</v>
      </c>
      <c r="AU80" s="18" t="s">
        <v>91</v>
      </c>
      <c r="BK80" s="116">
        <f>BK81</f>
        <v>0</v>
      </c>
    </row>
    <row r="81" spans="2:65" s="11" customFormat="1" ht="25.95" customHeight="1">
      <c r="B81" s="117"/>
      <c r="D81" s="118" t="s">
        <v>67</v>
      </c>
      <c r="E81" s="119" t="s">
        <v>1147</v>
      </c>
      <c r="F81" s="119" t="s">
        <v>1148</v>
      </c>
      <c r="I81" s="120"/>
      <c r="J81" s="121">
        <f>BK81</f>
        <v>0</v>
      </c>
      <c r="L81" s="117"/>
      <c r="M81" s="122"/>
      <c r="P81" s="123">
        <f>P82</f>
        <v>0</v>
      </c>
      <c r="R81" s="123">
        <f>R82</f>
        <v>0</v>
      </c>
      <c r="T81" s="124">
        <f>T82</f>
        <v>0</v>
      </c>
      <c r="AR81" s="118" t="s">
        <v>130</v>
      </c>
      <c r="AT81" s="125" t="s">
        <v>67</v>
      </c>
      <c r="AU81" s="125" t="s">
        <v>68</v>
      </c>
      <c r="AY81" s="118" t="s">
        <v>123</v>
      </c>
      <c r="BK81" s="126">
        <f>BK82</f>
        <v>0</v>
      </c>
    </row>
    <row r="82" spans="2:65" s="1" customFormat="1" ht="24.15" customHeight="1">
      <c r="B82" s="33"/>
      <c r="C82" s="129" t="s">
        <v>76</v>
      </c>
      <c r="D82" s="129" t="s">
        <v>126</v>
      </c>
      <c r="E82" s="130" t="s">
        <v>1149</v>
      </c>
      <c r="F82" s="131" t="s">
        <v>1150</v>
      </c>
      <c r="G82" s="132" t="s">
        <v>1151</v>
      </c>
      <c r="H82" s="133">
        <v>1</v>
      </c>
      <c r="I82" s="134"/>
      <c r="J82" s="135">
        <f>ROUND(I82*H82,2)</f>
        <v>0</v>
      </c>
      <c r="K82" s="136"/>
      <c r="L82" s="33"/>
      <c r="M82" s="190" t="s">
        <v>19</v>
      </c>
      <c r="N82" s="191" t="s">
        <v>39</v>
      </c>
      <c r="O82" s="192"/>
      <c r="P82" s="193">
        <f>O82*H82</f>
        <v>0</v>
      </c>
      <c r="Q82" s="193">
        <v>0</v>
      </c>
      <c r="R82" s="193">
        <f>Q82*H82</f>
        <v>0</v>
      </c>
      <c r="S82" s="193">
        <v>0</v>
      </c>
      <c r="T82" s="194">
        <f>S82*H82</f>
        <v>0</v>
      </c>
      <c r="AR82" s="141" t="s">
        <v>1152</v>
      </c>
      <c r="AT82" s="141" t="s">
        <v>126</v>
      </c>
      <c r="AU82" s="141" t="s">
        <v>76</v>
      </c>
      <c r="AY82" s="18" t="s">
        <v>123</v>
      </c>
      <c r="BE82" s="142">
        <f>IF(N82="základní",J82,0)</f>
        <v>0</v>
      </c>
      <c r="BF82" s="142">
        <f>IF(N82="snížená",J82,0)</f>
        <v>0</v>
      </c>
      <c r="BG82" s="142">
        <f>IF(N82="zákl. přenesená",J82,0)</f>
        <v>0</v>
      </c>
      <c r="BH82" s="142">
        <f>IF(N82="sníž. přenesená",J82,0)</f>
        <v>0</v>
      </c>
      <c r="BI82" s="142">
        <f>IF(N82="nulová",J82,0)</f>
        <v>0</v>
      </c>
      <c r="BJ82" s="18" t="s">
        <v>76</v>
      </c>
      <c r="BK82" s="142">
        <f>ROUND(I82*H82,2)</f>
        <v>0</v>
      </c>
      <c r="BL82" s="18" t="s">
        <v>1152</v>
      </c>
      <c r="BM82" s="141" t="s">
        <v>1153</v>
      </c>
    </row>
    <row r="83" spans="2:65" s="1" customFormat="1" ht="6.9" customHeight="1"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33"/>
    </row>
  </sheetData>
  <sheetProtection algorithmName="SHA-512" hashValue="Nh+p1jjMRE8r6V2cbEZVrygcljr0EoVNXakMSKTysrjZf5mthfARV6hNnS39uLNQxkSSFLpVtyIkhslF9OIKig==" saltValue="hSQa4K/9P7Ilx8mBXmAuiUAt54QpTkCWWSvmwy186ZdeEOzsjm0zV9yN7jG+1omvELMejToZFvx9Yu71GJti7Q==" spinCount="100000" sheet="1" objects="1" scenarios="1" formatColumns="0" formatRows="0" autoFilter="0"/>
  <autoFilter ref="C79:K82" xr:uid="{00000000-0009-0000-0000-000002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DD58C-5909-4BCD-BC18-331E48ACF92D}">
  <dimension ref="A1:C10"/>
  <sheetViews>
    <sheetView workbookViewId="0">
      <selection activeCell="G17" sqref="G17"/>
    </sheetView>
  </sheetViews>
  <sheetFormatPr defaultRowHeight="10.199999999999999"/>
  <cols>
    <col min="1" max="1" width="26" style="291" bestFit="1" customWidth="1"/>
    <col min="2" max="2" width="9.7109375" style="292" bestFit="1" customWidth="1"/>
    <col min="3" max="3" width="14.7109375" style="292" bestFit="1" customWidth="1"/>
  </cols>
  <sheetData>
    <row r="1" spans="1:3">
      <c r="A1" s="280" t="s">
        <v>1310</v>
      </c>
      <c r="B1" s="281" t="s">
        <v>1431</v>
      </c>
      <c r="C1" s="281" t="s">
        <v>1432</v>
      </c>
    </row>
    <row r="2" spans="1:3" ht="11.4">
      <c r="A2" s="282" t="s">
        <v>1433</v>
      </c>
      <c r="B2" s="283"/>
      <c r="C2" s="283"/>
    </row>
    <row r="3" spans="1:3">
      <c r="A3" s="284" t="s">
        <v>1434</v>
      </c>
      <c r="B3" s="285"/>
      <c r="C3" s="285">
        <v>0</v>
      </c>
    </row>
    <row r="4" spans="1:3">
      <c r="A4" s="284" t="s">
        <v>1435</v>
      </c>
      <c r="B4" s="285"/>
      <c r="C4" s="285">
        <v>0</v>
      </c>
    </row>
    <row r="5" spans="1:3">
      <c r="A5" s="286" t="s">
        <v>1436</v>
      </c>
      <c r="B5" s="287">
        <v>0</v>
      </c>
      <c r="C5" s="287">
        <f>C3+C4</f>
        <v>0</v>
      </c>
    </row>
    <row r="6" spans="1:3">
      <c r="A6" s="284" t="s">
        <v>19</v>
      </c>
      <c r="B6" s="285"/>
      <c r="C6" s="285"/>
    </row>
    <row r="7" spans="1:3">
      <c r="A7" s="286" t="s">
        <v>1437</v>
      </c>
      <c r="B7" s="287">
        <v>0</v>
      </c>
      <c r="C7" s="287">
        <f>C5+C6</f>
        <v>0</v>
      </c>
    </row>
    <row r="8" spans="1:3" ht="11.4">
      <c r="A8" s="282" t="s">
        <v>1438</v>
      </c>
      <c r="B8" s="283"/>
      <c r="C8" s="283">
        <f>C7</f>
        <v>0</v>
      </c>
    </row>
    <row r="9" spans="1:3">
      <c r="A9" s="284" t="s">
        <v>19</v>
      </c>
      <c r="B9" s="285"/>
      <c r="C9" s="285"/>
    </row>
    <row r="10" spans="1:3" ht="13.8">
      <c r="A10" s="288" t="s">
        <v>1439</v>
      </c>
      <c r="B10" s="289"/>
      <c r="C10" s="290">
        <f>C8</f>
        <v>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3E154-A2CD-42F5-86DF-CEEA09C14B72}">
  <dimension ref="A1:J57"/>
  <sheetViews>
    <sheetView topLeftCell="A32" workbookViewId="0">
      <selection activeCell="E44" sqref="E44"/>
    </sheetView>
  </sheetViews>
  <sheetFormatPr defaultRowHeight="10.199999999999999"/>
  <cols>
    <col min="1" max="1" width="66.28515625" style="291" bestFit="1" customWidth="1"/>
    <col min="2" max="2" width="4.140625" style="291" bestFit="1" customWidth="1"/>
    <col min="3" max="3" width="6.85546875" style="292" bestFit="1" customWidth="1"/>
    <col min="4" max="4" width="7.42578125" style="292" bestFit="1" customWidth="1"/>
    <col min="5" max="5" width="13.28515625" style="292" bestFit="1" customWidth="1"/>
    <col min="6" max="6" width="3.7109375" style="291" bestFit="1" customWidth="1"/>
    <col min="7" max="7" width="7" style="292" bestFit="1" customWidth="1"/>
    <col min="8" max="8" width="14.7109375" style="292" bestFit="1" customWidth="1"/>
    <col min="9" max="9" width="6.85546875" style="292" bestFit="1" customWidth="1"/>
    <col min="10" max="10" width="14.7109375" style="292" bestFit="1" customWidth="1"/>
  </cols>
  <sheetData>
    <row r="1" spans="1:10">
      <c r="A1" s="280" t="s">
        <v>1310</v>
      </c>
      <c r="B1" s="280" t="s">
        <v>1440</v>
      </c>
      <c r="C1" s="281" t="s">
        <v>1441</v>
      </c>
      <c r="D1" s="281" t="s">
        <v>1442</v>
      </c>
      <c r="E1" s="281" t="s">
        <v>1443</v>
      </c>
      <c r="F1" s="280" t="s">
        <v>1444</v>
      </c>
      <c r="G1" s="281" t="s">
        <v>1445</v>
      </c>
      <c r="H1" s="281" t="s">
        <v>1446</v>
      </c>
      <c r="I1" s="281" t="s">
        <v>1447</v>
      </c>
      <c r="J1" s="281" t="s">
        <v>1380</v>
      </c>
    </row>
    <row r="2" spans="1:10" ht="13.8">
      <c r="A2" s="288" t="s">
        <v>1448</v>
      </c>
      <c r="B2" s="288" t="s">
        <v>19</v>
      </c>
      <c r="C2" s="289"/>
      <c r="D2" s="289"/>
      <c r="E2" s="289"/>
      <c r="F2" s="288" t="s">
        <v>19</v>
      </c>
      <c r="G2" s="289"/>
      <c r="H2" s="289"/>
      <c r="I2" s="289"/>
      <c r="J2" s="289"/>
    </row>
    <row r="3" spans="1:10" ht="11.4">
      <c r="A3" s="293" t="s">
        <v>1449</v>
      </c>
      <c r="B3" s="293" t="s">
        <v>19</v>
      </c>
      <c r="C3" s="294"/>
      <c r="D3" s="294"/>
      <c r="E3" s="294"/>
      <c r="F3" s="293" t="s">
        <v>19</v>
      </c>
      <c r="G3" s="294"/>
      <c r="H3" s="294"/>
      <c r="I3" s="294"/>
      <c r="J3" s="294"/>
    </row>
    <row r="4" spans="1:10" ht="11.4">
      <c r="A4" s="295" t="s">
        <v>1450</v>
      </c>
      <c r="B4" s="295" t="s">
        <v>19</v>
      </c>
      <c r="C4" s="296"/>
      <c r="D4" s="296"/>
      <c r="E4" s="296"/>
      <c r="F4" s="295" t="s">
        <v>19</v>
      </c>
      <c r="G4" s="296"/>
      <c r="H4" s="296"/>
      <c r="I4" s="296"/>
      <c r="J4" s="296"/>
    </row>
    <row r="5" spans="1:10" ht="11.4">
      <c r="A5" s="295" t="s">
        <v>1451</v>
      </c>
      <c r="B5" s="295" t="s">
        <v>19</v>
      </c>
      <c r="C5" s="297"/>
      <c r="D5" s="297"/>
      <c r="E5" s="297"/>
      <c r="F5" s="295" t="s">
        <v>19</v>
      </c>
      <c r="G5" s="297"/>
      <c r="H5" s="297"/>
      <c r="I5" s="297"/>
      <c r="J5" s="297"/>
    </row>
    <row r="6" spans="1:10">
      <c r="A6" s="284" t="s">
        <v>1452</v>
      </c>
      <c r="B6" s="284" t="s">
        <v>141</v>
      </c>
      <c r="C6" s="285">
        <v>105</v>
      </c>
      <c r="D6" s="285"/>
      <c r="E6" s="285">
        <f>C6*D6</f>
        <v>0</v>
      </c>
      <c r="F6" s="284" t="s">
        <v>19</v>
      </c>
      <c r="G6" s="285">
        <v>0</v>
      </c>
      <c r="H6" s="285">
        <f>C6*G6</f>
        <v>0</v>
      </c>
      <c r="I6" s="285">
        <f>D6+G6</f>
        <v>0</v>
      </c>
      <c r="J6" s="285">
        <f>C6*I6</f>
        <v>0</v>
      </c>
    </row>
    <row r="7" spans="1:10" ht="11.4">
      <c r="A7" s="295" t="s">
        <v>1453</v>
      </c>
      <c r="B7" s="295" t="s">
        <v>19</v>
      </c>
      <c r="C7" s="296"/>
      <c r="D7" s="296"/>
      <c r="E7" s="296"/>
      <c r="F7" s="295" t="s">
        <v>19</v>
      </c>
      <c r="G7" s="296"/>
      <c r="H7" s="296"/>
      <c r="I7" s="296"/>
      <c r="J7" s="296"/>
    </row>
    <row r="8" spans="1:10" ht="11.4">
      <c r="A8" s="295" t="s">
        <v>1454</v>
      </c>
      <c r="B8" s="295" t="s">
        <v>19</v>
      </c>
      <c r="C8" s="297"/>
      <c r="D8" s="297"/>
      <c r="E8" s="297"/>
      <c r="F8" s="295" t="s">
        <v>19</v>
      </c>
      <c r="G8" s="297"/>
      <c r="H8" s="297"/>
      <c r="I8" s="297"/>
      <c r="J8" s="297"/>
    </row>
    <row r="9" spans="1:10">
      <c r="A9" s="284" t="s">
        <v>1455</v>
      </c>
      <c r="B9" s="284" t="s">
        <v>1456</v>
      </c>
      <c r="C9" s="285">
        <v>5</v>
      </c>
      <c r="D9" s="285">
        <v>0</v>
      </c>
      <c r="E9" s="285">
        <f>C9*D9</f>
        <v>0</v>
      </c>
      <c r="F9" s="284" t="s">
        <v>19</v>
      </c>
      <c r="G9" s="285">
        <v>0</v>
      </c>
      <c r="H9" s="285">
        <f>C9*G9</f>
        <v>0</v>
      </c>
      <c r="I9" s="285">
        <f>D9+G9</f>
        <v>0</v>
      </c>
      <c r="J9" s="285">
        <f>C9*I9</f>
        <v>0</v>
      </c>
    </row>
    <row r="10" spans="1:10">
      <c r="A10" s="284" t="s">
        <v>1457</v>
      </c>
      <c r="B10" s="284" t="s">
        <v>1456</v>
      </c>
      <c r="C10" s="285">
        <v>14</v>
      </c>
      <c r="D10" s="285">
        <v>0</v>
      </c>
      <c r="E10" s="285">
        <f>C10*D10</f>
        <v>0</v>
      </c>
      <c r="F10" s="284" t="s">
        <v>19</v>
      </c>
      <c r="G10" s="285">
        <v>0</v>
      </c>
      <c r="H10" s="285">
        <f>C10*G10</f>
        <v>0</v>
      </c>
      <c r="I10" s="285">
        <f>D10+G10</f>
        <v>0</v>
      </c>
      <c r="J10" s="285">
        <f>C10*I10</f>
        <v>0</v>
      </c>
    </row>
    <row r="11" spans="1:10">
      <c r="A11" s="284" t="s">
        <v>1458</v>
      </c>
      <c r="B11" s="284" t="s">
        <v>141</v>
      </c>
      <c r="C11" s="285">
        <v>18</v>
      </c>
      <c r="D11" s="285">
        <v>0</v>
      </c>
      <c r="E11" s="285">
        <f>C11*D11</f>
        <v>0</v>
      </c>
      <c r="F11" s="284" t="s">
        <v>19</v>
      </c>
      <c r="G11" s="285">
        <v>0</v>
      </c>
      <c r="H11" s="285">
        <f>C11*G11</f>
        <v>0</v>
      </c>
      <c r="I11" s="285">
        <f>D11+G11</f>
        <v>0</v>
      </c>
      <c r="J11" s="285">
        <f>C11*I11</f>
        <v>0</v>
      </c>
    </row>
    <row r="12" spans="1:10" ht="11.4">
      <c r="A12" s="295" t="s">
        <v>1459</v>
      </c>
      <c r="B12" s="295" t="s">
        <v>19</v>
      </c>
      <c r="C12" s="296"/>
      <c r="D12" s="296"/>
      <c r="E12" s="296"/>
      <c r="F12" s="295" t="s">
        <v>19</v>
      </c>
      <c r="G12" s="296"/>
      <c r="H12" s="296"/>
      <c r="I12" s="296"/>
      <c r="J12" s="296"/>
    </row>
    <row r="13" spans="1:10" ht="11.4">
      <c r="A13" s="295" t="s">
        <v>1460</v>
      </c>
      <c r="B13" s="295" t="s">
        <v>19</v>
      </c>
      <c r="C13" s="297"/>
      <c r="D13" s="297"/>
      <c r="E13" s="297"/>
      <c r="F13" s="295" t="s">
        <v>19</v>
      </c>
      <c r="G13" s="297"/>
      <c r="H13" s="297"/>
      <c r="I13" s="297"/>
      <c r="J13" s="297"/>
    </row>
    <row r="14" spans="1:10">
      <c r="A14" s="284" t="s">
        <v>1461</v>
      </c>
      <c r="B14" s="284" t="s">
        <v>1456</v>
      </c>
      <c r="C14" s="285">
        <v>2</v>
      </c>
      <c r="D14" s="285"/>
      <c r="E14" s="285">
        <f>C14*D14</f>
        <v>0</v>
      </c>
      <c r="F14" s="284" t="s">
        <v>22</v>
      </c>
      <c r="G14" s="285">
        <v>0</v>
      </c>
      <c r="H14" s="285">
        <f>C14*G14</f>
        <v>0</v>
      </c>
      <c r="I14" s="285">
        <f>D14+G14</f>
        <v>0</v>
      </c>
      <c r="J14" s="285">
        <f>C14*I14</f>
        <v>0</v>
      </c>
    </row>
    <row r="15" spans="1:10" ht="11.4">
      <c r="A15" s="295" t="s">
        <v>1462</v>
      </c>
      <c r="B15" s="295" t="s">
        <v>19</v>
      </c>
      <c r="C15" s="296"/>
      <c r="D15" s="296"/>
      <c r="E15" s="296"/>
      <c r="F15" s="295" t="s">
        <v>19</v>
      </c>
      <c r="G15" s="296"/>
      <c r="H15" s="296"/>
      <c r="I15" s="296"/>
      <c r="J15" s="296"/>
    </row>
    <row r="16" spans="1:10">
      <c r="A16" s="284" t="s">
        <v>1463</v>
      </c>
      <c r="B16" s="284" t="s">
        <v>1456</v>
      </c>
      <c r="C16" s="285">
        <v>13</v>
      </c>
      <c r="D16" s="285"/>
      <c r="E16" s="285">
        <f>C16*D16</f>
        <v>0</v>
      </c>
      <c r="F16" s="284" t="s">
        <v>19</v>
      </c>
      <c r="G16" s="285">
        <v>0</v>
      </c>
      <c r="H16" s="285">
        <f>C16*G16</f>
        <v>0</v>
      </c>
      <c r="I16" s="285">
        <f>D16+G16</f>
        <v>0</v>
      </c>
      <c r="J16" s="285">
        <f>C16*I16</f>
        <v>0</v>
      </c>
    </row>
    <row r="17" spans="1:10" ht="11.4">
      <c r="A17" s="295" t="s">
        <v>1464</v>
      </c>
      <c r="B17" s="295" t="s">
        <v>19</v>
      </c>
      <c r="C17" s="297"/>
      <c r="D17" s="297"/>
      <c r="E17" s="297"/>
      <c r="F17" s="295" t="s">
        <v>19</v>
      </c>
      <c r="G17" s="297"/>
      <c r="H17" s="297"/>
      <c r="I17" s="297"/>
      <c r="J17" s="297"/>
    </row>
    <row r="18" spans="1:10">
      <c r="A18" s="284" t="s">
        <v>1465</v>
      </c>
      <c r="B18" s="284" t="s">
        <v>1456</v>
      </c>
      <c r="C18" s="285">
        <v>2</v>
      </c>
      <c r="D18" s="285">
        <v>0</v>
      </c>
      <c r="E18" s="285">
        <f>C18*D18</f>
        <v>0</v>
      </c>
      <c r="F18" s="284" t="s">
        <v>19</v>
      </c>
      <c r="G18" s="285">
        <v>0</v>
      </c>
      <c r="H18" s="285">
        <f>C18*G18</f>
        <v>0</v>
      </c>
      <c r="I18" s="285">
        <f>D18+G18</f>
        <v>0</v>
      </c>
      <c r="J18" s="285">
        <f>C18*I18</f>
        <v>0</v>
      </c>
    </row>
    <row r="19" spans="1:10">
      <c r="A19" s="284" t="s">
        <v>1466</v>
      </c>
      <c r="B19" s="284" t="s">
        <v>1456</v>
      </c>
      <c r="C19" s="285">
        <v>1</v>
      </c>
      <c r="D19" s="285">
        <v>0</v>
      </c>
      <c r="E19" s="285">
        <f>C19*D19</f>
        <v>0</v>
      </c>
      <c r="F19" s="284" t="s">
        <v>19</v>
      </c>
      <c r="G19" s="285">
        <v>0</v>
      </c>
      <c r="H19" s="285">
        <f>C19*G19</f>
        <v>0</v>
      </c>
      <c r="I19" s="285">
        <f>D19+G19</f>
        <v>0</v>
      </c>
      <c r="J19" s="285">
        <f>C19*I19</f>
        <v>0</v>
      </c>
    </row>
    <row r="20" spans="1:10" ht="11.4">
      <c r="A20" s="293" t="s">
        <v>1467</v>
      </c>
      <c r="B20" s="293" t="s">
        <v>19</v>
      </c>
      <c r="C20" s="294"/>
      <c r="D20" s="294"/>
      <c r="E20" s="294">
        <f>E6+E9+E10+E11+E14+E16+E18+E19</f>
        <v>0</v>
      </c>
      <c r="F20" s="293" t="s">
        <v>19</v>
      </c>
      <c r="G20" s="294"/>
      <c r="H20" s="294">
        <f>H6+H9+H10+H11+H14+H16+H18+H19</f>
        <v>0</v>
      </c>
      <c r="I20" s="294"/>
      <c r="J20" s="294">
        <f>E20+H20</f>
        <v>0</v>
      </c>
    </row>
    <row r="21" spans="1:10" ht="11.4">
      <c r="A21" s="293" t="s">
        <v>1468</v>
      </c>
      <c r="B21" s="293" t="s">
        <v>19</v>
      </c>
      <c r="C21" s="298"/>
      <c r="D21" s="298"/>
      <c r="E21" s="298"/>
      <c r="F21" s="293" t="s">
        <v>19</v>
      </c>
      <c r="G21" s="298"/>
      <c r="H21" s="298"/>
      <c r="I21" s="298"/>
      <c r="J21" s="298"/>
    </row>
    <row r="22" spans="1:10" ht="11.4">
      <c r="A22" s="295" t="s">
        <v>1469</v>
      </c>
      <c r="B22" s="295" t="s">
        <v>19</v>
      </c>
      <c r="C22" s="297"/>
      <c r="D22" s="297"/>
      <c r="E22" s="297"/>
      <c r="F22" s="295" t="s">
        <v>19</v>
      </c>
      <c r="G22" s="297"/>
      <c r="H22" s="297"/>
      <c r="I22" s="297"/>
      <c r="J22" s="297"/>
    </row>
    <row r="23" spans="1:10">
      <c r="A23" s="284" t="s">
        <v>1470</v>
      </c>
      <c r="B23" s="284" t="s">
        <v>141</v>
      </c>
      <c r="C23" s="285">
        <v>160</v>
      </c>
      <c r="D23" s="285">
        <v>0</v>
      </c>
      <c r="E23" s="285">
        <f>C23*D23</f>
        <v>0</v>
      </c>
      <c r="F23" s="284" t="s">
        <v>19</v>
      </c>
      <c r="G23" s="285">
        <v>0</v>
      </c>
      <c r="H23" s="285">
        <f>C23*G23</f>
        <v>0</v>
      </c>
      <c r="I23" s="285">
        <f>D23+G23</f>
        <v>0</v>
      </c>
      <c r="J23" s="285">
        <f>C23*I23</f>
        <v>0</v>
      </c>
    </row>
    <row r="24" spans="1:10">
      <c r="A24" s="284" t="s">
        <v>1471</v>
      </c>
      <c r="B24" s="284" t="s">
        <v>141</v>
      </c>
      <c r="C24" s="285">
        <v>30</v>
      </c>
      <c r="D24" s="285">
        <v>0</v>
      </c>
      <c r="E24" s="285">
        <f>C24*D24</f>
        <v>0</v>
      </c>
      <c r="F24" s="284" t="s">
        <v>19</v>
      </c>
      <c r="G24" s="285">
        <v>0</v>
      </c>
      <c r="H24" s="285">
        <f>C24*G24</f>
        <v>0</v>
      </c>
      <c r="I24" s="285">
        <f>D24+G24</f>
        <v>0</v>
      </c>
      <c r="J24" s="285">
        <f>C24*I24</f>
        <v>0</v>
      </c>
    </row>
    <row r="25" spans="1:10" ht="11.4">
      <c r="A25" s="295" t="s">
        <v>1453</v>
      </c>
      <c r="B25" s="295" t="s">
        <v>19</v>
      </c>
      <c r="C25" s="297"/>
      <c r="D25" s="297"/>
      <c r="E25" s="297"/>
      <c r="F25" s="295" t="s">
        <v>19</v>
      </c>
      <c r="G25" s="297"/>
      <c r="H25" s="297"/>
      <c r="I25" s="297"/>
      <c r="J25" s="297"/>
    </row>
    <row r="26" spans="1:10">
      <c r="A26" s="284" t="s">
        <v>1455</v>
      </c>
      <c r="B26" s="284" t="s">
        <v>1456</v>
      </c>
      <c r="C26" s="285">
        <v>5</v>
      </c>
      <c r="D26" s="285">
        <v>0</v>
      </c>
      <c r="E26" s="285">
        <f>C26*D26</f>
        <v>0</v>
      </c>
      <c r="F26" s="284" t="s">
        <v>19</v>
      </c>
      <c r="G26" s="285">
        <v>0</v>
      </c>
      <c r="H26" s="285">
        <f>C26*G26</f>
        <v>0</v>
      </c>
      <c r="I26" s="285">
        <f>D26+G26</f>
        <v>0</v>
      </c>
      <c r="J26" s="285">
        <f>C26*I26</f>
        <v>0</v>
      </c>
    </row>
    <row r="27" spans="1:10">
      <c r="A27" s="284" t="s">
        <v>1457</v>
      </c>
      <c r="B27" s="284" t="s">
        <v>1456</v>
      </c>
      <c r="C27" s="285">
        <v>14</v>
      </c>
      <c r="D27" s="285">
        <v>0</v>
      </c>
      <c r="E27" s="285">
        <f>C27*D27</f>
        <v>0</v>
      </c>
      <c r="F27" s="284" t="s">
        <v>19</v>
      </c>
      <c r="G27" s="285">
        <v>0</v>
      </c>
      <c r="H27" s="285">
        <f>C27*G27</f>
        <v>0</v>
      </c>
      <c r="I27" s="285">
        <f>D27+G27</f>
        <v>0</v>
      </c>
      <c r="J27" s="285">
        <f>C27*I27</f>
        <v>0</v>
      </c>
    </row>
    <row r="28" spans="1:10">
      <c r="A28" s="284" t="s">
        <v>1458</v>
      </c>
      <c r="B28" s="284" t="s">
        <v>141</v>
      </c>
      <c r="C28" s="285">
        <v>18</v>
      </c>
      <c r="D28" s="285">
        <v>0</v>
      </c>
      <c r="E28" s="285">
        <f>C28*D28</f>
        <v>0</v>
      </c>
      <c r="F28" s="284" t="s">
        <v>19</v>
      </c>
      <c r="G28" s="285">
        <v>0</v>
      </c>
      <c r="H28" s="285">
        <f>C28*G28</f>
        <v>0</v>
      </c>
      <c r="I28" s="285">
        <f>D28+G28</f>
        <v>0</v>
      </c>
      <c r="J28" s="285">
        <f>C28*I28</f>
        <v>0</v>
      </c>
    </row>
    <row r="29" spans="1:10" ht="11.4">
      <c r="A29" s="295" t="s">
        <v>1459</v>
      </c>
      <c r="B29" s="295" t="s">
        <v>19</v>
      </c>
      <c r="C29" s="297"/>
      <c r="D29" s="297"/>
      <c r="E29" s="297"/>
      <c r="F29" s="295" t="s">
        <v>19</v>
      </c>
      <c r="G29" s="297"/>
      <c r="H29" s="297"/>
      <c r="I29" s="297"/>
      <c r="J29" s="297"/>
    </row>
    <row r="30" spans="1:10">
      <c r="A30" s="284" t="s">
        <v>1472</v>
      </c>
      <c r="B30" s="284" t="s">
        <v>1456</v>
      </c>
      <c r="C30" s="285">
        <v>2</v>
      </c>
      <c r="D30" s="285"/>
      <c r="E30" s="285">
        <f>C30*D30</f>
        <v>0</v>
      </c>
      <c r="F30" s="284" t="s">
        <v>22</v>
      </c>
      <c r="G30" s="285">
        <v>0</v>
      </c>
      <c r="H30" s="285">
        <f>C30*G30</f>
        <v>0</v>
      </c>
      <c r="I30" s="285">
        <f>D30+G30</f>
        <v>0</v>
      </c>
      <c r="J30" s="285">
        <f>C30*I30</f>
        <v>0</v>
      </c>
    </row>
    <row r="31" spans="1:10" ht="11.4">
      <c r="A31" s="295" t="s">
        <v>1462</v>
      </c>
      <c r="B31" s="295" t="s">
        <v>19</v>
      </c>
      <c r="C31" s="297"/>
      <c r="D31" s="297"/>
      <c r="E31" s="297"/>
      <c r="F31" s="295" t="s">
        <v>19</v>
      </c>
      <c r="G31" s="297"/>
      <c r="H31" s="297"/>
      <c r="I31" s="297"/>
      <c r="J31" s="297"/>
    </row>
    <row r="32" spans="1:10">
      <c r="A32" s="284" t="s">
        <v>1473</v>
      </c>
      <c r="B32" s="284" t="s">
        <v>1456</v>
      </c>
      <c r="C32" s="285">
        <v>13</v>
      </c>
      <c r="D32" s="285"/>
      <c r="E32" s="285">
        <f>C32*D32</f>
        <v>0</v>
      </c>
      <c r="F32" s="284" t="s">
        <v>19</v>
      </c>
      <c r="G32" s="285">
        <v>0</v>
      </c>
      <c r="H32" s="285">
        <f>C32*G32</f>
        <v>0</v>
      </c>
      <c r="I32" s="285">
        <f>D32+G32</f>
        <v>0</v>
      </c>
      <c r="J32" s="285">
        <f>C32*I32</f>
        <v>0</v>
      </c>
    </row>
    <row r="33" spans="1:10" ht="11.4">
      <c r="A33" s="295" t="s">
        <v>1464</v>
      </c>
      <c r="B33" s="295" t="s">
        <v>19</v>
      </c>
      <c r="C33" s="297"/>
      <c r="D33" s="297"/>
      <c r="E33" s="297"/>
      <c r="F33" s="295" t="s">
        <v>19</v>
      </c>
      <c r="G33" s="297"/>
      <c r="H33" s="297"/>
      <c r="I33" s="297"/>
      <c r="J33" s="297"/>
    </row>
    <row r="34" spans="1:10">
      <c r="A34" s="284" t="s">
        <v>1474</v>
      </c>
      <c r="B34" s="284" t="s">
        <v>1456</v>
      </c>
      <c r="C34" s="285">
        <v>2</v>
      </c>
      <c r="D34" s="285">
        <v>0</v>
      </c>
      <c r="E34" s="285">
        <f>C34*D34</f>
        <v>0</v>
      </c>
      <c r="F34" s="284" t="s">
        <v>19</v>
      </c>
      <c r="G34" s="285">
        <v>0</v>
      </c>
      <c r="H34" s="285">
        <f>C34*G34</f>
        <v>0</v>
      </c>
      <c r="I34" s="285">
        <f>D34+G34</f>
        <v>0</v>
      </c>
      <c r="J34" s="285">
        <f>C34*I34</f>
        <v>0</v>
      </c>
    </row>
    <row r="35" spans="1:10">
      <c r="A35" s="284" t="s">
        <v>1475</v>
      </c>
      <c r="B35" s="284" t="s">
        <v>1456</v>
      </c>
      <c r="C35" s="285">
        <v>1</v>
      </c>
      <c r="D35" s="285">
        <v>0</v>
      </c>
      <c r="E35" s="285">
        <f>C35*D35</f>
        <v>0</v>
      </c>
      <c r="F35" s="284" t="s">
        <v>19</v>
      </c>
      <c r="G35" s="285">
        <v>0</v>
      </c>
      <c r="H35" s="285">
        <f>C35*G35</f>
        <v>0</v>
      </c>
      <c r="I35" s="285">
        <f>D35+G35</f>
        <v>0</v>
      </c>
      <c r="J35" s="285">
        <f>C35*I35</f>
        <v>0</v>
      </c>
    </row>
    <row r="36" spans="1:10" ht="11.4">
      <c r="A36" s="295" t="s">
        <v>1476</v>
      </c>
      <c r="B36" s="295" t="s">
        <v>19</v>
      </c>
      <c r="C36" s="297"/>
      <c r="D36" s="297"/>
      <c r="E36" s="297"/>
      <c r="F36" s="295" t="s">
        <v>19</v>
      </c>
      <c r="G36" s="297"/>
      <c r="H36" s="297"/>
      <c r="I36" s="297"/>
      <c r="J36" s="297"/>
    </row>
    <row r="37" spans="1:10">
      <c r="A37" s="284" t="s">
        <v>1477</v>
      </c>
      <c r="B37" s="284" t="s">
        <v>1478</v>
      </c>
      <c r="C37" s="285">
        <v>5</v>
      </c>
      <c r="D37" s="285">
        <v>0</v>
      </c>
      <c r="E37" s="285">
        <f>C37*D37</f>
        <v>0</v>
      </c>
      <c r="F37" s="284" t="s">
        <v>19</v>
      </c>
      <c r="G37" s="285">
        <v>0</v>
      </c>
      <c r="H37" s="285">
        <f>C37*G37</f>
        <v>0</v>
      </c>
      <c r="I37" s="285">
        <f>D37+G37</f>
        <v>0</v>
      </c>
      <c r="J37" s="285">
        <f>C37*I37</f>
        <v>0</v>
      </c>
    </row>
    <row r="38" spans="1:10">
      <c r="A38" s="284" t="s">
        <v>1479</v>
      </c>
      <c r="B38" s="284" t="s">
        <v>1478</v>
      </c>
      <c r="C38" s="285">
        <v>10</v>
      </c>
      <c r="D38" s="285">
        <v>0</v>
      </c>
      <c r="E38" s="285">
        <f>C38*D38</f>
        <v>0</v>
      </c>
      <c r="F38" s="284" t="s">
        <v>19</v>
      </c>
      <c r="G38" s="285">
        <v>0</v>
      </c>
      <c r="H38" s="285">
        <f>C38*G38</f>
        <v>0</v>
      </c>
      <c r="I38" s="285">
        <f>D38+G38</f>
        <v>0</v>
      </c>
      <c r="J38" s="285">
        <f>C38*I38</f>
        <v>0</v>
      </c>
    </row>
    <row r="39" spans="1:10" ht="11.4">
      <c r="A39" s="295" t="s">
        <v>1480</v>
      </c>
      <c r="B39" s="295" t="s">
        <v>19</v>
      </c>
      <c r="C39" s="297"/>
      <c r="D39" s="297"/>
      <c r="E39" s="297"/>
      <c r="F39" s="295" t="s">
        <v>19</v>
      </c>
      <c r="G39" s="297"/>
      <c r="H39" s="297"/>
      <c r="I39" s="297"/>
      <c r="J39" s="297"/>
    </row>
    <row r="40" spans="1:10">
      <c r="A40" s="284" t="s">
        <v>1481</v>
      </c>
      <c r="B40" s="284" t="s">
        <v>1478</v>
      </c>
      <c r="C40" s="285">
        <v>2</v>
      </c>
      <c r="D40" s="285">
        <v>0</v>
      </c>
      <c r="E40" s="285">
        <f>C40*D40</f>
        <v>0</v>
      </c>
      <c r="F40" s="284" t="s">
        <v>19</v>
      </c>
      <c r="G40" s="285">
        <v>0</v>
      </c>
      <c r="H40" s="285">
        <f>C40*G40</f>
        <v>0</v>
      </c>
      <c r="I40" s="285">
        <f>D40+G40</f>
        <v>0</v>
      </c>
      <c r="J40" s="285">
        <f>C40*I40</f>
        <v>0</v>
      </c>
    </row>
    <row r="41" spans="1:10" ht="11.4">
      <c r="A41" s="295" t="s">
        <v>1482</v>
      </c>
      <c r="B41" s="295" t="s">
        <v>19</v>
      </c>
      <c r="C41" s="297"/>
      <c r="D41" s="297"/>
      <c r="E41" s="297"/>
      <c r="F41" s="295" t="s">
        <v>19</v>
      </c>
      <c r="G41" s="297"/>
      <c r="H41" s="297"/>
      <c r="I41" s="297"/>
      <c r="J41" s="297"/>
    </row>
    <row r="42" spans="1:10" ht="11.4">
      <c r="A42" s="295" t="s">
        <v>1483</v>
      </c>
      <c r="B42" s="295" t="s">
        <v>19</v>
      </c>
      <c r="C42" s="297"/>
      <c r="D42" s="297"/>
      <c r="E42" s="297"/>
      <c r="F42" s="295" t="s">
        <v>19</v>
      </c>
      <c r="G42" s="297"/>
      <c r="H42" s="297"/>
      <c r="I42" s="297"/>
      <c r="J42" s="297"/>
    </row>
    <row r="43" spans="1:10">
      <c r="A43" s="284" t="s">
        <v>1484</v>
      </c>
      <c r="B43" s="284" t="s">
        <v>1478</v>
      </c>
      <c r="C43" s="285">
        <v>10</v>
      </c>
      <c r="D43" s="285">
        <v>0</v>
      </c>
      <c r="E43" s="285">
        <f>C43*D43</f>
        <v>0</v>
      </c>
      <c r="F43" s="284" t="s">
        <v>19</v>
      </c>
      <c r="G43" s="285">
        <v>0</v>
      </c>
      <c r="H43" s="285">
        <f>C43*G43</f>
        <v>0</v>
      </c>
      <c r="I43" s="285">
        <f>D43+G43</f>
        <v>0</v>
      </c>
      <c r="J43" s="285">
        <f>C43*I43</f>
        <v>0</v>
      </c>
    </row>
    <row r="44" spans="1:10" ht="11.4">
      <c r="A44" s="293" t="s">
        <v>1485</v>
      </c>
      <c r="B44" s="293" t="s">
        <v>19</v>
      </c>
      <c r="C44" s="298"/>
      <c r="D44" s="298"/>
      <c r="E44" s="294">
        <f>E23+E24+E26+E27+E28+E30+E32+E34+E35+E37+E38+E40+E43</f>
        <v>0</v>
      </c>
      <c r="F44" s="293" t="s">
        <v>19</v>
      </c>
      <c r="G44" s="298"/>
      <c r="H44" s="294">
        <f>H23+H24+H26+H27+H28+H30+H32+H34+H35+H37+H38+H40+H43</f>
        <v>0</v>
      </c>
      <c r="I44" s="298"/>
      <c r="J44" s="294">
        <f>E44+H44</f>
        <v>0</v>
      </c>
    </row>
    <row r="45" spans="1:10" ht="11.4">
      <c r="A45" s="293" t="s">
        <v>1486</v>
      </c>
      <c r="B45" s="293" t="s">
        <v>19</v>
      </c>
      <c r="C45" s="298"/>
      <c r="D45" s="298"/>
      <c r="E45" s="298"/>
      <c r="F45" s="293" t="s">
        <v>19</v>
      </c>
      <c r="G45" s="298"/>
      <c r="H45" s="298"/>
      <c r="I45" s="298"/>
      <c r="J45" s="298"/>
    </row>
    <row r="46" spans="1:10" ht="11.4">
      <c r="A46" s="295" t="s">
        <v>1487</v>
      </c>
      <c r="B46" s="295" t="s">
        <v>19</v>
      </c>
      <c r="C46" s="297"/>
      <c r="D46" s="297"/>
      <c r="E46" s="297"/>
      <c r="F46" s="295" t="s">
        <v>19</v>
      </c>
      <c r="G46" s="297"/>
      <c r="H46" s="297"/>
      <c r="I46" s="297"/>
      <c r="J46" s="297"/>
    </row>
    <row r="47" spans="1:10">
      <c r="A47" s="284" t="s">
        <v>1488</v>
      </c>
      <c r="B47" s="284" t="s">
        <v>141</v>
      </c>
      <c r="C47" s="285">
        <v>27</v>
      </c>
      <c r="D47" s="285">
        <v>0</v>
      </c>
      <c r="E47" s="285">
        <f>C47*D47</f>
        <v>0</v>
      </c>
      <c r="F47" s="284" t="s">
        <v>19</v>
      </c>
      <c r="G47" s="285">
        <v>0</v>
      </c>
      <c r="H47" s="285">
        <f>C47*G47</f>
        <v>0</v>
      </c>
      <c r="I47" s="285">
        <f>D47+G47</f>
        <v>0</v>
      </c>
      <c r="J47" s="285">
        <f>C47*I47</f>
        <v>0</v>
      </c>
    </row>
    <row r="48" spans="1:10" ht="11.4">
      <c r="A48" s="295" t="s">
        <v>1489</v>
      </c>
      <c r="B48" s="295" t="s">
        <v>19</v>
      </c>
      <c r="C48" s="297"/>
      <c r="D48" s="297"/>
      <c r="E48" s="297"/>
      <c r="F48" s="295" t="s">
        <v>19</v>
      </c>
      <c r="G48" s="297"/>
      <c r="H48" s="297"/>
      <c r="I48" s="297"/>
      <c r="J48" s="297"/>
    </row>
    <row r="49" spans="1:10">
      <c r="A49" s="284" t="s">
        <v>1490</v>
      </c>
      <c r="B49" s="284" t="s">
        <v>129</v>
      </c>
      <c r="C49" s="285">
        <v>0.8</v>
      </c>
      <c r="D49" s="285">
        <v>0</v>
      </c>
      <c r="E49" s="285">
        <f>C49*D49</f>
        <v>0</v>
      </c>
      <c r="F49" s="284" t="s">
        <v>19</v>
      </c>
      <c r="G49" s="285">
        <v>0</v>
      </c>
      <c r="H49" s="285">
        <f>C49*G49</f>
        <v>0</v>
      </c>
      <c r="I49" s="285">
        <f>D49+G49</f>
        <v>0</v>
      </c>
      <c r="J49" s="285">
        <f>C49*I49</f>
        <v>0</v>
      </c>
    </row>
    <row r="50" spans="1:10" ht="11.4">
      <c r="A50" s="295" t="s">
        <v>1491</v>
      </c>
      <c r="B50" s="295" t="s">
        <v>19</v>
      </c>
      <c r="C50" s="297"/>
      <c r="D50" s="297"/>
      <c r="E50" s="297"/>
      <c r="F50" s="295" t="s">
        <v>19</v>
      </c>
      <c r="G50" s="297"/>
      <c r="H50" s="297"/>
      <c r="I50" s="297"/>
      <c r="J50" s="297"/>
    </row>
    <row r="51" spans="1:10">
      <c r="A51" s="284" t="s">
        <v>1492</v>
      </c>
      <c r="B51" s="284" t="s">
        <v>129</v>
      </c>
      <c r="C51" s="285">
        <v>1.35</v>
      </c>
      <c r="D51" s="285">
        <v>0</v>
      </c>
      <c r="E51" s="285">
        <f>C51*D51</f>
        <v>0</v>
      </c>
      <c r="F51" s="284" t="s">
        <v>19</v>
      </c>
      <c r="G51" s="285">
        <v>0</v>
      </c>
      <c r="H51" s="285">
        <f>C51*G51</f>
        <v>0</v>
      </c>
      <c r="I51" s="285">
        <f>D51+G51</f>
        <v>0</v>
      </c>
      <c r="J51" s="285">
        <f>C51*I51</f>
        <v>0</v>
      </c>
    </row>
    <row r="52" spans="1:10" ht="11.4">
      <c r="A52" s="295" t="s">
        <v>1493</v>
      </c>
      <c r="B52" s="295" t="s">
        <v>19</v>
      </c>
      <c r="C52" s="297"/>
      <c r="D52" s="297"/>
      <c r="E52" s="297"/>
      <c r="F52" s="295" t="s">
        <v>19</v>
      </c>
      <c r="G52" s="297"/>
      <c r="H52" s="297"/>
      <c r="I52" s="297"/>
      <c r="J52" s="297"/>
    </row>
    <row r="53" spans="1:10">
      <c r="A53" s="284" t="s">
        <v>1494</v>
      </c>
      <c r="B53" s="284" t="s">
        <v>129</v>
      </c>
      <c r="C53" s="285">
        <v>1.5</v>
      </c>
      <c r="D53" s="285">
        <v>0</v>
      </c>
      <c r="E53" s="285">
        <f>C53*D53</f>
        <v>0</v>
      </c>
      <c r="F53" s="284" t="s">
        <v>19</v>
      </c>
      <c r="G53" s="285">
        <v>0</v>
      </c>
      <c r="H53" s="285">
        <f>C53*G53</f>
        <v>0</v>
      </c>
      <c r="I53" s="285">
        <f>D53+G53</f>
        <v>0</v>
      </c>
      <c r="J53" s="285">
        <f>C53*I53</f>
        <v>0</v>
      </c>
    </row>
    <row r="54" spans="1:10" ht="11.4">
      <c r="A54" s="295" t="s">
        <v>1495</v>
      </c>
      <c r="B54" s="295" t="s">
        <v>19</v>
      </c>
      <c r="C54" s="297"/>
      <c r="D54" s="297"/>
      <c r="E54" s="297"/>
      <c r="F54" s="295" t="s">
        <v>19</v>
      </c>
      <c r="G54" s="297"/>
      <c r="H54" s="297"/>
      <c r="I54" s="297"/>
      <c r="J54" s="297"/>
    </row>
    <row r="55" spans="1:10">
      <c r="A55" s="284" t="s">
        <v>1496</v>
      </c>
      <c r="B55" s="284" t="s">
        <v>129</v>
      </c>
      <c r="C55" s="285">
        <v>270</v>
      </c>
      <c r="D55" s="285">
        <v>0</v>
      </c>
      <c r="E55" s="285">
        <f>C55*D55</f>
        <v>0</v>
      </c>
      <c r="F55" s="284" t="s">
        <v>19</v>
      </c>
      <c r="G55" s="285">
        <v>0</v>
      </c>
      <c r="H55" s="285">
        <f>C55*G55</f>
        <v>0</v>
      </c>
      <c r="I55" s="285">
        <f>D55+G55</f>
        <v>0</v>
      </c>
      <c r="J55" s="285">
        <f>C55*I55</f>
        <v>0</v>
      </c>
    </row>
    <row r="56" spans="1:10" ht="11.4">
      <c r="A56" s="293" t="s">
        <v>1497</v>
      </c>
      <c r="B56" s="293" t="s">
        <v>19</v>
      </c>
      <c r="C56" s="298"/>
      <c r="D56" s="298"/>
      <c r="E56" s="294">
        <f>E47+E49+E51+E53+E55</f>
        <v>0</v>
      </c>
      <c r="F56" s="293" t="s">
        <v>19</v>
      </c>
      <c r="G56" s="298"/>
      <c r="H56" s="294">
        <f>H47+H49+H51+H53+H55</f>
        <v>0</v>
      </c>
      <c r="I56" s="298"/>
      <c r="J56" s="294">
        <f>E56+H56</f>
        <v>0</v>
      </c>
    </row>
    <row r="57" spans="1:10" ht="13.8">
      <c r="A57" s="288" t="s">
        <v>1498</v>
      </c>
      <c r="B57" s="288" t="s">
        <v>19</v>
      </c>
      <c r="C57" s="289"/>
      <c r="D57" s="289"/>
      <c r="E57" s="289">
        <f>E20+E44</f>
        <v>0</v>
      </c>
      <c r="F57" s="288" t="s">
        <v>19</v>
      </c>
      <c r="G57" s="289"/>
      <c r="H57" s="289">
        <f>H20+H44+H56</f>
        <v>0</v>
      </c>
      <c r="I57" s="289"/>
      <c r="J57" s="289">
        <f>E57+H57</f>
        <v>0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3605D-57C2-4DA6-8786-2E41D642FF8E}">
  <dimension ref="A1:B15"/>
  <sheetViews>
    <sheetView workbookViewId="0">
      <selection activeCell="H12" sqref="H12"/>
    </sheetView>
  </sheetViews>
  <sheetFormatPr defaultRowHeight="10.199999999999999"/>
  <cols>
    <col min="1" max="1" width="16.85546875" style="291" bestFit="1" customWidth="1"/>
    <col min="2" max="2" width="68.42578125" style="291" bestFit="1" customWidth="1"/>
  </cols>
  <sheetData>
    <row r="1" spans="1:2">
      <c r="A1" s="280" t="s">
        <v>1310</v>
      </c>
      <c r="B1" s="280" t="s">
        <v>1418</v>
      </c>
    </row>
    <row r="2" spans="1:2" ht="13.8">
      <c r="A2" s="280" t="s">
        <v>1499</v>
      </c>
      <c r="B2" s="288" t="s">
        <v>1500</v>
      </c>
    </row>
    <row r="3" spans="1:2" ht="11.4">
      <c r="A3" s="280" t="s">
        <v>1501</v>
      </c>
      <c r="B3" s="282" t="s">
        <v>1502</v>
      </c>
    </row>
    <row r="4" spans="1:2" ht="11.4">
      <c r="A4" s="280" t="s">
        <v>1503</v>
      </c>
      <c r="B4" s="282" t="s">
        <v>1504</v>
      </c>
    </row>
    <row r="5" spans="1:2" ht="11.4">
      <c r="A5" s="280" t="s">
        <v>1505</v>
      </c>
      <c r="B5" s="282" t="s">
        <v>1506</v>
      </c>
    </row>
    <row r="6" spans="1:2" ht="11.4">
      <c r="A6" s="280" t="s">
        <v>1507</v>
      </c>
      <c r="B6" s="282" t="s">
        <v>19</v>
      </c>
    </row>
    <row r="7" spans="1:2" ht="11.4">
      <c r="A7" s="280" t="s">
        <v>1508</v>
      </c>
      <c r="B7" s="282" t="s">
        <v>1509</v>
      </c>
    </row>
    <row r="8" spans="1:2" ht="11.4">
      <c r="A8" s="280" t="s">
        <v>1510</v>
      </c>
      <c r="B8" s="282" t="s">
        <v>19</v>
      </c>
    </row>
    <row r="9" spans="1:2" ht="11.4">
      <c r="A9" s="280" t="s">
        <v>1511</v>
      </c>
      <c r="B9" s="282" t="s">
        <v>1512</v>
      </c>
    </row>
    <row r="10" spans="1:2" ht="11.4">
      <c r="A10" s="280" t="s">
        <v>1513</v>
      </c>
      <c r="B10" s="282" t="s">
        <v>19</v>
      </c>
    </row>
    <row r="11" spans="1:2" ht="11.4">
      <c r="A11" s="280" t="s">
        <v>1324</v>
      </c>
      <c r="B11" s="282" t="s">
        <v>1514</v>
      </c>
    </row>
    <row r="12" spans="1:2" ht="11.4">
      <c r="A12" s="280" t="s">
        <v>1515</v>
      </c>
      <c r="B12" s="282" t="s">
        <v>19</v>
      </c>
    </row>
    <row r="13" spans="1:2" ht="11.4">
      <c r="A13" s="280" t="s">
        <v>1516</v>
      </c>
      <c r="B13" s="282" t="s">
        <v>1517</v>
      </c>
    </row>
    <row r="14" spans="1:2" ht="11.4">
      <c r="A14" s="280" t="s">
        <v>1344</v>
      </c>
      <c r="B14" s="282" t="s">
        <v>1518</v>
      </c>
    </row>
    <row r="15" spans="1:2">
      <c r="A15" s="280" t="s">
        <v>19</v>
      </c>
      <c r="B15" s="284" t="s">
        <v>19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32"/>
  <sheetViews>
    <sheetView showGridLines="0" topLeftCell="A117" workbookViewId="0">
      <selection activeCell="V114" sqref="V114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84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2:46" ht="24.9" customHeight="1">
      <c r="B4" s="21"/>
      <c r="D4" s="22" t="s">
        <v>85</v>
      </c>
      <c r="L4" s="21"/>
      <c r="M4" s="86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26.25" customHeight="1">
      <c r="B7" s="21"/>
      <c r="E7" s="337" t="str">
        <f>'Rekapitulace stavby'!K6</f>
        <v>Gymnázium Lanškroun-rekonstrukce stropní konstrukce v podkroví JV křídla budovy</v>
      </c>
      <c r="F7" s="338"/>
      <c r="G7" s="338"/>
      <c r="H7" s="338"/>
      <c r="L7" s="21"/>
    </row>
    <row r="8" spans="2:46" s="1" customFormat="1" ht="12" customHeight="1">
      <c r="B8" s="33"/>
      <c r="D8" s="28" t="s">
        <v>86</v>
      </c>
      <c r="L8" s="33"/>
    </row>
    <row r="9" spans="2:46" s="1" customFormat="1" ht="16.5" customHeight="1">
      <c r="B9" s="33"/>
      <c r="E9" s="323" t="s">
        <v>1154</v>
      </c>
      <c r="F9" s="336"/>
      <c r="G9" s="336"/>
      <c r="H9" s="336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26.3.2024</v>
      </c>
      <c r="L12" s="33"/>
    </row>
    <row r="13" spans="2:46" s="1" customFormat="1" ht="10.95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>
        <f>IF('Rekapitulace stavby'!AN10="","",'Rekapitulace stavby'!AN10)</f>
        <v>70892822</v>
      </c>
      <c r="L14" s="33"/>
    </row>
    <row r="15" spans="2:46" s="1" customFormat="1" ht="18" customHeight="1">
      <c r="B15" s="33"/>
      <c r="E15" s="26" t="str">
        <f>IF('Rekapitulace stavby'!E11="","",'Rekapitulace stavby'!E11)</f>
        <v>Pardubický kraj, Komenského nám. 125, Pardubice</v>
      </c>
      <c r="I15" s="28" t="s">
        <v>27</v>
      </c>
      <c r="J15" s="26" t="str">
        <f>IF('Rekapitulace stavby'!AN11="","",'Rekapitulace stavby'!AN11)</f>
        <v>CZ70892822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28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39" t="str">
        <f>'Rekapitulace stavby'!E14</f>
        <v>Vyplň údaj</v>
      </c>
      <c r="F18" s="305"/>
      <c r="G18" s="305"/>
      <c r="H18" s="305"/>
      <c r="I18" s="28" t="s">
        <v>27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30</v>
      </c>
      <c r="I20" s="28" t="s">
        <v>26</v>
      </c>
      <c r="J20" s="26">
        <f>IF('Rekapitulace stavby'!AN16="","",'Rekapitulace stavby'!AN16)</f>
        <v>48155586</v>
      </c>
      <c r="L20" s="33"/>
    </row>
    <row r="21" spans="2:12" s="1" customFormat="1" ht="18" customHeight="1">
      <c r="B21" s="33"/>
      <c r="E21" s="26" t="str">
        <f>IF('Rekapitulace stavby'!E17="","",'Rekapitulace stavby'!E17)</f>
        <v>INRECO, s.r.o.</v>
      </c>
      <c r="I21" s="28" t="s">
        <v>27</v>
      </c>
      <c r="J21" s="26" t="str">
        <f>IF('Rekapitulace stavby'!AN17="","",'Rekapitulace stavby'!AN17)</f>
        <v>CZ48155586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31</v>
      </c>
      <c r="I23" s="28" t="s">
        <v>26</v>
      </c>
      <c r="J23" s="26">
        <f>IF('Rekapitulace stavby'!AN19="","",'Rekapitulace stavby'!AN19)</f>
        <v>48155586</v>
      </c>
      <c r="L23" s="33"/>
    </row>
    <row r="24" spans="2:12" s="1" customFormat="1" ht="18" customHeight="1">
      <c r="B24" s="33"/>
      <c r="E24" s="26" t="str">
        <f>IF('Rekapitulace stavby'!E20="","",'Rekapitulace stavby'!E20)</f>
        <v>INRECO, s.r.o.</v>
      </c>
      <c r="I24" s="28" t="s">
        <v>27</v>
      </c>
      <c r="J24" s="26" t="str">
        <f>IF('Rekapitulace stavby'!AN20="","",'Rekapitulace stavby'!AN20)</f>
        <v>CZ48155586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32</v>
      </c>
      <c r="L26" s="33"/>
    </row>
    <row r="27" spans="2:12" s="7" customFormat="1" ht="16.5" customHeight="1">
      <c r="B27" s="87"/>
      <c r="E27" s="310" t="s">
        <v>19</v>
      </c>
      <c r="F27" s="310"/>
      <c r="G27" s="310"/>
      <c r="H27" s="310"/>
      <c r="L27" s="87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34</v>
      </c>
      <c r="J30" s="64">
        <f>ROUND(J85,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36</v>
      </c>
      <c r="I32" s="36" t="s">
        <v>35</v>
      </c>
      <c r="J32" s="36" t="s">
        <v>37</v>
      </c>
      <c r="L32" s="33"/>
    </row>
    <row r="33" spans="2:12" s="1" customFormat="1" ht="14.4" customHeight="1">
      <c r="B33" s="33"/>
      <c r="D33" s="53" t="s">
        <v>38</v>
      </c>
      <c r="E33" s="28" t="s">
        <v>39</v>
      </c>
      <c r="F33" s="89">
        <f>ROUND((SUM(BE85:BE131)),  2)</f>
        <v>0</v>
      </c>
      <c r="I33" s="90">
        <v>0.21</v>
      </c>
      <c r="J33" s="89">
        <f>ROUND(((SUM(BE85:BE131))*I33),  2)</f>
        <v>0</v>
      </c>
      <c r="L33" s="33"/>
    </row>
    <row r="34" spans="2:12" s="1" customFormat="1" ht="14.4" customHeight="1">
      <c r="B34" s="33"/>
      <c r="E34" s="28" t="s">
        <v>40</v>
      </c>
      <c r="F34" s="89">
        <f>ROUND((SUM(BF85:BF131)),  2)</f>
        <v>0</v>
      </c>
      <c r="I34" s="90">
        <v>0.12</v>
      </c>
      <c r="J34" s="89">
        <f>ROUND(((SUM(BF85:BF131))*I34),  2)</f>
        <v>0</v>
      </c>
      <c r="L34" s="33"/>
    </row>
    <row r="35" spans="2:12" s="1" customFormat="1" ht="14.4" hidden="1" customHeight="1">
      <c r="B35" s="33"/>
      <c r="E35" s="28" t="s">
        <v>41</v>
      </c>
      <c r="F35" s="89">
        <f>ROUND((SUM(BG85:BG131)),  2)</f>
        <v>0</v>
      </c>
      <c r="I35" s="90">
        <v>0.21</v>
      </c>
      <c r="J35" s="89">
        <f>0</f>
        <v>0</v>
      </c>
      <c r="L35" s="33"/>
    </row>
    <row r="36" spans="2:12" s="1" customFormat="1" ht="14.4" hidden="1" customHeight="1">
      <c r="B36" s="33"/>
      <c r="E36" s="28" t="s">
        <v>42</v>
      </c>
      <c r="F36" s="89">
        <f>ROUND((SUM(BH85:BH131)),  2)</f>
        <v>0</v>
      </c>
      <c r="I36" s="90">
        <v>0.12</v>
      </c>
      <c r="J36" s="89">
        <f>0</f>
        <v>0</v>
      </c>
      <c r="L36" s="33"/>
    </row>
    <row r="37" spans="2:12" s="1" customFormat="1" ht="14.4" hidden="1" customHeight="1">
      <c r="B37" s="33"/>
      <c r="E37" s="28" t="s">
        <v>43</v>
      </c>
      <c r="F37" s="89">
        <f>ROUND((SUM(BI85:BI131)),  2)</f>
        <v>0</v>
      </c>
      <c r="I37" s="90">
        <v>0</v>
      </c>
      <c r="J37" s="89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1"/>
      <c r="D39" s="92" t="s">
        <v>44</v>
      </c>
      <c r="E39" s="55"/>
      <c r="F39" s="55"/>
      <c r="G39" s="93" t="s">
        <v>45</v>
      </c>
      <c r="H39" s="94" t="s">
        <v>46</v>
      </c>
      <c r="I39" s="55"/>
      <c r="J39" s="95">
        <f>SUM(J30:J37)</f>
        <v>0</v>
      </c>
      <c r="K39" s="96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2" t="s">
        <v>88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26.25" customHeight="1">
      <c r="B48" s="33"/>
      <c r="E48" s="337" t="str">
        <f>E7</f>
        <v>Gymnázium Lanškroun-rekonstrukce stropní konstrukce v podkroví JV křídla budovy</v>
      </c>
      <c r="F48" s="338"/>
      <c r="G48" s="338"/>
      <c r="H48" s="338"/>
      <c r="L48" s="33"/>
    </row>
    <row r="49" spans="2:47" s="1" customFormat="1" ht="12" customHeight="1">
      <c r="B49" s="33"/>
      <c r="C49" s="28" t="s">
        <v>86</v>
      </c>
      <c r="L49" s="33"/>
    </row>
    <row r="50" spans="2:47" s="1" customFormat="1" ht="16.5" customHeight="1">
      <c r="B50" s="33"/>
      <c r="E50" s="323" t="str">
        <f>E9</f>
        <v>O-24-03 - VRN - vedlejší rozpočtové náklady</v>
      </c>
      <c r="F50" s="336"/>
      <c r="G50" s="336"/>
      <c r="H50" s="336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26.3.2024</v>
      </c>
      <c r="L52" s="33"/>
    </row>
    <row r="53" spans="2:47" s="1" customFormat="1" ht="6.9" customHeight="1">
      <c r="B53" s="33"/>
      <c r="L53" s="33"/>
    </row>
    <row r="54" spans="2:47" s="1" customFormat="1" ht="15.15" customHeight="1">
      <c r="B54" s="33"/>
      <c r="C54" s="28" t="s">
        <v>25</v>
      </c>
      <c r="F54" s="26" t="str">
        <f>E15</f>
        <v>Pardubický kraj, Komenského nám. 125, Pardubice</v>
      </c>
      <c r="I54" s="28" t="s">
        <v>30</v>
      </c>
      <c r="J54" s="31" t="str">
        <f>E21</f>
        <v>INRECO, s.r.o.</v>
      </c>
      <c r="L54" s="33"/>
    </row>
    <row r="55" spans="2:47" s="1" customFormat="1" ht="15.15" customHeight="1">
      <c r="B55" s="33"/>
      <c r="C55" s="28" t="s">
        <v>28</v>
      </c>
      <c r="F55" s="26" t="str">
        <f>IF(E18="","",E18)</f>
        <v>Vyplň údaj</v>
      </c>
      <c r="I55" s="28" t="s">
        <v>31</v>
      </c>
      <c r="J55" s="31" t="str">
        <f>E24</f>
        <v>INRECO, s.r.o.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89</v>
      </c>
      <c r="D57" s="91"/>
      <c r="E57" s="91"/>
      <c r="F57" s="91"/>
      <c r="G57" s="91"/>
      <c r="H57" s="91"/>
      <c r="I57" s="91"/>
      <c r="J57" s="98" t="s">
        <v>90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5" customHeight="1">
      <c r="B59" s="33"/>
      <c r="C59" s="99" t="s">
        <v>66</v>
      </c>
      <c r="J59" s="64">
        <f>J85</f>
        <v>0</v>
      </c>
      <c r="L59" s="33"/>
      <c r="AU59" s="18" t="s">
        <v>91</v>
      </c>
    </row>
    <row r="60" spans="2:47" s="8" customFormat="1" ht="24.9" customHeight="1">
      <c r="B60" s="100"/>
      <c r="D60" s="101" t="s">
        <v>1155</v>
      </c>
      <c r="E60" s="102"/>
      <c r="F60" s="102"/>
      <c r="G60" s="102"/>
      <c r="H60" s="102"/>
      <c r="I60" s="102"/>
      <c r="J60" s="103">
        <f>J86</f>
        <v>0</v>
      </c>
      <c r="L60" s="100"/>
    </row>
    <row r="61" spans="2:47" s="9" customFormat="1" ht="19.95" customHeight="1">
      <c r="B61" s="104"/>
      <c r="D61" s="105" t="s">
        <v>1156</v>
      </c>
      <c r="E61" s="106"/>
      <c r="F61" s="106"/>
      <c r="G61" s="106"/>
      <c r="H61" s="106"/>
      <c r="I61" s="106"/>
      <c r="J61" s="107">
        <f>J87</f>
        <v>0</v>
      </c>
      <c r="L61" s="104"/>
    </row>
    <row r="62" spans="2:47" s="9" customFormat="1" ht="19.95" customHeight="1">
      <c r="B62" s="104"/>
      <c r="D62" s="105" t="s">
        <v>1157</v>
      </c>
      <c r="E62" s="106"/>
      <c r="F62" s="106"/>
      <c r="G62" s="106"/>
      <c r="H62" s="106"/>
      <c r="I62" s="106"/>
      <c r="J62" s="107">
        <f>J94</f>
        <v>0</v>
      </c>
      <c r="L62" s="104"/>
    </row>
    <row r="63" spans="2:47" s="9" customFormat="1" ht="19.95" customHeight="1">
      <c r="B63" s="104"/>
      <c r="D63" s="105" t="s">
        <v>1158</v>
      </c>
      <c r="E63" s="106"/>
      <c r="F63" s="106"/>
      <c r="G63" s="106"/>
      <c r="H63" s="106"/>
      <c r="I63" s="106"/>
      <c r="J63" s="107">
        <f>J103</f>
        <v>0</v>
      </c>
      <c r="L63" s="104"/>
    </row>
    <row r="64" spans="2:47" s="9" customFormat="1" ht="19.95" customHeight="1">
      <c r="B64" s="104"/>
      <c r="D64" s="105" t="s">
        <v>1159</v>
      </c>
      <c r="E64" s="106"/>
      <c r="F64" s="106"/>
      <c r="G64" s="106"/>
      <c r="H64" s="106"/>
      <c r="I64" s="106"/>
      <c r="J64" s="107">
        <f>J107</f>
        <v>0</v>
      </c>
      <c r="L64" s="104"/>
    </row>
    <row r="65" spans="2:12" s="9" customFormat="1" ht="19.95" customHeight="1">
      <c r="B65" s="104"/>
      <c r="D65" s="105" t="s">
        <v>1160</v>
      </c>
      <c r="E65" s="106"/>
      <c r="F65" s="106"/>
      <c r="G65" s="106"/>
      <c r="H65" s="106"/>
      <c r="I65" s="106"/>
      <c r="J65" s="107">
        <f>J120</f>
        <v>0</v>
      </c>
      <c r="L65" s="104"/>
    </row>
    <row r="66" spans="2:12" s="1" customFormat="1" ht="21.75" customHeight="1">
      <c r="B66" s="33"/>
      <c r="L66" s="33"/>
    </row>
    <row r="67" spans="2:12" s="1" customFormat="1" ht="6.9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" customHeight="1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" customHeight="1">
      <c r="B72" s="33"/>
      <c r="C72" s="22" t="s">
        <v>108</v>
      </c>
      <c r="L72" s="33"/>
    </row>
    <row r="73" spans="2:12" s="1" customFormat="1" ht="6.9" customHeight="1">
      <c r="B73" s="33"/>
      <c r="L73" s="33"/>
    </row>
    <row r="74" spans="2:12" s="1" customFormat="1" ht="12" customHeight="1">
      <c r="B74" s="33"/>
      <c r="C74" s="28" t="s">
        <v>16</v>
      </c>
      <c r="L74" s="33"/>
    </row>
    <row r="75" spans="2:12" s="1" customFormat="1" ht="26.25" customHeight="1">
      <c r="B75" s="33"/>
      <c r="E75" s="337" t="str">
        <f>E7</f>
        <v>Gymnázium Lanškroun-rekonstrukce stropní konstrukce v podkroví JV křídla budovy</v>
      </c>
      <c r="F75" s="338"/>
      <c r="G75" s="338"/>
      <c r="H75" s="338"/>
      <c r="L75" s="33"/>
    </row>
    <row r="76" spans="2:12" s="1" customFormat="1" ht="12" customHeight="1">
      <c r="B76" s="33"/>
      <c r="C76" s="28" t="s">
        <v>86</v>
      </c>
      <c r="L76" s="33"/>
    </row>
    <row r="77" spans="2:12" s="1" customFormat="1" ht="16.5" customHeight="1">
      <c r="B77" s="33"/>
      <c r="E77" s="323" t="str">
        <f>E9</f>
        <v>O-24-03 - VRN - vedlejší rozpočtové náklady</v>
      </c>
      <c r="F77" s="336"/>
      <c r="G77" s="336"/>
      <c r="H77" s="336"/>
      <c r="L77" s="33"/>
    </row>
    <row r="78" spans="2:12" s="1" customFormat="1" ht="6.9" customHeight="1">
      <c r="B78" s="33"/>
      <c r="L78" s="33"/>
    </row>
    <row r="79" spans="2:12" s="1" customFormat="1" ht="12" customHeight="1">
      <c r="B79" s="33"/>
      <c r="C79" s="28" t="s">
        <v>21</v>
      </c>
      <c r="F79" s="26" t="str">
        <f>F12</f>
        <v xml:space="preserve"> </v>
      </c>
      <c r="I79" s="28" t="s">
        <v>23</v>
      </c>
      <c r="J79" s="50" t="str">
        <f>IF(J12="","",J12)</f>
        <v>26.3.2024</v>
      </c>
      <c r="L79" s="33"/>
    </row>
    <row r="80" spans="2:12" s="1" customFormat="1" ht="6.9" customHeight="1">
      <c r="B80" s="33"/>
      <c r="L80" s="33"/>
    </row>
    <row r="81" spans="2:65" s="1" customFormat="1" ht="15.15" customHeight="1">
      <c r="B81" s="33"/>
      <c r="C81" s="28" t="s">
        <v>25</v>
      </c>
      <c r="F81" s="26" t="str">
        <f>E15</f>
        <v>Pardubický kraj, Komenského nám. 125, Pardubice</v>
      </c>
      <c r="I81" s="28" t="s">
        <v>30</v>
      </c>
      <c r="J81" s="31" t="str">
        <f>E21</f>
        <v>INRECO, s.r.o.</v>
      </c>
      <c r="L81" s="33"/>
    </row>
    <row r="82" spans="2:65" s="1" customFormat="1" ht="15.15" customHeight="1">
      <c r="B82" s="33"/>
      <c r="C82" s="28" t="s">
        <v>28</v>
      </c>
      <c r="F82" s="26" t="str">
        <f>IF(E18="","",E18)</f>
        <v>Vyplň údaj</v>
      </c>
      <c r="I82" s="28" t="s">
        <v>31</v>
      </c>
      <c r="J82" s="31" t="str">
        <f>E24</f>
        <v>INRECO, s.r.o.</v>
      </c>
      <c r="L82" s="33"/>
    </row>
    <row r="83" spans="2:65" s="1" customFormat="1" ht="10.35" customHeight="1">
      <c r="B83" s="33"/>
      <c r="L83" s="33"/>
    </row>
    <row r="84" spans="2:65" s="10" customFormat="1" ht="29.25" customHeight="1">
      <c r="B84" s="108"/>
      <c r="C84" s="109" t="s">
        <v>109</v>
      </c>
      <c r="D84" s="110" t="s">
        <v>53</v>
      </c>
      <c r="E84" s="110" t="s">
        <v>49</v>
      </c>
      <c r="F84" s="110" t="s">
        <v>50</v>
      </c>
      <c r="G84" s="110" t="s">
        <v>110</v>
      </c>
      <c r="H84" s="110" t="s">
        <v>111</v>
      </c>
      <c r="I84" s="110" t="s">
        <v>112</v>
      </c>
      <c r="J84" s="111" t="s">
        <v>90</v>
      </c>
      <c r="K84" s="112" t="s">
        <v>113</v>
      </c>
      <c r="L84" s="108"/>
      <c r="M84" s="57" t="s">
        <v>19</v>
      </c>
      <c r="N84" s="58" t="s">
        <v>38</v>
      </c>
      <c r="O84" s="58" t="s">
        <v>114</v>
      </c>
      <c r="P84" s="58" t="s">
        <v>115</v>
      </c>
      <c r="Q84" s="58" t="s">
        <v>116</v>
      </c>
      <c r="R84" s="58" t="s">
        <v>117</v>
      </c>
      <c r="S84" s="58" t="s">
        <v>118</v>
      </c>
      <c r="T84" s="59" t="s">
        <v>119</v>
      </c>
    </row>
    <row r="85" spans="2:65" s="1" customFormat="1" ht="22.95" customHeight="1">
      <c r="B85" s="33"/>
      <c r="C85" s="62" t="s">
        <v>120</v>
      </c>
      <c r="J85" s="113">
        <f>BK85</f>
        <v>0</v>
      </c>
      <c r="L85" s="33"/>
      <c r="M85" s="60"/>
      <c r="N85" s="51"/>
      <c r="O85" s="51"/>
      <c r="P85" s="114">
        <f>P86</f>
        <v>0</v>
      </c>
      <c r="Q85" s="51"/>
      <c r="R85" s="114">
        <f>R86</f>
        <v>0</v>
      </c>
      <c r="S85" s="51"/>
      <c r="T85" s="115">
        <f>T86</f>
        <v>0</v>
      </c>
      <c r="AT85" s="18" t="s">
        <v>67</v>
      </c>
      <c r="AU85" s="18" t="s">
        <v>91</v>
      </c>
      <c r="BK85" s="116">
        <f>BK86</f>
        <v>0</v>
      </c>
    </row>
    <row r="86" spans="2:65" s="11" customFormat="1" ht="25.95" customHeight="1">
      <c r="B86" s="117"/>
      <c r="D86" s="118" t="s">
        <v>67</v>
      </c>
      <c r="E86" s="119" t="s">
        <v>1161</v>
      </c>
      <c r="F86" s="119" t="s">
        <v>1162</v>
      </c>
      <c r="I86" s="120"/>
      <c r="J86" s="121">
        <f>BK86</f>
        <v>0</v>
      </c>
      <c r="L86" s="117"/>
      <c r="M86" s="122"/>
      <c r="P86" s="123">
        <f>P87+P94+P103+P107+P120</f>
        <v>0</v>
      </c>
      <c r="R86" s="123">
        <f>R87+R94+R103+R107+R120</f>
        <v>0</v>
      </c>
      <c r="T86" s="124">
        <f>T87+T94+T103+T107+T120</f>
        <v>0</v>
      </c>
      <c r="AR86" s="118" t="s">
        <v>156</v>
      </c>
      <c r="AT86" s="125" t="s">
        <v>67</v>
      </c>
      <c r="AU86" s="125" t="s">
        <v>68</v>
      </c>
      <c r="AY86" s="118" t="s">
        <v>123</v>
      </c>
      <c r="BK86" s="126">
        <f>BK87+BK94+BK103+BK107+BK120</f>
        <v>0</v>
      </c>
    </row>
    <row r="87" spans="2:65" s="11" customFormat="1" ht="22.95" customHeight="1">
      <c r="B87" s="117"/>
      <c r="D87" s="118" t="s">
        <v>67</v>
      </c>
      <c r="E87" s="127" t="s">
        <v>1163</v>
      </c>
      <c r="F87" s="127" t="s">
        <v>1164</v>
      </c>
      <c r="I87" s="120"/>
      <c r="J87" s="128">
        <f>BK87</f>
        <v>0</v>
      </c>
      <c r="L87" s="117"/>
      <c r="M87" s="122"/>
      <c r="P87" s="123">
        <f>SUM(P88:P93)</f>
        <v>0</v>
      </c>
      <c r="R87" s="123">
        <f>SUM(R88:R93)</f>
        <v>0</v>
      </c>
      <c r="T87" s="124">
        <f>SUM(T88:T93)</f>
        <v>0</v>
      </c>
      <c r="AR87" s="118" t="s">
        <v>156</v>
      </c>
      <c r="AT87" s="125" t="s">
        <v>67</v>
      </c>
      <c r="AU87" s="125" t="s">
        <v>76</v>
      </c>
      <c r="AY87" s="118" t="s">
        <v>123</v>
      </c>
      <c r="BK87" s="126">
        <f>SUM(BK88:BK93)</f>
        <v>0</v>
      </c>
    </row>
    <row r="88" spans="2:65" s="1" customFormat="1" ht="24.15" customHeight="1">
      <c r="B88" s="33"/>
      <c r="C88" s="129" t="s">
        <v>181</v>
      </c>
      <c r="D88" s="129" t="s">
        <v>126</v>
      </c>
      <c r="E88" s="130" t="s">
        <v>1165</v>
      </c>
      <c r="F88" s="131" t="s">
        <v>1166</v>
      </c>
      <c r="G88" s="132" t="s">
        <v>1167</v>
      </c>
      <c r="H88" s="133">
        <v>1</v>
      </c>
      <c r="I88" s="134"/>
      <c r="J88" s="135">
        <f>ROUND(I88*H88,2)</f>
        <v>0</v>
      </c>
      <c r="K88" s="136"/>
      <c r="L88" s="33"/>
      <c r="M88" s="137" t="s">
        <v>19</v>
      </c>
      <c r="N88" s="138" t="s">
        <v>39</v>
      </c>
      <c r="P88" s="139">
        <f>O88*H88</f>
        <v>0</v>
      </c>
      <c r="Q88" s="139">
        <v>0</v>
      </c>
      <c r="R88" s="139">
        <f>Q88*H88</f>
        <v>0</v>
      </c>
      <c r="S88" s="139">
        <v>0</v>
      </c>
      <c r="T88" s="140">
        <f>S88*H88</f>
        <v>0</v>
      </c>
      <c r="AR88" s="141" t="s">
        <v>1168</v>
      </c>
      <c r="AT88" s="141" t="s">
        <v>126</v>
      </c>
      <c r="AU88" s="141" t="s">
        <v>78</v>
      </c>
      <c r="AY88" s="18" t="s">
        <v>123</v>
      </c>
      <c r="BE88" s="142">
        <f>IF(N88="základní",J88,0)</f>
        <v>0</v>
      </c>
      <c r="BF88" s="142">
        <f>IF(N88="snížená",J88,0)</f>
        <v>0</v>
      </c>
      <c r="BG88" s="142">
        <f>IF(N88="zákl. přenesená",J88,0)</f>
        <v>0</v>
      </c>
      <c r="BH88" s="142">
        <f>IF(N88="sníž. přenesená",J88,0)</f>
        <v>0</v>
      </c>
      <c r="BI88" s="142">
        <f>IF(N88="nulová",J88,0)</f>
        <v>0</v>
      </c>
      <c r="BJ88" s="18" t="s">
        <v>76</v>
      </c>
      <c r="BK88" s="142">
        <f>ROUND(I88*H88,2)</f>
        <v>0</v>
      </c>
      <c r="BL88" s="18" t="s">
        <v>1168</v>
      </c>
      <c r="BM88" s="141" t="s">
        <v>1169</v>
      </c>
    </row>
    <row r="89" spans="2:65" s="1" customFormat="1">
      <c r="B89" s="33"/>
      <c r="D89" s="143" t="s">
        <v>132</v>
      </c>
      <c r="F89" s="144" t="s">
        <v>1170</v>
      </c>
      <c r="I89" s="145"/>
      <c r="L89" s="33"/>
      <c r="M89" s="146"/>
      <c r="T89" s="54"/>
      <c r="AT89" s="18" t="s">
        <v>132</v>
      </c>
      <c r="AU89" s="18" t="s">
        <v>78</v>
      </c>
    </row>
    <row r="90" spans="2:65" s="1" customFormat="1" ht="16.5" customHeight="1">
      <c r="B90" s="33"/>
      <c r="C90" s="129" t="s">
        <v>198</v>
      </c>
      <c r="D90" s="129" t="s">
        <v>126</v>
      </c>
      <c r="E90" s="130" t="s">
        <v>1171</v>
      </c>
      <c r="F90" s="131" t="s">
        <v>1172</v>
      </c>
      <c r="G90" s="132" t="s">
        <v>1167</v>
      </c>
      <c r="H90" s="133">
        <v>1</v>
      </c>
      <c r="I90" s="134"/>
      <c r="J90" s="135">
        <f>ROUND(I90*H90,2)</f>
        <v>0</v>
      </c>
      <c r="K90" s="136"/>
      <c r="L90" s="33"/>
      <c r="M90" s="137" t="s">
        <v>19</v>
      </c>
      <c r="N90" s="138" t="s">
        <v>39</v>
      </c>
      <c r="P90" s="139">
        <f>O90*H90</f>
        <v>0</v>
      </c>
      <c r="Q90" s="139">
        <v>0</v>
      </c>
      <c r="R90" s="139">
        <f>Q90*H90</f>
        <v>0</v>
      </c>
      <c r="S90" s="139">
        <v>0</v>
      </c>
      <c r="T90" s="140">
        <f>S90*H90</f>
        <v>0</v>
      </c>
      <c r="AR90" s="141" t="s">
        <v>1168</v>
      </c>
      <c r="AT90" s="141" t="s">
        <v>126</v>
      </c>
      <c r="AU90" s="141" t="s">
        <v>78</v>
      </c>
      <c r="AY90" s="18" t="s">
        <v>123</v>
      </c>
      <c r="BE90" s="142">
        <f>IF(N90="základní",J90,0)</f>
        <v>0</v>
      </c>
      <c r="BF90" s="142">
        <f>IF(N90="snížená",J90,0)</f>
        <v>0</v>
      </c>
      <c r="BG90" s="142">
        <f>IF(N90="zákl. přenesená",J90,0)</f>
        <v>0</v>
      </c>
      <c r="BH90" s="142">
        <f>IF(N90="sníž. přenesená",J90,0)</f>
        <v>0</v>
      </c>
      <c r="BI90" s="142">
        <f>IF(N90="nulová",J90,0)</f>
        <v>0</v>
      </c>
      <c r="BJ90" s="18" t="s">
        <v>76</v>
      </c>
      <c r="BK90" s="142">
        <f>ROUND(I90*H90,2)</f>
        <v>0</v>
      </c>
      <c r="BL90" s="18" t="s">
        <v>1168</v>
      </c>
      <c r="BM90" s="141" t="s">
        <v>1173</v>
      </c>
    </row>
    <row r="91" spans="2:65" s="1" customFormat="1">
      <c r="B91" s="33"/>
      <c r="D91" s="143" t="s">
        <v>132</v>
      </c>
      <c r="F91" s="144" t="s">
        <v>1174</v>
      </c>
      <c r="I91" s="145"/>
      <c r="L91" s="33"/>
      <c r="M91" s="146"/>
      <c r="T91" s="54"/>
      <c r="AT91" s="18" t="s">
        <v>132</v>
      </c>
      <c r="AU91" s="18" t="s">
        <v>78</v>
      </c>
    </row>
    <row r="92" spans="2:65" s="1" customFormat="1" ht="24.15" customHeight="1">
      <c r="B92" s="33"/>
      <c r="C92" s="129" t="s">
        <v>211</v>
      </c>
      <c r="D92" s="129" t="s">
        <v>126</v>
      </c>
      <c r="E92" s="130" t="s">
        <v>1175</v>
      </c>
      <c r="F92" s="131" t="s">
        <v>1176</v>
      </c>
      <c r="G92" s="132" t="s">
        <v>1167</v>
      </c>
      <c r="H92" s="133">
        <v>1</v>
      </c>
      <c r="I92" s="134"/>
      <c r="J92" s="135">
        <f>ROUND(I92*H92,2)</f>
        <v>0</v>
      </c>
      <c r="K92" s="136"/>
      <c r="L92" s="33"/>
      <c r="M92" s="137" t="s">
        <v>19</v>
      </c>
      <c r="N92" s="138" t="s">
        <v>39</v>
      </c>
      <c r="P92" s="139">
        <f>O92*H92</f>
        <v>0</v>
      </c>
      <c r="Q92" s="139">
        <v>0</v>
      </c>
      <c r="R92" s="139">
        <f>Q92*H92</f>
        <v>0</v>
      </c>
      <c r="S92" s="139">
        <v>0</v>
      </c>
      <c r="T92" s="140">
        <f>S92*H92</f>
        <v>0</v>
      </c>
      <c r="AR92" s="141" t="s">
        <v>1168</v>
      </c>
      <c r="AT92" s="141" t="s">
        <v>126</v>
      </c>
      <c r="AU92" s="141" t="s">
        <v>78</v>
      </c>
      <c r="AY92" s="18" t="s">
        <v>123</v>
      </c>
      <c r="BE92" s="142">
        <f>IF(N92="základní",J92,0)</f>
        <v>0</v>
      </c>
      <c r="BF92" s="142">
        <f>IF(N92="snížená",J92,0)</f>
        <v>0</v>
      </c>
      <c r="BG92" s="142">
        <f>IF(N92="zákl. přenesená",J92,0)</f>
        <v>0</v>
      </c>
      <c r="BH92" s="142">
        <f>IF(N92="sníž. přenesená",J92,0)</f>
        <v>0</v>
      </c>
      <c r="BI92" s="142">
        <f>IF(N92="nulová",J92,0)</f>
        <v>0</v>
      </c>
      <c r="BJ92" s="18" t="s">
        <v>76</v>
      </c>
      <c r="BK92" s="142">
        <f>ROUND(I92*H92,2)</f>
        <v>0</v>
      </c>
      <c r="BL92" s="18" t="s">
        <v>1168</v>
      </c>
      <c r="BM92" s="141" t="s">
        <v>1177</v>
      </c>
    </row>
    <row r="93" spans="2:65" s="1" customFormat="1">
      <c r="B93" s="33"/>
      <c r="D93" s="143" t="s">
        <v>132</v>
      </c>
      <c r="F93" s="144" t="s">
        <v>1178</v>
      </c>
      <c r="I93" s="145"/>
      <c r="L93" s="33"/>
      <c r="M93" s="146"/>
      <c r="T93" s="54"/>
      <c r="AT93" s="18" t="s">
        <v>132</v>
      </c>
      <c r="AU93" s="18" t="s">
        <v>78</v>
      </c>
    </row>
    <row r="94" spans="2:65" s="11" customFormat="1" ht="22.95" customHeight="1">
      <c r="B94" s="117"/>
      <c r="D94" s="118" t="s">
        <v>67</v>
      </c>
      <c r="E94" s="127" t="s">
        <v>1179</v>
      </c>
      <c r="F94" s="127" t="s">
        <v>1180</v>
      </c>
      <c r="I94" s="120"/>
      <c r="J94" s="128">
        <f>BK94</f>
        <v>0</v>
      </c>
      <c r="L94" s="117"/>
      <c r="M94" s="122"/>
      <c r="P94" s="123">
        <f>SUM(P95:P102)</f>
        <v>0</v>
      </c>
      <c r="R94" s="123">
        <f>SUM(R95:R102)</f>
        <v>0</v>
      </c>
      <c r="T94" s="124">
        <f>SUM(T95:T102)</f>
        <v>0</v>
      </c>
      <c r="AR94" s="118" t="s">
        <v>156</v>
      </c>
      <c r="AT94" s="125" t="s">
        <v>67</v>
      </c>
      <c r="AU94" s="125" t="s">
        <v>76</v>
      </c>
      <c r="AY94" s="118" t="s">
        <v>123</v>
      </c>
      <c r="BK94" s="126">
        <f>SUM(BK95:BK102)</f>
        <v>0</v>
      </c>
    </row>
    <row r="95" spans="2:65" s="1" customFormat="1" ht="16.5" customHeight="1">
      <c r="B95" s="33"/>
      <c r="C95" s="129" t="s">
        <v>76</v>
      </c>
      <c r="D95" s="129" t="s">
        <v>126</v>
      </c>
      <c r="E95" s="130" t="s">
        <v>1181</v>
      </c>
      <c r="F95" s="131" t="s">
        <v>1180</v>
      </c>
      <c r="G95" s="132" t="s">
        <v>1167</v>
      </c>
      <c r="H95" s="133">
        <v>1</v>
      </c>
      <c r="I95" s="134"/>
      <c r="J95" s="135">
        <f>ROUND(I95*H95,2)</f>
        <v>0</v>
      </c>
      <c r="K95" s="136"/>
      <c r="L95" s="33"/>
      <c r="M95" s="137" t="s">
        <v>19</v>
      </c>
      <c r="N95" s="138" t="s">
        <v>39</v>
      </c>
      <c r="P95" s="139">
        <f>O95*H95</f>
        <v>0</v>
      </c>
      <c r="Q95" s="139">
        <v>0</v>
      </c>
      <c r="R95" s="139">
        <f>Q95*H95</f>
        <v>0</v>
      </c>
      <c r="S95" s="139">
        <v>0</v>
      </c>
      <c r="T95" s="140">
        <f>S95*H95</f>
        <v>0</v>
      </c>
      <c r="AR95" s="141" t="s">
        <v>1168</v>
      </c>
      <c r="AT95" s="141" t="s">
        <v>126</v>
      </c>
      <c r="AU95" s="141" t="s">
        <v>78</v>
      </c>
      <c r="AY95" s="18" t="s">
        <v>123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8" t="s">
        <v>76</v>
      </c>
      <c r="BK95" s="142">
        <f>ROUND(I95*H95,2)</f>
        <v>0</v>
      </c>
      <c r="BL95" s="18" t="s">
        <v>1168</v>
      </c>
      <c r="BM95" s="141" t="s">
        <v>1182</v>
      </c>
    </row>
    <row r="96" spans="2:65" s="1" customFormat="1">
      <c r="B96" s="33"/>
      <c r="D96" s="143" t="s">
        <v>132</v>
      </c>
      <c r="F96" s="144" t="s">
        <v>1183</v>
      </c>
      <c r="I96" s="145"/>
      <c r="L96" s="33"/>
      <c r="M96" s="146"/>
      <c r="T96" s="54"/>
      <c r="AT96" s="18" t="s">
        <v>132</v>
      </c>
      <c r="AU96" s="18" t="s">
        <v>78</v>
      </c>
    </row>
    <row r="97" spans="2:65" s="1" customFormat="1" ht="16.5" customHeight="1">
      <c r="B97" s="33"/>
      <c r="C97" s="129" t="s">
        <v>78</v>
      </c>
      <c r="D97" s="129" t="s">
        <v>126</v>
      </c>
      <c r="E97" s="130" t="s">
        <v>1184</v>
      </c>
      <c r="F97" s="131" t="s">
        <v>1185</v>
      </c>
      <c r="G97" s="132" t="s">
        <v>1167</v>
      </c>
      <c r="H97" s="133">
        <v>1</v>
      </c>
      <c r="I97" s="134"/>
      <c r="J97" s="135">
        <f>ROUND(I97*H97,2)</f>
        <v>0</v>
      </c>
      <c r="K97" s="136"/>
      <c r="L97" s="33"/>
      <c r="M97" s="137" t="s">
        <v>19</v>
      </c>
      <c r="N97" s="138" t="s">
        <v>39</v>
      </c>
      <c r="P97" s="139">
        <f>O97*H97</f>
        <v>0</v>
      </c>
      <c r="Q97" s="139">
        <v>0</v>
      </c>
      <c r="R97" s="139">
        <f>Q97*H97</f>
        <v>0</v>
      </c>
      <c r="S97" s="139">
        <v>0</v>
      </c>
      <c r="T97" s="140">
        <f>S97*H97</f>
        <v>0</v>
      </c>
      <c r="AR97" s="141" t="s">
        <v>1168</v>
      </c>
      <c r="AT97" s="141" t="s">
        <v>126</v>
      </c>
      <c r="AU97" s="141" t="s">
        <v>78</v>
      </c>
      <c r="AY97" s="18" t="s">
        <v>123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8" t="s">
        <v>76</v>
      </c>
      <c r="BK97" s="142">
        <f>ROUND(I97*H97,2)</f>
        <v>0</v>
      </c>
      <c r="BL97" s="18" t="s">
        <v>1168</v>
      </c>
      <c r="BM97" s="141" t="s">
        <v>1186</v>
      </c>
    </row>
    <row r="98" spans="2:65" s="1" customFormat="1">
      <c r="B98" s="33"/>
      <c r="D98" s="143" t="s">
        <v>132</v>
      </c>
      <c r="F98" s="144" t="s">
        <v>1187</v>
      </c>
      <c r="I98" s="145"/>
      <c r="L98" s="33"/>
      <c r="M98" s="146"/>
      <c r="T98" s="54"/>
      <c r="AT98" s="18" t="s">
        <v>132</v>
      </c>
      <c r="AU98" s="18" t="s">
        <v>78</v>
      </c>
    </row>
    <row r="99" spans="2:65" s="1" customFormat="1" ht="16.5" customHeight="1">
      <c r="B99" s="33"/>
      <c r="C99" s="129" t="s">
        <v>229</v>
      </c>
      <c r="D99" s="129" t="s">
        <v>126</v>
      </c>
      <c r="E99" s="130" t="s">
        <v>1188</v>
      </c>
      <c r="F99" s="131" t="s">
        <v>1189</v>
      </c>
      <c r="G99" s="132" t="s">
        <v>141</v>
      </c>
      <c r="H99" s="133">
        <v>68</v>
      </c>
      <c r="I99" s="134"/>
      <c r="J99" s="135">
        <f>ROUND(I99*H99,2)</f>
        <v>0</v>
      </c>
      <c r="K99" s="136"/>
      <c r="L99" s="33"/>
      <c r="M99" s="137" t="s">
        <v>19</v>
      </c>
      <c r="N99" s="138" t="s">
        <v>39</v>
      </c>
      <c r="P99" s="139">
        <f>O99*H99</f>
        <v>0</v>
      </c>
      <c r="Q99" s="139">
        <v>0</v>
      </c>
      <c r="R99" s="139">
        <f>Q99*H99</f>
        <v>0</v>
      </c>
      <c r="S99" s="139">
        <v>0</v>
      </c>
      <c r="T99" s="140">
        <f>S99*H99</f>
        <v>0</v>
      </c>
      <c r="AR99" s="141" t="s">
        <v>1168</v>
      </c>
      <c r="AT99" s="141" t="s">
        <v>126</v>
      </c>
      <c r="AU99" s="141" t="s">
        <v>78</v>
      </c>
      <c r="AY99" s="18" t="s">
        <v>123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8" t="s">
        <v>76</v>
      </c>
      <c r="BK99" s="142">
        <f>ROUND(I99*H99,2)</f>
        <v>0</v>
      </c>
      <c r="BL99" s="18" t="s">
        <v>1168</v>
      </c>
      <c r="BM99" s="141" t="s">
        <v>1190</v>
      </c>
    </row>
    <row r="100" spans="2:65" s="1" customFormat="1">
      <c r="B100" s="33"/>
      <c r="D100" s="143" t="s">
        <v>132</v>
      </c>
      <c r="F100" s="144" t="s">
        <v>1191</v>
      </c>
      <c r="I100" s="145"/>
      <c r="L100" s="33"/>
      <c r="M100" s="146"/>
      <c r="T100" s="54"/>
      <c r="AT100" s="18" t="s">
        <v>132</v>
      </c>
      <c r="AU100" s="18" t="s">
        <v>78</v>
      </c>
    </row>
    <row r="101" spans="2:65" s="1" customFormat="1" ht="16.5" customHeight="1">
      <c r="B101" s="33"/>
      <c r="C101" s="129" t="s">
        <v>237</v>
      </c>
      <c r="D101" s="129" t="s">
        <v>126</v>
      </c>
      <c r="E101" s="130" t="s">
        <v>1192</v>
      </c>
      <c r="F101" s="131" t="s">
        <v>1193</v>
      </c>
      <c r="G101" s="132" t="s">
        <v>1167</v>
      </c>
      <c r="H101" s="133">
        <v>1</v>
      </c>
      <c r="I101" s="134"/>
      <c r="J101" s="135">
        <f>ROUND(I101*H101,2)</f>
        <v>0</v>
      </c>
      <c r="K101" s="136"/>
      <c r="L101" s="33"/>
      <c r="M101" s="137" t="s">
        <v>19</v>
      </c>
      <c r="N101" s="138" t="s">
        <v>39</v>
      </c>
      <c r="P101" s="139">
        <f>O101*H101</f>
        <v>0</v>
      </c>
      <c r="Q101" s="139">
        <v>0</v>
      </c>
      <c r="R101" s="139">
        <f>Q101*H101</f>
        <v>0</v>
      </c>
      <c r="S101" s="139">
        <v>0</v>
      </c>
      <c r="T101" s="140">
        <f>S101*H101</f>
        <v>0</v>
      </c>
      <c r="AR101" s="141" t="s">
        <v>1168</v>
      </c>
      <c r="AT101" s="141" t="s">
        <v>126</v>
      </c>
      <c r="AU101" s="141" t="s">
        <v>78</v>
      </c>
      <c r="AY101" s="18" t="s">
        <v>123</v>
      </c>
      <c r="BE101" s="142">
        <f>IF(N101="základní",J101,0)</f>
        <v>0</v>
      </c>
      <c r="BF101" s="142">
        <f>IF(N101="snížená",J101,0)</f>
        <v>0</v>
      </c>
      <c r="BG101" s="142">
        <f>IF(N101="zákl. přenesená",J101,0)</f>
        <v>0</v>
      </c>
      <c r="BH101" s="142">
        <f>IF(N101="sníž. přenesená",J101,0)</f>
        <v>0</v>
      </c>
      <c r="BI101" s="142">
        <f>IF(N101="nulová",J101,0)</f>
        <v>0</v>
      </c>
      <c r="BJ101" s="18" t="s">
        <v>76</v>
      </c>
      <c r="BK101" s="142">
        <f>ROUND(I101*H101,2)</f>
        <v>0</v>
      </c>
      <c r="BL101" s="18" t="s">
        <v>1168</v>
      </c>
      <c r="BM101" s="141" t="s">
        <v>1194</v>
      </c>
    </row>
    <row r="102" spans="2:65" s="1" customFormat="1">
      <c r="B102" s="33"/>
      <c r="D102" s="143" t="s">
        <v>132</v>
      </c>
      <c r="F102" s="144" t="s">
        <v>1195</v>
      </c>
      <c r="I102" s="145"/>
      <c r="L102" s="33"/>
      <c r="M102" s="146"/>
      <c r="T102" s="54"/>
      <c r="AT102" s="18" t="s">
        <v>132</v>
      </c>
      <c r="AU102" s="18" t="s">
        <v>78</v>
      </c>
    </row>
    <row r="103" spans="2:65" s="11" customFormat="1" ht="22.95" customHeight="1">
      <c r="B103" s="117"/>
      <c r="D103" s="118" t="s">
        <v>67</v>
      </c>
      <c r="E103" s="127" t="s">
        <v>1196</v>
      </c>
      <c r="F103" s="127" t="s">
        <v>1197</v>
      </c>
      <c r="I103" s="120"/>
      <c r="J103" s="128">
        <f>BK103</f>
        <v>0</v>
      </c>
      <c r="L103" s="117"/>
      <c r="M103" s="122"/>
      <c r="P103" s="123">
        <f>SUM(P104:P106)</f>
        <v>0</v>
      </c>
      <c r="R103" s="123">
        <f>SUM(R104:R106)</f>
        <v>0</v>
      </c>
      <c r="T103" s="124">
        <f>SUM(T104:T106)</f>
        <v>0</v>
      </c>
      <c r="AR103" s="118" t="s">
        <v>156</v>
      </c>
      <c r="AT103" s="125" t="s">
        <v>67</v>
      </c>
      <c r="AU103" s="125" t="s">
        <v>76</v>
      </c>
      <c r="AY103" s="118" t="s">
        <v>123</v>
      </c>
      <c r="BK103" s="126">
        <f>SUM(BK104:BK106)</f>
        <v>0</v>
      </c>
    </row>
    <row r="104" spans="2:65" s="1" customFormat="1" ht="24.15" customHeight="1">
      <c r="B104" s="33"/>
      <c r="C104" s="129" t="s">
        <v>251</v>
      </c>
      <c r="D104" s="129" t="s">
        <v>126</v>
      </c>
      <c r="E104" s="130" t="s">
        <v>1198</v>
      </c>
      <c r="F104" s="131" t="s">
        <v>1199</v>
      </c>
      <c r="G104" s="132" t="s">
        <v>172</v>
      </c>
      <c r="H104" s="133">
        <v>1</v>
      </c>
      <c r="I104" s="134"/>
      <c r="J104" s="135">
        <f>ROUND(I104*H104,2)</f>
        <v>0</v>
      </c>
      <c r="K104" s="136"/>
      <c r="L104" s="33"/>
      <c r="M104" s="137" t="s">
        <v>19</v>
      </c>
      <c r="N104" s="138" t="s">
        <v>39</v>
      </c>
      <c r="P104" s="139">
        <f>O104*H104</f>
        <v>0</v>
      </c>
      <c r="Q104" s="139">
        <v>0</v>
      </c>
      <c r="R104" s="139">
        <f>Q104*H104</f>
        <v>0</v>
      </c>
      <c r="S104" s="139">
        <v>0</v>
      </c>
      <c r="T104" s="140">
        <f>S104*H104</f>
        <v>0</v>
      </c>
      <c r="AR104" s="141" t="s">
        <v>1168</v>
      </c>
      <c r="AT104" s="141" t="s">
        <v>126</v>
      </c>
      <c r="AU104" s="141" t="s">
        <v>78</v>
      </c>
      <c r="AY104" s="18" t="s">
        <v>123</v>
      </c>
      <c r="BE104" s="142">
        <f>IF(N104="základní",J104,0)</f>
        <v>0</v>
      </c>
      <c r="BF104" s="142">
        <f>IF(N104="snížená",J104,0)</f>
        <v>0</v>
      </c>
      <c r="BG104" s="142">
        <f>IF(N104="zákl. přenesená",J104,0)</f>
        <v>0</v>
      </c>
      <c r="BH104" s="142">
        <f>IF(N104="sníž. přenesená",J104,0)</f>
        <v>0</v>
      </c>
      <c r="BI104" s="142">
        <f>IF(N104="nulová",J104,0)</f>
        <v>0</v>
      </c>
      <c r="BJ104" s="18" t="s">
        <v>76</v>
      </c>
      <c r="BK104" s="142">
        <f>ROUND(I104*H104,2)</f>
        <v>0</v>
      </c>
      <c r="BL104" s="18" t="s">
        <v>1168</v>
      </c>
      <c r="BM104" s="141" t="s">
        <v>1200</v>
      </c>
    </row>
    <row r="105" spans="2:65" s="1" customFormat="1" ht="16.5" customHeight="1">
      <c r="B105" s="33"/>
      <c r="C105" s="129" t="s">
        <v>257</v>
      </c>
      <c r="D105" s="129" t="s">
        <v>126</v>
      </c>
      <c r="E105" s="130" t="s">
        <v>1201</v>
      </c>
      <c r="F105" s="131" t="s">
        <v>1202</v>
      </c>
      <c r="G105" s="132" t="s">
        <v>172</v>
      </c>
      <c r="H105" s="133">
        <v>1</v>
      </c>
      <c r="I105" s="134"/>
      <c r="J105" s="135">
        <f>ROUND(I105*H105,2)</f>
        <v>0</v>
      </c>
      <c r="K105" s="136"/>
      <c r="L105" s="33"/>
      <c r="M105" s="137" t="s">
        <v>19</v>
      </c>
      <c r="N105" s="138" t="s">
        <v>39</v>
      </c>
      <c r="P105" s="139">
        <f>O105*H105</f>
        <v>0</v>
      </c>
      <c r="Q105" s="139">
        <v>0</v>
      </c>
      <c r="R105" s="139">
        <f>Q105*H105</f>
        <v>0</v>
      </c>
      <c r="S105" s="139">
        <v>0</v>
      </c>
      <c r="T105" s="140">
        <f>S105*H105</f>
        <v>0</v>
      </c>
      <c r="AR105" s="141" t="s">
        <v>1168</v>
      </c>
      <c r="AT105" s="141" t="s">
        <v>126</v>
      </c>
      <c r="AU105" s="141" t="s">
        <v>78</v>
      </c>
      <c r="AY105" s="18" t="s">
        <v>123</v>
      </c>
      <c r="BE105" s="142">
        <f>IF(N105="základní",J105,0)</f>
        <v>0</v>
      </c>
      <c r="BF105" s="142">
        <f>IF(N105="snížená",J105,0)</f>
        <v>0</v>
      </c>
      <c r="BG105" s="142">
        <f>IF(N105="zákl. přenesená",J105,0)</f>
        <v>0</v>
      </c>
      <c r="BH105" s="142">
        <f>IF(N105="sníž. přenesená",J105,0)</f>
        <v>0</v>
      </c>
      <c r="BI105" s="142">
        <f>IF(N105="nulová",J105,0)</f>
        <v>0</v>
      </c>
      <c r="BJ105" s="18" t="s">
        <v>76</v>
      </c>
      <c r="BK105" s="142">
        <f>ROUND(I105*H105,2)</f>
        <v>0</v>
      </c>
      <c r="BL105" s="18" t="s">
        <v>1168</v>
      </c>
      <c r="BM105" s="141" t="s">
        <v>1203</v>
      </c>
    </row>
    <row r="106" spans="2:65" s="1" customFormat="1" ht="16.5" customHeight="1">
      <c r="B106" s="33"/>
      <c r="C106" s="129" t="s">
        <v>262</v>
      </c>
      <c r="D106" s="129" t="s">
        <v>126</v>
      </c>
      <c r="E106" s="130" t="s">
        <v>1204</v>
      </c>
      <c r="F106" s="131" t="s">
        <v>1205</v>
      </c>
      <c r="G106" s="132" t="s">
        <v>172</v>
      </c>
      <c r="H106" s="133">
        <v>1</v>
      </c>
      <c r="I106" s="134"/>
      <c r="J106" s="135">
        <f>ROUND(I106*H106,2)</f>
        <v>0</v>
      </c>
      <c r="K106" s="136"/>
      <c r="L106" s="33"/>
      <c r="M106" s="137" t="s">
        <v>19</v>
      </c>
      <c r="N106" s="138" t="s">
        <v>39</v>
      </c>
      <c r="P106" s="139">
        <f>O106*H106</f>
        <v>0</v>
      </c>
      <c r="Q106" s="139">
        <v>0</v>
      </c>
      <c r="R106" s="139">
        <f>Q106*H106</f>
        <v>0</v>
      </c>
      <c r="S106" s="139">
        <v>0</v>
      </c>
      <c r="T106" s="140">
        <f>S106*H106</f>
        <v>0</v>
      </c>
      <c r="AR106" s="141" t="s">
        <v>1168</v>
      </c>
      <c r="AT106" s="141" t="s">
        <v>126</v>
      </c>
      <c r="AU106" s="141" t="s">
        <v>78</v>
      </c>
      <c r="AY106" s="18" t="s">
        <v>123</v>
      </c>
      <c r="BE106" s="142">
        <f>IF(N106="základní",J106,0)</f>
        <v>0</v>
      </c>
      <c r="BF106" s="142">
        <f>IF(N106="snížená",J106,0)</f>
        <v>0</v>
      </c>
      <c r="BG106" s="142">
        <f>IF(N106="zákl. přenesená",J106,0)</f>
        <v>0</v>
      </c>
      <c r="BH106" s="142">
        <f>IF(N106="sníž. přenesená",J106,0)</f>
        <v>0</v>
      </c>
      <c r="BI106" s="142">
        <f>IF(N106="nulová",J106,0)</f>
        <v>0</v>
      </c>
      <c r="BJ106" s="18" t="s">
        <v>76</v>
      </c>
      <c r="BK106" s="142">
        <f>ROUND(I106*H106,2)</f>
        <v>0</v>
      </c>
      <c r="BL106" s="18" t="s">
        <v>1168</v>
      </c>
      <c r="BM106" s="141" t="s">
        <v>1206</v>
      </c>
    </row>
    <row r="107" spans="2:65" s="11" customFormat="1" ht="22.95" customHeight="1">
      <c r="B107" s="117"/>
      <c r="D107" s="118" t="s">
        <v>67</v>
      </c>
      <c r="E107" s="127" t="s">
        <v>1207</v>
      </c>
      <c r="F107" s="127" t="s">
        <v>1208</v>
      </c>
      <c r="I107" s="120"/>
      <c r="J107" s="128">
        <f>BK107</f>
        <v>0</v>
      </c>
      <c r="L107" s="117"/>
      <c r="M107" s="122"/>
      <c r="P107" s="123">
        <f>SUM(P108:P119)</f>
        <v>0</v>
      </c>
      <c r="R107" s="123">
        <f>SUM(R108:R119)</f>
        <v>0</v>
      </c>
      <c r="T107" s="124">
        <f>SUM(T108:T119)</f>
        <v>0</v>
      </c>
      <c r="AR107" s="118" t="s">
        <v>156</v>
      </c>
      <c r="AT107" s="125" t="s">
        <v>67</v>
      </c>
      <c r="AU107" s="125" t="s">
        <v>76</v>
      </c>
      <c r="AY107" s="118" t="s">
        <v>123</v>
      </c>
      <c r="BK107" s="126">
        <f>SUM(BK108:BK119)</f>
        <v>0</v>
      </c>
    </row>
    <row r="108" spans="2:65" s="1" customFormat="1" ht="16.5" customHeight="1">
      <c r="B108" s="33"/>
      <c r="C108" s="129" t="s">
        <v>124</v>
      </c>
      <c r="D108" s="129" t="s">
        <v>126</v>
      </c>
      <c r="E108" s="130" t="s">
        <v>1209</v>
      </c>
      <c r="F108" s="131" t="s">
        <v>1210</v>
      </c>
      <c r="G108" s="132" t="s">
        <v>1167</v>
      </c>
      <c r="H108" s="133">
        <v>1</v>
      </c>
      <c r="I108" s="134"/>
      <c r="J108" s="135">
        <f>ROUND(I108*H108,2)</f>
        <v>0</v>
      </c>
      <c r="K108" s="136"/>
      <c r="L108" s="33"/>
      <c r="M108" s="137" t="s">
        <v>19</v>
      </c>
      <c r="N108" s="138" t="s">
        <v>39</v>
      </c>
      <c r="P108" s="139">
        <f>O108*H108</f>
        <v>0</v>
      </c>
      <c r="Q108" s="139">
        <v>0</v>
      </c>
      <c r="R108" s="139">
        <f>Q108*H108</f>
        <v>0</v>
      </c>
      <c r="S108" s="139">
        <v>0</v>
      </c>
      <c r="T108" s="140">
        <f>S108*H108</f>
        <v>0</v>
      </c>
      <c r="AR108" s="141" t="s">
        <v>1168</v>
      </c>
      <c r="AT108" s="141" t="s">
        <v>126</v>
      </c>
      <c r="AU108" s="141" t="s">
        <v>78</v>
      </c>
      <c r="AY108" s="18" t="s">
        <v>123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8" t="s">
        <v>76</v>
      </c>
      <c r="BK108" s="142">
        <f>ROUND(I108*H108,2)</f>
        <v>0</v>
      </c>
      <c r="BL108" s="18" t="s">
        <v>1168</v>
      </c>
      <c r="BM108" s="141" t="s">
        <v>1211</v>
      </c>
    </row>
    <row r="109" spans="2:65" s="1" customFormat="1">
      <c r="B109" s="33"/>
      <c r="D109" s="143" t="s">
        <v>132</v>
      </c>
      <c r="F109" s="144" t="s">
        <v>1212</v>
      </c>
      <c r="I109" s="145"/>
      <c r="L109" s="33"/>
      <c r="M109" s="146"/>
      <c r="T109" s="54"/>
      <c r="AT109" s="18" t="s">
        <v>132</v>
      </c>
      <c r="AU109" s="18" t="s">
        <v>78</v>
      </c>
    </row>
    <row r="110" spans="2:65" s="1" customFormat="1" ht="16.5" customHeight="1">
      <c r="B110" s="33"/>
      <c r="C110" s="129" t="s">
        <v>130</v>
      </c>
      <c r="D110" s="129" t="s">
        <v>126</v>
      </c>
      <c r="E110" s="130" t="s">
        <v>1213</v>
      </c>
      <c r="F110" s="131" t="s">
        <v>1214</v>
      </c>
      <c r="G110" s="132" t="s">
        <v>1167</v>
      </c>
      <c r="H110" s="133">
        <v>1</v>
      </c>
      <c r="I110" s="134"/>
      <c r="J110" s="135">
        <f>ROUND(I110*H110,2)</f>
        <v>0</v>
      </c>
      <c r="K110" s="136"/>
      <c r="L110" s="33"/>
      <c r="M110" s="137" t="s">
        <v>19</v>
      </c>
      <c r="N110" s="138" t="s">
        <v>39</v>
      </c>
      <c r="P110" s="139">
        <f>O110*H110</f>
        <v>0</v>
      </c>
      <c r="Q110" s="139">
        <v>0</v>
      </c>
      <c r="R110" s="139">
        <f>Q110*H110</f>
        <v>0</v>
      </c>
      <c r="S110" s="139">
        <v>0</v>
      </c>
      <c r="T110" s="140">
        <f>S110*H110</f>
        <v>0</v>
      </c>
      <c r="AR110" s="141" t="s">
        <v>1168</v>
      </c>
      <c r="AT110" s="141" t="s">
        <v>126</v>
      </c>
      <c r="AU110" s="141" t="s">
        <v>78</v>
      </c>
      <c r="AY110" s="18" t="s">
        <v>123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8" t="s">
        <v>76</v>
      </c>
      <c r="BK110" s="142">
        <f>ROUND(I110*H110,2)</f>
        <v>0</v>
      </c>
      <c r="BL110" s="18" t="s">
        <v>1168</v>
      </c>
      <c r="BM110" s="141" t="s">
        <v>1215</v>
      </c>
    </row>
    <row r="111" spans="2:65" s="1" customFormat="1">
      <c r="B111" s="33"/>
      <c r="D111" s="143" t="s">
        <v>132</v>
      </c>
      <c r="F111" s="144" t="s">
        <v>1216</v>
      </c>
      <c r="I111" s="145"/>
      <c r="L111" s="33"/>
      <c r="M111" s="146"/>
      <c r="T111" s="54"/>
      <c r="AT111" s="18" t="s">
        <v>132</v>
      </c>
      <c r="AU111" s="18" t="s">
        <v>78</v>
      </c>
    </row>
    <row r="112" spans="2:65" s="1" customFormat="1" ht="16.5" customHeight="1">
      <c r="B112" s="33"/>
      <c r="C112" s="129" t="s">
        <v>156</v>
      </c>
      <c r="D112" s="129" t="s">
        <v>126</v>
      </c>
      <c r="E112" s="130" t="s">
        <v>1217</v>
      </c>
      <c r="F112" s="131" t="s">
        <v>1218</v>
      </c>
      <c r="G112" s="132" t="s">
        <v>1167</v>
      </c>
      <c r="H112" s="133">
        <v>1</v>
      </c>
      <c r="I112" s="134"/>
      <c r="J112" s="135">
        <f>ROUND(I112*H112,2)</f>
        <v>0</v>
      </c>
      <c r="K112" s="136"/>
      <c r="L112" s="33"/>
      <c r="M112" s="137" t="s">
        <v>19</v>
      </c>
      <c r="N112" s="138" t="s">
        <v>39</v>
      </c>
      <c r="P112" s="139">
        <f>O112*H112</f>
        <v>0</v>
      </c>
      <c r="Q112" s="139">
        <v>0</v>
      </c>
      <c r="R112" s="139">
        <f>Q112*H112</f>
        <v>0</v>
      </c>
      <c r="S112" s="139">
        <v>0</v>
      </c>
      <c r="T112" s="140">
        <f>S112*H112</f>
        <v>0</v>
      </c>
      <c r="AR112" s="141" t="s">
        <v>1168</v>
      </c>
      <c r="AT112" s="141" t="s">
        <v>126</v>
      </c>
      <c r="AU112" s="141" t="s">
        <v>78</v>
      </c>
      <c r="AY112" s="18" t="s">
        <v>123</v>
      </c>
      <c r="BE112" s="142">
        <f>IF(N112="základní",J112,0)</f>
        <v>0</v>
      </c>
      <c r="BF112" s="142">
        <f>IF(N112="snížená",J112,0)</f>
        <v>0</v>
      </c>
      <c r="BG112" s="142">
        <f>IF(N112="zákl. přenesená",J112,0)</f>
        <v>0</v>
      </c>
      <c r="BH112" s="142">
        <f>IF(N112="sníž. přenesená",J112,0)</f>
        <v>0</v>
      </c>
      <c r="BI112" s="142">
        <f>IF(N112="nulová",J112,0)</f>
        <v>0</v>
      </c>
      <c r="BJ112" s="18" t="s">
        <v>76</v>
      </c>
      <c r="BK112" s="142">
        <f>ROUND(I112*H112,2)</f>
        <v>0</v>
      </c>
      <c r="BL112" s="18" t="s">
        <v>1168</v>
      </c>
      <c r="BM112" s="141" t="s">
        <v>1219</v>
      </c>
    </row>
    <row r="113" spans="2:65" s="1" customFormat="1">
      <c r="B113" s="33"/>
      <c r="D113" s="143" t="s">
        <v>132</v>
      </c>
      <c r="F113" s="144" t="s">
        <v>1220</v>
      </c>
      <c r="I113" s="145"/>
      <c r="L113" s="33"/>
      <c r="M113" s="146"/>
      <c r="T113" s="54"/>
      <c r="AT113" s="18" t="s">
        <v>132</v>
      </c>
      <c r="AU113" s="18" t="s">
        <v>78</v>
      </c>
    </row>
    <row r="114" spans="2:65" s="12" customFormat="1">
      <c r="B114" s="147"/>
      <c r="D114" s="148" t="s">
        <v>134</v>
      </c>
      <c r="E114" s="149" t="s">
        <v>19</v>
      </c>
      <c r="F114" s="150" t="s">
        <v>186</v>
      </c>
      <c r="H114" s="149" t="s">
        <v>19</v>
      </c>
      <c r="I114" s="151"/>
      <c r="L114" s="147"/>
      <c r="M114" s="152"/>
      <c r="T114" s="153"/>
      <c r="AT114" s="149" t="s">
        <v>134</v>
      </c>
      <c r="AU114" s="149" t="s">
        <v>78</v>
      </c>
      <c r="AV114" s="12" t="s">
        <v>76</v>
      </c>
      <c r="AW114" s="12" t="s">
        <v>136</v>
      </c>
      <c r="AX114" s="12" t="s">
        <v>68</v>
      </c>
      <c r="AY114" s="149" t="s">
        <v>123</v>
      </c>
    </row>
    <row r="115" spans="2:65" s="12" customFormat="1">
      <c r="B115" s="147"/>
      <c r="D115" s="148" t="s">
        <v>134</v>
      </c>
      <c r="E115" s="149" t="s">
        <v>19</v>
      </c>
      <c r="F115" s="150" t="s">
        <v>187</v>
      </c>
      <c r="H115" s="149" t="s">
        <v>19</v>
      </c>
      <c r="I115" s="151"/>
      <c r="L115" s="147"/>
      <c r="M115" s="152"/>
      <c r="T115" s="153"/>
      <c r="AT115" s="149" t="s">
        <v>134</v>
      </c>
      <c r="AU115" s="149" t="s">
        <v>78</v>
      </c>
      <c r="AV115" s="12" t="s">
        <v>76</v>
      </c>
      <c r="AW115" s="12" t="s">
        <v>136</v>
      </c>
      <c r="AX115" s="12" t="s">
        <v>68</v>
      </c>
      <c r="AY115" s="149" t="s">
        <v>123</v>
      </c>
    </row>
    <row r="116" spans="2:65" s="12" customFormat="1">
      <c r="B116" s="147"/>
      <c r="D116" s="148" t="s">
        <v>134</v>
      </c>
      <c r="E116" s="149" t="s">
        <v>19</v>
      </c>
      <c r="F116" s="150" t="s">
        <v>1221</v>
      </c>
      <c r="H116" s="149" t="s">
        <v>19</v>
      </c>
      <c r="I116" s="151"/>
      <c r="L116" s="147"/>
      <c r="M116" s="152"/>
      <c r="T116" s="153"/>
      <c r="AT116" s="149" t="s">
        <v>134</v>
      </c>
      <c r="AU116" s="149" t="s">
        <v>78</v>
      </c>
      <c r="AV116" s="12" t="s">
        <v>76</v>
      </c>
      <c r="AW116" s="12" t="s">
        <v>136</v>
      </c>
      <c r="AX116" s="12" t="s">
        <v>68</v>
      </c>
      <c r="AY116" s="149" t="s">
        <v>123</v>
      </c>
    </row>
    <row r="117" spans="2:65" s="13" customFormat="1">
      <c r="B117" s="154"/>
      <c r="D117" s="148" t="s">
        <v>134</v>
      </c>
      <c r="E117" s="155" t="s">
        <v>19</v>
      </c>
      <c r="F117" s="156" t="s">
        <v>76</v>
      </c>
      <c r="H117" s="157">
        <v>1</v>
      </c>
      <c r="I117" s="158"/>
      <c r="L117" s="154"/>
      <c r="M117" s="159"/>
      <c r="T117" s="160"/>
      <c r="AT117" s="155" t="s">
        <v>134</v>
      </c>
      <c r="AU117" s="155" t="s">
        <v>78</v>
      </c>
      <c r="AV117" s="13" t="s">
        <v>78</v>
      </c>
      <c r="AW117" s="13" t="s">
        <v>136</v>
      </c>
      <c r="AX117" s="13" t="s">
        <v>76</v>
      </c>
      <c r="AY117" s="155" t="s">
        <v>123</v>
      </c>
    </row>
    <row r="118" spans="2:65" s="1" customFormat="1" ht="16.5" customHeight="1">
      <c r="B118" s="33"/>
      <c r="C118" s="129" t="s">
        <v>8</v>
      </c>
      <c r="D118" s="129" t="s">
        <v>126</v>
      </c>
      <c r="E118" s="130" t="s">
        <v>1222</v>
      </c>
      <c r="F118" s="131" t="s">
        <v>1223</v>
      </c>
      <c r="G118" s="132" t="s">
        <v>1167</v>
      </c>
      <c r="H118" s="133">
        <v>1</v>
      </c>
      <c r="I118" s="134"/>
      <c r="J118" s="135">
        <f>ROUND(I118*H118,2)</f>
        <v>0</v>
      </c>
      <c r="K118" s="136"/>
      <c r="L118" s="33"/>
      <c r="M118" s="137" t="s">
        <v>19</v>
      </c>
      <c r="N118" s="138" t="s">
        <v>39</v>
      </c>
      <c r="P118" s="139">
        <f>O118*H118</f>
        <v>0</v>
      </c>
      <c r="Q118" s="139">
        <v>0</v>
      </c>
      <c r="R118" s="139">
        <f>Q118*H118</f>
        <v>0</v>
      </c>
      <c r="S118" s="139">
        <v>0</v>
      </c>
      <c r="T118" s="140">
        <f>S118*H118</f>
        <v>0</v>
      </c>
      <c r="AR118" s="141" t="s">
        <v>1168</v>
      </c>
      <c r="AT118" s="141" t="s">
        <v>126</v>
      </c>
      <c r="AU118" s="141" t="s">
        <v>78</v>
      </c>
      <c r="AY118" s="18" t="s">
        <v>123</v>
      </c>
      <c r="BE118" s="142">
        <f>IF(N118="základní",J118,0)</f>
        <v>0</v>
      </c>
      <c r="BF118" s="142">
        <f>IF(N118="snížená",J118,0)</f>
        <v>0</v>
      </c>
      <c r="BG118" s="142">
        <f>IF(N118="zákl. přenesená",J118,0)</f>
        <v>0</v>
      </c>
      <c r="BH118" s="142">
        <f>IF(N118="sníž. přenesená",J118,0)</f>
        <v>0</v>
      </c>
      <c r="BI118" s="142">
        <f>IF(N118="nulová",J118,0)</f>
        <v>0</v>
      </c>
      <c r="BJ118" s="18" t="s">
        <v>76</v>
      </c>
      <c r="BK118" s="142">
        <f>ROUND(I118*H118,2)</f>
        <v>0</v>
      </c>
      <c r="BL118" s="18" t="s">
        <v>1168</v>
      </c>
      <c r="BM118" s="141" t="s">
        <v>1224</v>
      </c>
    </row>
    <row r="119" spans="2:65" s="1" customFormat="1">
      <c r="B119" s="33"/>
      <c r="D119" s="143" t="s">
        <v>132</v>
      </c>
      <c r="F119" s="144" t="s">
        <v>1225</v>
      </c>
      <c r="I119" s="145"/>
      <c r="L119" s="33"/>
      <c r="M119" s="146"/>
      <c r="T119" s="54"/>
      <c r="AT119" s="18" t="s">
        <v>132</v>
      </c>
      <c r="AU119" s="18" t="s">
        <v>78</v>
      </c>
    </row>
    <row r="120" spans="2:65" s="11" customFormat="1" ht="22.95" customHeight="1">
      <c r="B120" s="117"/>
      <c r="D120" s="118" t="s">
        <v>67</v>
      </c>
      <c r="E120" s="127" t="s">
        <v>1226</v>
      </c>
      <c r="F120" s="127" t="s">
        <v>1227</v>
      </c>
      <c r="I120" s="120"/>
      <c r="J120" s="128">
        <f>BK120</f>
        <v>0</v>
      </c>
      <c r="L120" s="117"/>
      <c r="M120" s="122"/>
      <c r="P120" s="123">
        <f>SUM(P121:P131)</f>
        <v>0</v>
      </c>
      <c r="R120" s="123">
        <f>SUM(R121:R131)</f>
        <v>0</v>
      </c>
      <c r="T120" s="124">
        <f>SUM(T121:T131)</f>
        <v>0</v>
      </c>
      <c r="AR120" s="118" t="s">
        <v>156</v>
      </c>
      <c r="AT120" s="125" t="s">
        <v>67</v>
      </c>
      <c r="AU120" s="125" t="s">
        <v>76</v>
      </c>
      <c r="AY120" s="118" t="s">
        <v>123</v>
      </c>
      <c r="BK120" s="126">
        <f>SUM(BK121:BK131)</f>
        <v>0</v>
      </c>
    </row>
    <row r="121" spans="2:65" s="1" customFormat="1" ht="16.5" customHeight="1">
      <c r="B121" s="33"/>
      <c r="C121" s="129" t="s">
        <v>162</v>
      </c>
      <c r="D121" s="129" t="s">
        <v>126</v>
      </c>
      <c r="E121" s="130" t="s">
        <v>1228</v>
      </c>
      <c r="F121" s="131" t="s">
        <v>1229</v>
      </c>
      <c r="G121" s="132" t="s">
        <v>1167</v>
      </c>
      <c r="H121" s="133">
        <v>1</v>
      </c>
      <c r="I121" s="134"/>
      <c r="J121" s="135">
        <f>ROUND(I121*H121,2)</f>
        <v>0</v>
      </c>
      <c r="K121" s="136"/>
      <c r="L121" s="33"/>
      <c r="M121" s="137" t="s">
        <v>19</v>
      </c>
      <c r="N121" s="138" t="s">
        <v>39</v>
      </c>
      <c r="P121" s="139">
        <f>O121*H121</f>
        <v>0</v>
      </c>
      <c r="Q121" s="139">
        <v>0</v>
      </c>
      <c r="R121" s="139">
        <f>Q121*H121</f>
        <v>0</v>
      </c>
      <c r="S121" s="139">
        <v>0</v>
      </c>
      <c r="T121" s="140">
        <f>S121*H121</f>
        <v>0</v>
      </c>
      <c r="AR121" s="141" t="s">
        <v>1168</v>
      </c>
      <c r="AT121" s="141" t="s">
        <v>126</v>
      </c>
      <c r="AU121" s="141" t="s">
        <v>78</v>
      </c>
      <c r="AY121" s="18" t="s">
        <v>123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8" t="s">
        <v>76</v>
      </c>
      <c r="BK121" s="142">
        <f>ROUND(I121*H121,2)</f>
        <v>0</v>
      </c>
      <c r="BL121" s="18" t="s">
        <v>1168</v>
      </c>
      <c r="BM121" s="141" t="s">
        <v>1230</v>
      </c>
    </row>
    <row r="122" spans="2:65" s="1" customFormat="1">
      <c r="B122" s="33"/>
      <c r="D122" s="143" t="s">
        <v>132</v>
      </c>
      <c r="F122" s="144" t="s">
        <v>1231</v>
      </c>
      <c r="I122" s="145"/>
      <c r="L122" s="33"/>
      <c r="M122" s="146"/>
      <c r="T122" s="54"/>
      <c r="AT122" s="18" t="s">
        <v>132</v>
      </c>
      <c r="AU122" s="18" t="s">
        <v>78</v>
      </c>
    </row>
    <row r="123" spans="2:65" s="1" customFormat="1" ht="16.5" customHeight="1">
      <c r="B123" s="33"/>
      <c r="C123" s="129" t="s">
        <v>169</v>
      </c>
      <c r="D123" s="129" t="s">
        <v>126</v>
      </c>
      <c r="E123" s="130" t="s">
        <v>1232</v>
      </c>
      <c r="F123" s="131" t="s">
        <v>1233</v>
      </c>
      <c r="G123" s="132" t="s">
        <v>1167</v>
      </c>
      <c r="H123" s="133">
        <v>1</v>
      </c>
      <c r="I123" s="134"/>
      <c r="J123" s="135">
        <f>ROUND(I123*H123,2)</f>
        <v>0</v>
      </c>
      <c r="K123" s="136"/>
      <c r="L123" s="33"/>
      <c r="M123" s="137" t="s">
        <v>19</v>
      </c>
      <c r="N123" s="138" t="s">
        <v>39</v>
      </c>
      <c r="P123" s="139">
        <f>O123*H123</f>
        <v>0</v>
      </c>
      <c r="Q123" s="139">
        <v>0</v>
      </c>
      <c r="R123" s="139">
        <f>Q123*H123</f>
        <v>0</v>
      </c>
      <c r="S123" s="139">
        <v>0</v>
      </c>
      <c r="T123" s="140">
        <f>S123*H123</f>
        <v>0</v>
      </c>
      <c r="AR123" s="141" t="s">
        <v>1168</v>
      </c>
      <c r="AT123" s="141" t="s">
        <v>126</v>
      </c>
      <c r="AU123" s="141" t="s">
        <v>78</v>
      </c>
      <c r="AY123" s="18" t="s">
        <v>123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8" t="s">
        <v>76</v>
      </c>
      <c r="BK123" s="142">
        <f>ROUND(I123*H123,2)</f>
        <v>0</v>
      </c>
      <c r="BL123" s="18" t="s">
        <v>1168</v>
      </c>
      <c r="BM123" s="141" t="s">
        <v>1234</v>
      </c>
    </row>
    <row r="124" spans="2:65" s="12" customFormat="1">
      <c r="B124" s="147"/>
      <c r="D124" s="148" t="s">
        <v>134</v>
      </c>
      <c r="E124" s="149" t="s">
        <v>19</v>
      </c>
      <c r="F124" s="150" t="s">
        <v>186</v>
      </c>
      <c r="H124" s="149" t="s">
        <v>19</v>
      </c>
      <c r="I124" s="151"/>
      <c r="L124" s="147"/>
      <c r="M124" s="152"/>
      <c r="T124" s="153"/>
      <c r="AT124" s="149" t="s">
        <v>134</v>
      </c>
      <c r="AU124" s="149" t="s">
        <v>78</v>
      </c>
      <c r="AV124" s="12" t="s">
        <v>76</v>
      </c>
      <c r="AW124" s="12" t="s">
        <v>136</v>
      </c>
      <c r="AX124" s="12" t="s">
        <v>68</v>
      </c>
      <c r="AY124" s="149" t="s">
        <v>123</v>
      </c>
    </row>
    <row r="125" spans="2:65" s="12" customFormat="1">
      <c r="B125" s="147"/>
      <c r="D125" s="148" t="s">
        <v>134</v>
      </c>
      <c r="E125" s="149" t="s">
        <v>19</v>
      </c>
      <c r="F125" s="150" t="s">
        <v>187</v>
      </c>
      <c r="H125" s="149" t="s">
        <v>19</v>
      </c>
      <c r="I125" s="151"/>
      <c r="L125" s="147"/>
      <c r="M125" s="152"/>
      <c r="T125" s="153"/>
      <c r="AT125" s="149" t="s">
        <v>134</v>
      </c>
      <c r="AU125" s="149" t="s">
        <v>78</v>
      </c>
      <c r="AV125" s="12" t="s">
        <v>76</v>
      </c>
      <c r="AW125" s="12" t="s">
        <v>136</v>
      </c>
      <c r="AX125" s="12" t="s">
        <v>68</v>
      </c>
      <c r="AY125" s="149" t="s">
        <v>123</v>
      </c>
    </row>
    <row r="126" spans="2:65" s="12" customFormat="1">
      <c r="B126" s="147"/>
      <c r="D126" s="148" t="s">
        <v>134</v>
      </c>
      <c r="E126" s="149" t="s">
        <v>19</v>
      </c>
      <c r="F126" s="150" t="s">
        <v>1235</v>
      </c>
      <c r="H126" s="149" t="s">
        <v>19</v>
      </c>
      <c r="I126" s="151"/>
      <c r="L126" s="147"/>
      <c r="M126" s="152"/>
      <c r="T126" s="153"/>
      <c r="AT126" s="149" t="s">
        <v>134</v>
      </c>
      <c r="AU126" s="149" t="s">
        <v>78</v>
      </c>
      <c r="AV126" s="12" t="s">
        <v>76</v>
      </c>
      <c r="AW126" s="12" t="s">
        <v>136</v>
      </c>
      <c r="AX126" s="12" t="s">
        <v>68</v>
      </c>
      <c r="AY126" s="149" t="s">
        <v>123</v>
      </c>
    </row>
    <row r="127" spans="2:65" s="12" customFormat="1" ht="20.399999999999999">
      <c r="B127" s="147"/>
      <c r="D127" s="148" t="s">
        <v>134</v>
      </c>
      <c r="E127" s="149" t="s">
        <v>19</v>
      </c>
      <c r="F127" s="150" t="s">
        <v>1236</v>
      </c>
      <c r="H127" s="149" t="s">
        <v>19</v>
      </c>
      <c r="I127" s="151"/>
      <c r="L127" s="147"/>
      <c r="M127" s="152"/>
      <c r="T127" s="153"/>
      <c r="AT127" s="149" t="s">
        <v>134</v>
      </c>
      <c r="AU127" s="149" t="s">
        <v>78</v>
      </c>
      <c r="AV127" s="12" t="s">
        <v>76</v>
      </c>
      <c r="AW127" s="12" t="s">
        <v>136</v>
      </c>
      <c r="AX127" s="12" t="s">
        <v>68</v>
      </c>
      <c r="AY127" s="149" t="s">
        <v>123</v>
      </c>
    </row>
    <row r="128" spans="2:65" s="13" customFormat="1">
      <c r="B128" s="154"/>
      <c r="D128" s="148" t="s">
        <v>134</v>
      </c>
      <c r="E128" s="155" t="s">
        <v>19</v>
      </c>
      <c r="F128" s="156" t="s">
        <v>76</v>
      </c>
      <c r="H128" s="157">
        <v>1</v>
      </c>
      <c r="I128" s="158"/>
      <c r="L128" s="154"/>
      <c r="M128" s="159"/>
      <c r="T128" s="160"/>
      <c r="AT128" s="155" t="s">
        <v>134</v>
      </c>
      <c r="AU128" s="155" t="s">
        <v>78</v>
      </c>
      <c r="AV128" s="13" t="s">
        <v>78</v>
      </c>
      <c r="AW128" s="13" t="s">
        <v>136</v>
      </c>
      <c r="AX128" s="13" t="s">
        <v>76</v>
      </c>
      <c r="AY128" s="155" t="s">
        <v>123</v>
      </c>
    </row>
    <row r="129" spans="2:65" s="1" customFormat="1" ht="16.5" customHeight="1">
      <c r="B129" s="33"/>
      <c r="C129" s="129" t="s">
        <v>160</v>
      </c>
      <c r="D129" s="129" t="s">
        <v>126</v>
      </c>
      <c r="E129" s="130" t="s">
        <v>1237</v>
      </c>
      <c r="F129" s="131" t="s">
        <v>1238</v>
      </c>
      <c r="G129" s="132" t="s">
        <v>1167</v>
      </c>
      <c r="H129" s="133">
        <v>1</v>
      </c>
      <c r="I129" s="134"/>
      <c r="J129" s="135">
        <f>ROUND(I129*H129,2)</f>
        <v>0</v>
      </c>
      <c r="K129" s="136"/>
      <c r="L129" s="33"/>
      <c r="M129" s="137" t="s">
        <v>19</v>
      </c>
      <c r="N129" s="138" t="s">
        <v>39</v>
      </c>
      <c r="P129" s="139">
        <f>O129*H129</f>
        <v>0</v>
      </c>
      <c r="Q129" s="139">
        <v>0</v>
      </c>
      <c r="R129" s="139">
        <f>Q129*H129</f>
        <v>0</v>
      </c>
      <c r="S129" s="139">
        <v>0</v>
      </c>
      <c r="T129" s="140">
        <f>S129*H129</f>
        <v>0</v>
      </c>
      <c r="AR129" s="141" t="s">
        <v>1168</v>
      </c>
      <c r="AT129" s="141" t="s">
        <v>126</v>
      </c>
      <c r="AU129" s="141" t="s">
        <v>78</v>
      </c>
      <c r="AY129" s="18" t="s">
        <v>123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8" t="s">
        <v>76</v>
      </c>
      <c r="BK129" s="142">
        <f>ROUND(I129*H129,2)</f>
        <v>0</v>
      </c>
      <c r="BL129" s="18" t="s">
        <v>1168</v>
      </c>
      <c r="BM129" s="141" t="s">
        <v>1239</v>
      </c>
    </row>
    <row r="130" spans="2:65" s="1" customFormat="1">
      <c r="B130" s="33"/>
      <c r="D130" s="143" t="s">
        <v>132</v>
      </c>
      <c r="F130" s="144" t="s">
        <v>1240</v>
      </c>
      <c r="I130" s="145"/>
      <c r="L130" s="33"/>
      <c r="M130" s="146"/>
      <c r="T130" s="54"/>
      <c r="AT130" s="18" t="s">
        <v>132</v>
      </c>
      <c r="AU130" s="18" t="s">
        <v>78</v>
      </c>
    </row>
    <row r="131" spans="2:65" s="1" customFormat="1" ht="24.15" customHeight="1">
      <c r="B131" s="33"/>
      <c r="C131" s="129" t="s">
        <v>242</v>
      </c>
      <c r="D131" s="129" t="s">
        <v>126</v>
      </c>
      <c r="E131" s="130" t="s">
        <v>1241</v>
      </c>
      <c r="F131" s="131" t="s">
        <v>1242</v>
      </c>
      <c r="G131" s="132" t="s">
        <v>1167</v>
      </c>
      <c r="H131" s="133">
        <v>1</v>
      </c>
      <c r="I131" s="134"/>
      <c r="J131" s="135">
        <f>ROUND(I131*H131,2)</f>
        <v>0</v>
      </c>
      <c r="K131" s="136"/>
      <c r="L131" s="33"/>
      <c r="M131" s="190" t="s">
        <v>19</v>
      </c>
      <c r="N131" s="191" t="s">
        <v>39</v>
      </c>
      <c r="O131" s="192"/>
      <c r="P131" s="193">
        <f>O131*H131</f>
        <v>0</v>
      </c>
      <c r="Q131" s="193">
        <v>0</v>
      </c>
      <c r="R131" s="193">
        <f>Q131*H131</f>
        <v>0</v>
      </c>
      <c r="S131" s="193">
        <v>0</v>
      </c>
      <c r="T131" s="194">
        <f>S131*H131</f>
        <v>0</v>
      </c>
      <c r="AR131" s="141" t="s">
        <v>1168</v>
      </c>
      <c r="AT131" s="141" t="s">
        <v>126</v>
      </c>
      <c r="AU131" s="141" t="s">
        <v>78</v>
      </c>
      <c r="AY131" s="18" t="s">
        <v>123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8" t="s">
        <v>76</v>
      </c>
      <c r="BK131" s="142">
        <f>ROUND(I131*H131,2)</f>
        <v>0</v>
      </c>
      <c r="BL131" s="18" t="s">
        <v>1168</v>
      </c>
      <c r="BM131" s="141" t="s">
        <v>1243</v>
      </c>
    </row>
    <row r="132" spans="2:65" s="1" customFormat="1" ht="6.9" customHeight="1">
      <c r="B132" s="42"/>
      <c r="C132" s="43"/>
      <c r="D132" s="43"/>
      <c r="E132" s="43"/>
      <c r="F132" s="43"/>
      <c r="G132" s="43"/>
      <c r="H132" s="43"/>
      <c r="I132" s="43"/>
      <c r="J132" s="43"/>
      <c r="K132" s="43"/>
      <c r="L132" s="33"/>
    </row>
  </sheetData>
  <sheetProtection algorithmName="SHA-512" hashValue="9FyIoBonu2dtE2mLg3xsWxr8g9V6xf2/v28tqw2ocE1JeEjJidyy6marUeMFw7PBbmLrDQlZmoeoqXzIb28R9w==" saltValue="gagmPte7BKEr940Wdh2+uBRvd3VdZnMKOT5+1/AomMCSu9jwmgpptX0FhBRyUA4amgXaAieEZUEpS8ka2ck3uQ==" spinCount="100000" sheet="1" objects="1" scenarios="1" formatColumns="0" formatRows="0" autoFilter="0"/>
  <autoFilter ref="C84:K131" xr:uid="{00000000-0009-0000-0000-000003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300-000000000000}"/>
    <hyperlink ref="F91" r:id="rId2" xr:uid="{00000000-0004-0000-0300-000001000000}"/>
    <hyperlink ref="F93" r:id="rId3" xr:uid="{00000000-0004-0000-0300-000002000000}"/>
    <hyperlink ref="F96" r:id="rId4" xr:uid="{00000000-0004-0000-0300-000003000000}"/>
    <hyperlink ref="F98" r:id="rId5" xr:uid="{00000000-0004-0000-0300-000004000000}"/>
    <hyperlink ref="F100" r:id="rId6" xr:uid="{00000000-0004-0000-0300-000005000000}"/>
    <hyperlink ref="F102" r:id="rId7" xr:uid="{00000000-0004-0000-0300-000006000000}"/>
    <hyperlink ref="F109" r:id="rId8" xr:uid="{00000000-0004-0000-0300-000007000000}"/>
    <hyperlink ref="F111" r:id="rId9" xr:uid="{00000000-0004-0000-0300-000008000000}"/>
    <hyperlink ref="F113" r:id="rId10" xr:uid="{00000000-0004-0000-0300-000009000000}"/>
    <hyperlink ref="F119" r:id="rId11" xr:uid="{00000000-0004-0000-0300-00000A000000}"/>
    <hyperlink ref="F122" r:id="rId12" xr:uid="{00000000-0004-0000-0300-00000B000000}"/>
    <hyperlink ref="F130" r:id="rId13" xr:uid="{00000000-0004-0000-0300-00000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0.199999999999999"/>
  <cols>
    <col min="1" max="1" width="8.28515625" style="195" customWidth="1"/>
    <col min="2" max="2" width="1.7109375" style="195" customWidth="1"/>
    <col min="3" max="4" width="5" style="195" customWidth="1"/>
    <col min="5" max="5" width="11.7109375" style="195" customWidth="1"/>
    <col min="6" max="6" width="9.140625" style="195" customWidth="1"/>
    <col min="7" max="7" width="5" style="195" customWidth="1"/>
    <col min="8" max="8" width="77.85546875" style="195" customWidth="1"/>
    <col min="9" max="10" width="20" style="195" customWidth="1"/>
    <col min="11" max="11" width="1.7109375" style="195" customWidth="1"/>
  </cols>
  <sheetData>
    <row r="1" spans="2:11" customFormat="1" ht="37.5" customHeight="1"/>
    <row r="2" spans="2:11" customFormat="1" ht="7.5" customHeight="1">
      <c r="B2" s="196"/>
      <c r="C2" s="197"/>
      <c r="D2" s="197"/>
      <c r="E2" s="197"/>
      <c r="F2" s="197"/>
      <c r="G2" s="197"/>
      <c r="H2" s="197"/>
      <c r="I2" s="197"/>
      <c r="J2" s="197"/>
      <c r="K2" s="198"/>
    </row>
    <row r="3" spans="2:11" s="16" customFormat="1" ht="45" customHeight="1">
      <c r="B3" s="199"/>
      <c r="C3" s="342" t="s">
        <v>1244</v>
      </c>
      <c r="D3" s="342"/>
      <c r="E3" s="342"/>
      <c r="F3" s="342"/>
      <c r="G3" s="342"/>
      <c r="H3" s="342"/>
      <c r="I3" s="342"/>
      <c r="J3" s="342"/>
      <c r="K3" s="200"/>
    </row>
    <row r="4" spans="2:11" customFormat="1" ht="25.5" customHeight="1">
      <c r="B4" s="201"/>
      <c r="C4" s="341" t="s">
        <v>1245</v>
      </c>
      <c r="D4" s="341"/>
      <c r="E4" s="341"/>
      <c r="F4" s="341"/>
      <c r="G4" s="341"/>
      <c r="H4" s="341"/>
      <c r="I4" s="341"/>
      <c r="J4" s="341"/>
      <c r="K4" s="202"/>
    </row>
    <row r="5" spans="2:11" customFormat="1" ht="5.25" customHeight="1">
      <c r="B5" s="201"/>
      <c r="C5" s="203"/>
      <c r="D5" s="203"/>
      <c r="E5" s="203"/>
      <c r="F5" s="203"/>
      <c r="G5" s="203"/>
      <c r="H5" s="203"/>
      <c r="I5" s="203"/>
      <c r="J5" s="203"/>
      <c r="K5" s="202"/>
    </row>
    <row r="6" spans="2:11" customFormat="1" ht="15" customHeight="1">
      <c r="B6" s="201"/>
      <c r="C6" s="340" t="s">
        <v>1246</v>
      </c>
      <c r="D6" s="340"/>
      <c r="E6" s="340"/>
      <c r="F6" s="340"/>
      <c r="G6" s="340"/>
      <c r="H6" s="340"/>
      <c r="I6" s="340"/>
      <c r="J6" s="340"/>
      <c r="K6" s="202"/>
    </row>
    <row r="7" spans="2:11" customFormat="1" ht="15" customHeight="1">
      <c r="B7" s="205"/>
      <c r="C7" s="340" t="s">
        <v>1247</v>
      </c>
      <c r="D7" s="340"/>
      <c r="E7" s="340"/>
      <c r="F7" s="340"/>
      <c r="G7" s="340"/>
      <c r="H7" s="340"/>
      <c r="I7" s="340"/>
      <c r="J7" s="340"/>
      <c r="K7" s="202"/>
    </row>
    <row r="8" spans="2:11" customFormat="1" ht="12.75" customHeight="1">
      <c r="B8" s="205"/>
      <c r="C8" s="204"/>
      <c r="D8" s="204"/>
      <c r="E8" s="204"/>
      <c r="F8" s="204"/>
      <c r="G8" s="204"/>
      <c r="H8" s="204"/>
      <c r="I8" s="204"/>
      <c r="J8" s="204"/>
      <c r="K8" s="202"/>
    </row>
    <row r="9" spans="2:11" customFormat="1" ht="15" customHeight="1">
      <c r="B9" s="205"/>
      <c r="C9" s="340" t="s">
        <v>1248</v>
      </c>
      <c r="D9" s="340"/>
      <c r="E9" s="340"/>
      <c r="F9" s="340"/>
      <c r="G9" s="340"/>
      <c r="H9" s="340"/>
      <c r="I9" s="340"/>
      <c r="J9" s="340"/>
      <c r="K9" s="202"/>
    </row>
    <row r="10" spans="2:11" customFormat="1" ht="15" customHeight="1">
      <c r="B10" s="205"/>
      <c r="C10" s="204"/>
      <c r="D10" s="340" t="s">
        <v>1249</v>
      </c>
      <c r="E10" s="340"/>
      <c r="F10" s="340"/>
      <c r="G10" s="340"/>
      <c r="H10" s="340"/>
      <c r="I10" s="340"/>
      <c r="J10" s="340"/>
      <c r="K10" s="202"/>
    </row>
    <row r="11" spans="2:11" customFormat="1" ht="15" customHeight="1">
      <c r="B11" s="205"/>
      <c r="C11" s="206"/>
      <c r="D11" s="340" t="s">
        <v>1250</v>
      </c>
      <c r="E11" s="340"/>
      <c r="F11" s="340"/>
      <c r="G11" s="340"/>
      <c r="H11" s="340"/>
      <c r="I11" s="340"/>
      <c r="J11" s="340"/>
      <c r="K11" s="202"/>
    </row>
    <row r="12" spans="2:11" customFormat="1" ht="15" customHeight="1">
      <c r="B12" s="205"/>
      <c r="C12" s="206"/>
      <c r="D12" s="204"/>
      <c r="E12" s="204"/>
      <c r="F12" s="204"/>
      <c r="G12" s="204"/>
      <c r="H12" s="204"/>
      <c r="I12" s="204"/>
      <c r="J12" s="204"/>
      <c r="K12" s="202"/>
    </row>
    <row r="13" spans="2:11" customFormat="1" ht="15" customHeight="1">
      <c r="B13" s="205"/>
      <c r="C13" s="206"/>
      <c r="D13" s="207" t="s">
        <v>1251</v>
      </c>
      <c r="E13" s="204"/>
      <c r="F13" s="204"/>
      <c r="G13" s="204"/>
      <c r="H13" s="204"/>
      <c r="I13" s="204"/>
      <c r="J13" s="204"/>
      <c r="K13" s="202"/>
    </row>
    <row r="14" spans="2:11" customFormat="1" ht="12.75" customHeight="1">
      <c r="B14" s="205"/>
      <c r="C14" s="206"/>
      <c r="D14" s="206"/>
      <c r="E14" s="206"/>
      <c r="F14" s="206"/>
      <c r="G14" s="206"/>
      <c r="H14" s="206"/>
      <c r="I14" s="206"/>
      <c r="J14" s="206"/>
      <c r="K14" s="202"/>
    </row>
    <row r="15" spans="2:11" customFormat="1" ht="15" customHeight="1">
      <c r="B15" s="205"/>
      <c r="C15" s="206"/>
      <c r="D15" s="340" t="s">
        <v>1252</v>
      </c>
      <c r="E15" s="340"/>
      <c r="F15" s="340"/>
      <c r="G15" s="340"/>
      <c r="H15" s="340"/>
      <c r="I15" s="340"/>
      <c r="J15" s="340"/>
      <c r="K15" s="202"/>
    </row>
    <row r="16" spans="2:11" customFormat="1" ht="15" customHeight="1">
      <c r="B16" s="205"/>
      <c r="C16" s="206"/>
      <c r="D16" s="340" t="s">
        <v>1253</v>
      </c>
      <c r="E16" s="340"/>
      <c r="F16" s="340"/>
      <c r="G16" s="340"/>
      <c r="H16" s="340"/>
      <c r="I16" s="340"/>
      <c r="J16" s="340"/>
      <c r="K16" s="202"/>
    </row>
    <row r="17" spans="2:11" customFormat="1" ht="15" customHeight="1">
      <c r="B17" s="205"/>
      <c r="C17" s="206"/>
      <c r="D17" s="340" t="s">
        <v>1254</v>
      </c>
      <c r="E17" s="340"/>
      <c r="F17" s="340"/>
      <c r="G17" s="340"/>
      <c r="H17" s="340"/>
      <c r="I17" s="340"/>
      <c r="J17" s="340"/>
      <c r="K17" s="202"/>
    </row>
    <row r="18" spans="2:11" customFormat="1" ht="15" customHeight="1">
      <c r="B18" s="205"/>
      <c r="C18" s="206"/>
      <c r="D18" s="206"/>
      <c r="E18" s="208" t="s">
        <v>75</v>
      </c>
      <c r="F18" s="340" t="s">
        <v>1255</v>
      </c>
      <c r="G18" s="340"/>
      <c r="H18" s="340"/>
      <c r="I18" s="340"/>
      <c r="J18" s="340"/>
      <c r="K18" s="202"/>
    </row>
    <row r="19" spans="2:11" customFormat="1" ht="15" customHeight="1">
      <c r="B19" s="205"/>
      <c r="C19" s="206"/>
      <c r="D19" s="206"/>
      <c r="E19" s="208" t="s">
        <v>1256</v>
      </c>
      <c r="F19" s="340" t="s">
        <v>1257</v>
      </c>
      <c r="G19" s="340"/>
      <c r="H19" s="340"/>
      <c r="I19" s="340"/>
      <c r="J19" s="340"/>
      <c r="K19" s="202"/>
    </row>
    <row r="20" spans="2:11" customFormat="1" ht="15" customHeight="1">
      <c r="B20" s="205"/>
      <c r="C20" s="206"/>
      <c r="D20" s="206"/>
      <c r="E20" s="208" t="s">
        <v>1258</v>
      </c>
      <c r="F20" s="340" t="s">
        <v>1259</v>
      </c>
      <c r="G20" s="340"/>
      <c r="H20" s="340"/>
      <c r="I20" s="340"/>
      <c r="J20" s="340"/>
      <c r="K20" s="202"/>
    </row>
    <row r="21" spans="2:11" customFormat="1" ht="15" customHeight="1">
      <c r="B21" s="205"/>
      <c r="C21" s="206"/>
      <c r="D21" s="206"/>
      <c r="E21" s="208" t="s">
        <v>1260</v>
      </c>
      <c r="F21" s="340" t="s">
        <v>1261</v>
      </c>
      <c r="G21" s="340"/>
      <c r="H21" s="340"/>
      <c r="I21" s="340"/>
      <c r="J21" s="340"/>
      <c r="K21" s="202"/>
    </row>
    <row r="22" spans="2:11" customFormat="1" ht="15" customHeight="1">
      <c r="B22" s="205"/>
      <c r="C22" s="206"/>
      <c r="D22" s="206"/>
      <c r="E22" s="208" t="s">
        <v>1262</v>
      </c>
      <c r="F22" s="340" t="s">
        <v>1263</v>
      </c>
      <c r="G22" s="340"/>
      <c r="H22" s="340"/>
      <c r="I22" s="340"/>
      <c r="J22" s="340"/>
      <c r="K22" s="202"/>
    </row>
    <row r="23" spans="2:11" customFormat="1" ht="15" customHeight="1">
      <c r="B23" s="205"/>
      <c r="C23" s="206"/>
      <c r="D23" s="206"/>
      <c r="E23" s="208" t="s">
        <v>1264</v>
      </c>
      <c r="F23" s="340" t="s">
        <v>1265</v>
      </c>
      <c r="G23" s="340"/>
      <c r="H23" s="340"/>
      <c r="I23" s="340"/>
      <c r="J23" s="340"/>
      <c r="K23" s="202"/>
    </row>
    <row r="24" spans="2:11" customFormat="1" ht="12.75" customHeight="1">
      <c r="B24" s="205"/>
      <c r="C24" s="206"/>
      <c r="D24" s="206"/>
      <c r="E24" s="206"/>
      <c r="F24" s="206"/>
      <c r="G24" s="206"/>
      <c r="H24" s="206"/>
      <c r="I24" s="206"/>
      <c r="J24" s="206"/>
      <c r="K24" s="202"/>
    </row>
    <row r="25" spans="2:11" customFormat="1" ht="15" customHeight="1">
      <c r="B25" s="205"/>
      <c r="C25" s="340" t="s">
        <v>1266</v>
      </c>
      <c r="D25" s="340"/>
      <c r="E25" s="340"/>
      <c r="F25" s="340"/>
      <c r="G25" s="340"/>
      <c r="H25" s="340"/>
      <c r="I25" s="340"/>
      <c r="J25" s="340"/>
      <c r="K25" s="202"/>
    </row>
    <row r="26" spans="2:11" customFormat="1" ht="15" customHeight="1">
      <c r="B26" s="205"/>
      <c r="C26" s="340" t="s">
        <v>1267</v>
      </c>
      <c r="D26" s="340"/>
      <c r="E26" s="340"/>
      <c r="F26" s="340"/>
      <c r="G26" s="340"/>
      <c r="H26" s="340"/>
      <c r="I26" s="340"/>
      <c r="J26" s="340"/>
      <c r="K26" s="202"/>
    </row>
    <row r="27" spans="2:11" customFormat="1" ht="15" customHeight="1">
      <c r="B27" s="205"/>
      <c r="C27" s="204"/>
      <c r="D27" s="340" t="s">
        <v>1268</v>
      </c>
      <c r="E27" s="340"/>
      <c r="F27" s="340"/>
      <c r="G27" s="340"/>
      <c r="H27" s="340"/>
      <c r="I27" s="340"/>
      <c r="J27" s="340"/>
      <c r="K27" s="202"/>
    </row>
    <row r="28" spans="2:11" customFormat="1" ht="15" customHeight="1">
      <c r="B28" s="205"/>
      <c r="C28" s="206"/>
      <c r="D28" s="340" t="s">
        <v>1269</v>
      </c>
      <c r="E28" s="340"/>
      <c r="F28" s="340"/>
      <c r="G28" s="340"/>
      <c r="H28" s="340"/>
      <c r="I28" s="340"/>
      <c r="J28" s="340"/>
      <c r="K28" s="202"/>
    </row>
    <row r="29" spans="2:11" customFormat="1" ht="12.75" customHeight="1">
      <c r="B29" s="205"/>
      <c r="C29" s="206"/>
      <c r="D29" s="206"/>
      <c r="E29" s="206"/>
      <c r="F29" s="206"/>
      <c r="G29" s="206"/>
      <c r="H29" s="206"/>
      <c r="I29" s="206"/>
      <c r="J29" s="206"/>
      <c r="K29" s="202"/>
    </row>
    <row r="30" spans="2:11" customFormat="1" ht="15" customHeight="1">
      <c r="B30" s="205"/>
      <c r="C30" s="206"/>
      <c r="D30" s="340" t="s">
        <v>1270</v>
      </c>
      <c r="E30" s="340"/>
      <c r="F30" s="340"/>
      <c r="G30" s="340"/>
      <c r="H30" s="340"/>
      <c r="I30" s="340"/>
      <c r="J30" s="340"/>
      <c r="K30" s="202"/>
    </row>
    <row r="31" spans="2:11" customFormat="1" ht="15" customHeight="1">
      <c r="B31" s="205"/>
      <c r="C31" s="206"/>
      <c r="D31" s="340" t="s">
        <v>1271</v>
      </c>
      <c r="E31" s="340"/>
      <c r="F31" s="340"/>
      <c r="G31" s="340"/>
      <c r="H31" s="340"/>
      <c r="I31" s="340"/>
      <c r="J31" s="340"/>
      <c r="K31" s="202"/>
    </row>
    <row r="32" spans="2:11" customFormat="1" ht="12.75" customHeight="1">
      <c r="B32" s="205"/>
      <c r="C32" s="206"/>
      <c r="D32" s="206"/>
      <c r="E32" s="206"/>
      <c r="F32" s="206"/>
      <c r="G32" s="206"/>
      <c r="H32" s="206"/>
      <c r="I32" s="206"/>
      <c r="J32" s="206"/>
      <c r="K32" s="202"/>
    </row>
    <row r="33" spans="2:11" customFormat="1" ht="15" customHeight="1">
      <c r="B33" s="205"/>
      <c r="C33" s="206"/>
      <c r="D33" s="340" t="s">
        <v>1272</v>
      </c>
      <c r="E33" s="340"/>
      <c r="F33" s="340"/>
      <c r="G33" s="340"/>
      <c r="H33" s="340"/>
      <c r="I33" s="340"/>
      <c r="J33" s="340"/>
      <c r="K33" s="202"/>
    </row>
    <row r="34" spans="2:11" customFormat="1" ht="15" customHeight="1">
      <c r="B34" s="205"/>
      <c r="C34" s="206"/>
      <c r="D34" s="340" t="s">
        <v>1273</v>
      </c>
      <c r="E34" s="340"/>
      <c r="F34" s="340"/>
      <c r="G34" s="340"/>
      <c r="H34" s="340"/>
      <c r="I34" s="340"/>
      <c r="J34" s="340"/>
      <c r="K34" s="202"/>
    </row>
    <row r="35" spans="2:11" customFormat="1" ht="15" customHeight="1">
      <c r="B35" s="205"/>
      <c r="C35" s="206"/>
      <c r="D35" s="340" t="s">
        <v>1274</v>
      </c>
      <c r="E35" s="340"/>
      <c r="F35" s="340"/>
      <c r="G35" s="340"/>
      <c r="H35" s="340"/>
      <c r="I35" s="340"/>
      <c r="J35" s="340"/>
      <c r="K35" s="202"/>
    </row>
    <row r="36" spans="2:11" customFormat="1" ht="15" customHeight="1">
      <c r="B36" s="205"/>
      <c r="C36" s="206"/>
      <c r="D36" s="204"/>
      <c r="E36" s="207" t="s">
        <v>109</v>
      </c>
      <c r="F36" s="204"/>
      <c r="G36" s="340" t="s">
        <v>1275</v>
      </c>
      <c r="H36" s="340"/>
      <c r="I36" s="340"/>
      <c r="J36" s="340"/>
      <c r="K36" s="202"/>
    </row>
    <row r="37" spans="2:11" customFormat="1" ht="30.75" customHeight="1">
      <c r="B37" s="205"/>
      <c r="C37" s="206"/>
      <c r="D37" s="204"/>
      <c r="E37" s="207" t="s">
        <v>1276</v>
      </c>
      <c r="F37" s="204"/>
      <c r="G37" s="340" t="s">
        <v>1277</v>
      </c>
      <c r="H37" s="340"/>
      <c r="I37" s="340"/>
      <c r="J37" s="340"/>
      <c r="K37" s="202"/>
    </row>
    <row r="38" spans="2:11" customFormat="1" ht="15" customHeight="1">
      <c r="B38" s="205"/>
      <c r="C38" s="206"/>
      <c r="D38" s="204"/>
      <c r="E38" s="207" t="s">
        <v>49</v>
      </c>
      <c r="F38" s="204"/>
      <c r="G38" s="340" t="s">
        <v>1278</v>
      </c>
      <c r="H38" s="340"/>
      <c r="I38" s="340"/>
      <c r="J38" s="340"/>
      <c r="K38" s="202"/>
    </row>
    <row r="39" spans="2:11" customFormat="1" ht="15" customHeight="1">
      <c r="B39" s="205"/>
      <c r="C39" s="206"/>
      <c r="D39" s="204"/>
      <c r="E39" s="207" t="s">
        <v>50</v>
      </c>
      <c r="F39" s="204"/>
      <c r="G39" s="340" t="s">
        <v>1279</v>
      </c>
      <c r="H39" s="340"/>
      <c r="I39" s="340"/>
      <c r="J39" s="340"/>
      <c r="K39" s="202"/>
    </row>
    <row r="40" spans="2:11" customFormat="1" ht="15" customHeight="1">
      <c r="B40" s="205"/>
      <c r="C40" s="206"/>
      <c r="D40" s="204"/>
      <c r="E40" s="207" t="s">
        <v>110</v>
      </c>
      <c r="F40" s="204"/>
      <c r="G40" s="340" t="s">
        <v>1280</v>
      </c>
      <c r="H40" s="340"/>
      <c r="I40" s="340"/>
      <c r="J40" s="340"/>
      <c r="K40" s="202"/>
    </row>
    <row r="41" spans="2:11" customFormat="1" ht="15" customHeight="1">
      <c r="B41" s="205"/>
      <c r="C41" s="206"/>
      <c r="D41" s="204"/>
      <c r="E41" s="207" t="s">
        <v>111</v>
      </c>
      <c r="F41" s="204"/>
      <c r="G41" s="340" t="s">
        <v>1281</v>
      </c>
      <c r="H41" s="340"/>
      <c r="I41" s="340"/>
      <c r="J41" s="340"/>
      <c r="K41" s="202"/>
    </row>
    <row r="42" spans="2:11" customFormat="1" ht="15" customHeight="1">
      <c r="B42" s="205"/>
      <c r="C42" s="206"/>
      <c r="D42" s="204"/>
      <c r="E42" s="207" t="s">
        <v>1282</v>
      </c>
      <c r="F42" s="204"/>
      <c r="G42" s="340" t="s">
        <v>1283</v>
      </c>
      <c r="H42" s="340"/>
      <c r="I42" s="340"/>
      <c r="J42" s="340"/>
      <c r="K42" s="202"/>
    </row>
    <row r="43" spans="2:11" customFormat="1" ht="15" customHeight="1">
      <c r="B43" s="205"/>
      <c r="C43" s="206"/>
      <c r="D43" s="204"/>
      <c r="E43" s="207"/>
      <c r="F43" s="204"/>
      <c r="G43" s="340" t="s">
        <v>1284</v>
      </c>
      <c r="H43" s="340"/>
      <c r="I43" s="340"/>
      <c r="J43" s="340"/>
      <c r="K43" s="202"/>
    </row>
    <row r="44" spans="2:11" customFormat="1" ht="15" customHeight="1">
      <c r="B44" s="205"/>
      <c r="C44" s="206"/>
      <c r="D44" s="204"/>
      <c r="E44" s="207" t="s">
        <v>1285</v>
      </c>
      <c r="F44" s="204"/>
      <c r="G44" s="340" t="s">
        <v>1286</v>
      </c>
      <c r="H44" s="340"/>
      <c r="I44" s="340"/>
      <c r="J44" s="340"/>
      <c r="K44" s="202"/>
    </row>
    <row r="45" spans="2:11" customFormat="1" ht="15" customHeight="1">
      <c r="B45" s="205"/>
      <c r="C45" s="206"/>
      <c r="D45" s="204"/>
      <c r="E45" s="207" t="s">
        <v>113</v>
      </c>
      <c r="F45" s="204"/>
      <c r="G45" s="340" t="s">
        <v>1287</v>
      </c>
      <c r="H45" s="340"/>
      <c r="I45" s="340"/>
      <c r="J45" s="340"/>
      <c r="K45" s="202"/>
    </row>
    <row r="46" spans="2:11" customFormat="1" ht="12.75" customHeight="1">
      <c r="B46" s="205"/>
      <c r="C46" s="206"/>
      <c r="D46" s="204"/>
      <c r="E46" s="204"/>
      <c r="F46" s="204"/>
      <c r="G46" s="204"/>
      <c r="H46" s="204"/>
      <c r="I46" s="204"/>
      <c r="J46" s="204"/>
      <c r="K46" s="202"/>
    </row>
    <row r="47" spans="2:11" customFormat="1" ht="15" customHeight="1">
      <c r="B47" s="205"/>
      <c r="C47" s="206"/>
      <c r="D47" s="340" t="s">
        <v>1288</v>
      </c>
      <c r="E47" s="340"/>
      <c r="F47" s="340"/>
      <c r="G47" s="340"/>
      <c r="H47" s="340"/>
      <c r="I47" s="340"/>
      <c r="J47" s="340"/>
      <c r="K47" s="202"/>
    </row>
    <row r="48" spans="2:11" customFormat="1" ht="15" customHeight="1">
      <c r="B48" s="205"/>
      <c r="C48" s="206"/>
      <c r="D48" s="206"/>
      <c r="E48" s="340" t="s">
        <v>1289</v>
      </c>
      <c r="F48" s="340"/>
      <c r="G48" s="340"/>
      <c r="H48" s="340"/>
      <c r="I48" s="340"/>
      <c r="J48" s="340"/>
      <c r="K48" s="202"/>
    </row>
    <row r="49" spans="2:11" customFormat="1" ht="15" customHeight="1">
      <c r="B49" s="205"/>
      <c r="C49" s="206"/>
      <c r="D49" s="206"/>
      <c r="E49" s="340" t="s">
        <v>1290</v>
      </c>
      <c r="F49" s="340"/>
      <c r="G49" s="340"/>
      <c r="H49" s="340"/>
      <c r="I49" s="340"/>
      <c r="J49" s="340"/>
      <c r="K49" s="202"/>
    </row>
    <row r="50" spans="2:11" customFormat="1" ht="15" customHeight="1">
      <c r="B50" s="205"/>
      <c r="C50" s="206"/>
      <c r="D50" s="206"/>
      <c r="E50" s="340" t="s">
        <v>1291</v>
      </c>
      <c r="F50" s="340"/>
      <c r="G50" s="340"/>
      <c r="H50" s="340"/>
      <c r="I50" s="340"/>
      <c r="J50" s="340"/>
      <c r="K50" s="202"/>
    </row>
    <row r="51" spans="2:11" customFormat="1" ht="15" customHeight="1">
      <c r="B51" s="205"/>
      <c r="C51" s="206"/>
      <c r="D51" s="340" t="s">
        <v>1292</v>
      </c>
      <c r="E51" s="340"/>
      <c r="F51" s="340"/>
      <c r="G51" s="340"/>
      <c r="H51" s="340"/>
      <c r="I51" s="340"/>
      <c r="J51" s="340"/>
      <c r="K51" s="202"/>
    </row>
    <row r="52" spans="2:11" customFormat="1" ht="25.5" customHeight="1">
      <c r="B52" s="201"/>
      <c r="C52" s="341" t="s">
        <v>1293</v>
      </c>
      <c r="D52" s="341"/>
      <c r="E52" s="341"/>
      <c r="F52" s="341"/>
      <c r="G52" s="341"/>
      <c r="H52" s="341"/>
      <c r="I52" s="341"/>
      <c r="J52" s="341"/>
      <c r="K52" s="202"/>
    </row>
    <row r="53" spans="2:11" customFormat="1" ht="5.25" customHeight="1">
      <c r="B53" s="201"/>
      <c r="C53" s="203"/>
      <c r="D53" s="203"/>
      <c r="E53" s="203"/>
      <c r="F53" s="203"/>
      <c r="G53" s="203"/>
      <c r="H53" s="203"/>
      <c r="I53" s="203"/>
      <c r="J53" s="203"/>
      <c r="K53" s="202"/>
    </row>
    <row r="54" spans="2:11" customFormat="1" ht="15" customHeight="1">
      <c r="B54" s="201"/>
      <c r="C54" s="340" t="s">
        <v>1294</v>
      </c>
      <c r="D54" s="340"/>
      <c r="E54" s="340"/>
      <c r="F54" s="340"/>
      <c r="G54" s="340"/>
      <c r="H54" s="340"/>
      <c r="I54" s="340"/>
      <c r="J54" s="340"/>
      <c r="K54" s="202"/>
    </row>
    <row r="55" spans="2:11" customFormat="1" ht="15" customHeight="1">
      <c r="B55" s="201"/>
      <c r="C55" s="340" t="s">
        <v>1295</v>
      </c>
      <c r="D55" s="340"/>
      <c r="E55" s="340"/>
      <c r="F55" s="340"/>
      <c r="G55" s="340"/>
      <c r="H55" s="340"/>
      <c r="I55" s="340"/>
      <c r="J55" s="340"/>
      <c r="K55" s="202"/>
    </row>
    <row r="56" spans="2:11" customFormat="1" ht="12.75" customHeight="1">
      <c r="B56" s="201"/>
      <c r="C56" s="204"/>
      <c r="D56" s="204"/>
      <c r="E56" s="204"/>
      <c r="F56" s="204"/>
      <c r="G56" s="204"/>
      <c r="H56" s="204"/>
      <c r="I56" s="204"/>
      <c r="J56" s="204"/>
      <c r="K56" s="202"/>
    </row>
    <row r="57" spans="2:11" customFormat="1" ht="15" customHeight="1">
      <c r="B57" s="201"/>
      <c r="C57" s="340" t="s">
        <v>1296</v>
      </c>
      <c r="D57" s="340"/>
      <c r="E57" s="340"/>
      <c r="F57" s="340"/>
      <c r="G57" s="340"/>
      <c r="H57" s="340"/>
      <c r="I57" s="340"/>
      <c r="J57" s="340"/>
      <c r="K57" s="202"/>
    </row>
    <row r="58" spans="2:11" customFormat="1" ht="15" customHeight="1">
      <c r="B58" s="201"/>
      <c r="C58" s="206"/>
      <c r="D58" s="340" t="s">
        <v>1297</v>
      </c>
      <c r="E58" s="340"/>
      <c r="F58" s="340"/>
      <c r="G58" s="340"/>
      <c r="H58" s="340"/>
      <c r="I58" s="340"/>
      <c r="J58" s="340"/>
      <c r="K58" s="202"/>
    </row>
    <row r="59" spans="2:11" customFormat="1" ht="15" customHeight="1">
      <c r="B59" s="201"/>
      <c r="C59" s="206"/>
      <c r="D59" s="340" t="s">
        <v>1298</v>
      </c>
      <c r="E59" s="340"/>
      <c r="F59" s="340"/>
      <c r="G59" s="340"/>
      <c r="H59" s="340"/>
      <c r="I59" s="340"/>
      <c r="J59" s="340"/>
      <c r="K59" s="202"/>
    </row>
    <row r="60" spans="2:11" customFormat="1" ht="15" customHeight="1">
      <c r="B60" s="201"/>
      <c r="C60" s="206"/>
      <c r="D60" s="340" t="s">
        <v>1299</v>
      </c>
      <c r="E60" s="340"/>
      <c r="F60" s="340"/>
      <c r="G60" s="340"/>
      <c r="H60" s="340"/>
      <c r="I60" s="340"/>
      <c r="J60" s="340"/>
      <c r="K60" s="202"/>
    </row>
    <row r="61" spans="2:11" customFormat="1" ht="15" customHeight="1">
      <c r="B61" s="201"/>
      <c r="C61" s="206"/>
      <c r="D61" s="340" t="s">
        <v>1300</v>
      </c>
      <c r="E61" s="340"/>
      <c r="F61" s="340"/>
      <c r="G61" s="340"/>
      <c r="H61" s="340"/>
      <c r="I61" s="340"/>
      <c r="J61" s="340"/>
      <c r="K61" s="202"/>
    </row>
    <row r="62" spans="2:11" customFormat="1" ht="15" customHeight="1">
      <c r="B62" s="201"/>
      <c r="C62" s="206"/>
      <c r="D62" s="343" t="s">
        <v>1301</v>
      </c>
      <c r="E62" s="343"/>
      <c r="F62" s="343"/>
      <c r="G62" s="343"/>
      <c r="H62" s="343"/>
      <c r="I62" s="343"/>
      <c r="J62" s="343"/>
      <c r="K62" s="202"/>
    </row>
    <row r="63" spans="2:11" customFormat="1" ht="15" customHeight="1">
      <c r="B63" s="201"/>
      <c r="C63" s="206"/>
      <c r="D63" s="340" t="s">
        <v>1302</v>
      </c>
      <c r="E63" s="340"/>
      <c r="F63" s="340"/>
      <c r="G63" s="340"/>
      <c r="H63" s="340"/>
      <c r="I63" s="340"/>
      <c r="J63" s="340"/>
      <c r="K63" s="202"/>
    </row>
    <row r="64" spans="2:11" customFormat="1" ht="12.75" customHeight="1">
      <c r="B64" s="201"/>
      <c r="C64" s="206"/>
      <c r="D64" s="206"/>
      <c r="E64" s="209"/>
      <c r="F64" s="206"/>
      <c r="G64" s="206"/>
      <c r="H64" s="206"/>
      <c r="I64" s="206"/>
      <c r="J64" s="206"/>
      <c r="K64" s="202"/>
    </row>
    <row r="65" spans="2:11" customFormat="1" ht="15" customHeight="1">
      <c r="B65" s="201"/>
      <c r="C65" s="206"/>
      <c r="D65" s="340" t="s">
        <v>1303</v>
      </c>
      <c r="E65" s="340"/>
      <c r="F65" s="340"/>
      <c r="G65" s="340"/>
      <c r="H65" s="340"/>
      <c r="I65" s="340"/>
      <c r="J65" s="340"/>
      <c r="K65" s="202"/>
    </row>
    <row r="66" spans="2:11" customFormat="1" ht="15" customHeight="1">
      <c r="B66" s="201"/>
      <c r="C66" s="206"/>
      <c r="D66" s="343" t="s">
        <v>1304</v>
      </c>
      <c r="E66" s="343"/>
      <c r="F66" s="343"/>
      <c r="G66" s="343"/>
      <c r="H66" s="343"/>
      <c r="I66" s="343"/>
      <c r="J66" s="343"/>
      <c r="K66" s="202"/>
    </row>
    <row r="67" spans="2:11" customFormat="1" ht="15" customHeight="1">
      <c r="B67" s="201"/>
      <c r="C67" s="206"/>
      <c r="D67" s="340" t="s">
        <v>1305</v>
      </c>
      <c r="E67" s="340"/>
      <c r="F67" s="340"/>
      <c r="G67" s="340"/>
      <c r="H67" s="340"/>
      <c r="I67" s="340"/>
      <c r="J67" s="340"/>
      <c r="K67" s="202"/>
    </row>
    <row r="68" spans="2:11" customFormat="1" ht="15" customHeight="1">
      <c r="B68" s="201"/>
      <c r="C68" s="206"/>
      <c r="D68" s="340" t="s">
        <v>1306</v>
      </c>
      <c r="E68" s="340"/>
      <c r="F68" s="340"/>
      <c r="G68" s="340"/>
      <c r="H68" s="340"/>
      <c r="I68" s="340"/>
      <c r="J68" s="340"/>
      <c r="K68" s="202"/>
    </row>
    <row r="69" spans="2:11" customFormat="1" ht="15" customHeight="1">
      <c r="B69" s="201"/>
      <c r="C69" s="206"/>
      <c r="D69" s="340" t="s">
        <v>1307</v>
      </c>
      <c r="E69" s="340"/>
      <c r="F69" s="340"/>
      <c r="G69" s="340"/>
      <c r="H69" s="340"/>
      <c r="I69" s="340"/>
      <c r="J69" s="340"/>
      <c r="K69" s="202"/>
    </row>
    <row r="70" spans="2:11" customFormat="1" ht="15" customHeight="1">
      <c r="B70" s="201"/>
      <c r="C70" s="206"/>
      <c r="D70" s="340" t="s">
        <v>1308</v>
      </c>
      <c r="E70" s="340"/>
      <c r="F70" s="340"/>
      <c r="G70" s="340"/>
      <c r="H70" s="340"/>
      <c r="I70" s="340"/>
      <c r="J70" s="340"/>
      <c r="K70" s="202"/>
    </row>
    <row r="71" spans="2:11" customFormat="1" ht="12.75" customHeight="1">
      <c r="B71" s="210"/>
      <c r="C71" s="211"/>
      <c r="D71" s="211"/>
      <c r="E71" s="211"/>
      <c r="F71" s="211"/>
      <c r="G71" s="211"/>
      <c r="H71" s="211"/>
      <c r="I71" s="211"/>
      <c r="J71" s="211"/>
      <c r="K71" s="212"/>
    </row>
    <row r="72" spans="2:11" customFormat="1" ht="18.75" customHeight="1">
      <c r="B72" s="213"/>
      <c r="C72" s="213"/>
      <c r="D72" s="213"/>
      <c r="E72" s="213"/>
      <c r="F72" s="213"/>
      <c r="G72" s="213"/>
      <c r="H72" s="213"/>
      <c r="I72" s="213"/>
      <c r="J72" s="213"/>
      <c r="K72" s="214"/>
    </row>
    <row r="73" spans="2:11" customFormat="1" ht="18.75" customHeight="1">
      <c r="B73" s="214"/>
      <c r="C73" s="214"/>
      <c r="D73" s="214"/>
      <c r="E73" s="214"/>
      <c r="F73" s="214"/>
      <c r="G73" s="214"/>
      <c r="H73" s="214"/>
      <c r="I73" s="214"/>
      <c r="J73" s="214"/>
      <c r="K73" s="214"/>
    </row>
    <row r="74" spans="2:11" customFormat="1" ht="7.5" customHeight="1">
      <c r="B74" s="215"/>
      <c r="C74" s="216"/>
      <c r="D74" s="216"/>
      <c r="E74" s="216"/>
      <c r="F74" s="216"/>
      <c r="G74" s="216"/>
      <c r="H74" s="216"/>
      <c r="I74" s="216"/>
      <c r="J74" s="216"/>
      <c r="K74" s="217"/>
    </row>
    <row r="75" spans="2:11" customFormat="1" ht="45" customHeight="1">
      <c r="B75" s="218"/>
      <c r="C75" s="344" t="s">
        <v>1309</v>
      </c>
      <c r="D75" s="344"/>
      <c r="E75" s="344"/>
      <c r="F75" s="344"/>
      <c r="G75" s="344"/>
      <c r="H75" s="344"/>
      <c r="I75" s="344"/>
      <c r="J75" s="344"/>
      <c r="K75" s="219"/>
    </row>
    <row r="76" spans="2:11" customFormat="1" ht="17.25" customHeight="1">
      <c r="B76" s="218"/>
      <c r="C76" s="220" t="s">
        <v>1310</v>
      </c>
      <c r="D76" s="220"/>
      <c r="E76" s="220"/>
      <c r="F76" s="220" t="s">
        <v>1311</v>
      </c>
      <c r="G76" s="221"/>
      <c r="H76" s="220" t="s">
        <v>50</v>
      </c>
      <c r="I76" s="220" t="s">
        <v>53</v>
      </c>
      <c r="J76" s="220" t="s">
        <v>1312</v>
      </c>
      <c r="K76" s="219"/>
    </row>
    <row r="77" spans="2:11" customFormat="1" ht="17.25" customHeight="1">
      <c r="B77" s="218"/>
      <c r="C77" s="222" t="s">
        <v>1313</v>
      </c>
      <c r="D77" s="222"/>
      <c r="E77" s="222"/>
      <c r="F77" s="223" t="s">
        <v>1314</v>
      </c>
      <c r="G77" s="224"/>
      <c r="H77" s="222"/>
      <c r="I77" s="222"/>
      <c r="J77" s="222" t="s">
        <v>1315</v>
      </c>
      <c r="K77" s="219"/>
    </row>
    <row r="78" spans="2:11" customFormat="1" ht="5.25" customHeight="1">
      <c r="B78" s="218"/>
      <c r="C78" s="225"/>
      <c r="D78" s="225"/>
      <c r="E78" s="225"/>
      <c r="F78" s="225"/>
      <c r="G78" s="226"/>
      <c r="H78" s="225"/>
      <c r="I78" s="225"/>
      <c r="J78" s="225"/>
      <c r="K78" s="219"/>
    </row>
    <row r="79" spans="2:11" customFormat="1" ht="15" customHeight="1">
      <c r="B79" s="218"/>
      <c r="C79" s="207" t="s">
        <v>49</v>
      </c>
      <c r="D79" s="227"/>
      <c r="E79" s="227"/>
      <c r="F79" s="228" t="s">
        <v>1316</v>
      </c>
      <c r="G79" s="229"/>
      <c r="H79" s="207" t="s">
        <v>1317</v>
      </c>
      <c r="I79" s="207" t="s">
        <v>1318</v>
      </c>
      <c r="J79" s="207">
        <v>20</v>
      </c>
      <c r="K79" s="219"/>
    </row>
    <row r="80" spans="2:11" customFormat="1" ht="15" customHeight="1">
      <c r="B80" s="218"/>
      <c r="C80" s="207" t="s">
        <v>1319</v>
      </c>
      <c r="D80" s="207"/>
      <c r="E80" s="207"/>
      <c r="F80" s="228" t="s">
        <v>1316</v>
      </c>
      <c r="G80" s="229"/>
      <c r="H80" s="207" t="s">
        <v>1320</v>
      </c>
      <c r="I80" s="207" t="s">
        <v>1318</v>
      </c>
      <c r="J80" s="207">
        <v>120</v>
      </c>
      <c r="K80" s="219"/>
    </row>
    <row r="81" spans="2:11" customFormat="1" ht="15" customHeight="1">
      <c r="B81" s="230"/>
      <c r="C81" s="207" t="s">
        <v>1321</v>
      </c>
      <c r="D81" s="207"/>
      <c r="E81" s="207"/>
      <c r="F81" s="228" t="s">
        <v>1322</v>
      </c>
      <c r="G81" s="229"/>
      <c r="H81" s="207" t="s">
        <v>1323</v>
      </c>
      <c r="I81" s="207" t="s">
        <v>1318</v>
      </c>
      <c r="J81" s="207">
        <v>50</v>
      </c>
      <c r="K81" s="219"/>
    </row>
    <row r="82" spans="2:11" customFormat="1" ht="15" customHeight="1">
      <c r="B82" s="230"/>
      <c r="C82" s="207" t="s">
        <v>1324</v>
      </c>
      <c r="D82" s="207"/>
      <c r="E82" s="207"/>
      <c r="F82" s="228" t="s">
        <v>1316</v>
      </c>
      <c r="G82" s="229"/>
      <c r="H82" s="207" t="s">
        <v>1325</v>
      </c>
      <c r="I82" s="207" t="s">
        <v>1326</v>
      </c>
      <c r="J82" s="207"/>
      <c r="K82" s="219"/>
    </row>
    <row r="83" spans="2:11" customFormat="1" ht="15" customHeight="1">
      <c r="B83" s="230"/>
      <c r="C83" s="207" t="s">
        <v>1327</v>
      </c>
      <c r="D83" s="207"/>
      <c r="E83" s="207"/>
      <c r="F83" s="228" t="s">
        <v>1322</v>
      </c>
      <c r="G83" s="207"/>
      <c r="H83" s="207" t="s">
        <v>1328</v>
      </c>
      <c r="I83" s="207" t="s">
        <v>1318</v>
      </c>
      <c r="J83" s="207">
        <v>15</v>
      </c>
      <c r="K83" s="219"/>
    </row>
    <row r="84" spans="2:11" customFormat="1" ht="15" customHeight="1">
      <c r="B84" s="230"/>
      <c r="C84" s="207" t="s">
        <v>1329</v>
      </c>
      <c r="D84" s="207"/>
      <c r="E84" s="207"/>
      <c r="F84" s="228" t="s">
        <v>1322</v>
      </c>
      <c r="G84" s="207"/>
      <c r="H84" s="207" t="s">
        <v>1330</v>
      </c>
      <c r="I84" s="207" t="s">
        <v>1318</v>
      </c>
      <c r="J84" s="207">
        <v>15</v>
      </c>
      <c r="K84" s="219"/>
    </row>
    <row r="85" spans="2:11" customFormat="1" ht="15" customHeight="1">
      <c r="B85" s="230"/>
      <c r="C85" s="207" t="s">
        <v>1331</v>
      </c>
      <c r="D85" s="207"/>
      <c r="E85" s="207"/>
      <c r="F85" s="228" t="s">
        <v>1322</v>
      </c>
      <c r="G85" s="207"/>
      <c r="H85" s="207" t="s">
        <v>1332</v>
      </c>
      <c r="I85" s="207" t="s">
        <v>1318</v>
      </c>
      <c r="J85" s="207">
        <v>20</v>
      </c>
      <c r="K85" s="219"/>
    </row>
    <row r="86" spans="2:11" customFormat="1" ht="15" customHeight="1">
      <c r="B86" s="230"/>
      <c r="C86" s="207" t="s">
        <v>1333</v>
      </c>
      <c r="D86" s="207"/>
      <c r="E86" s="207"/>
      <c r="F86" s="228" t="s">
        <v>1322</v>
      </c>
      <c r="G86" s="207"/>
      <c r="H86" s="207" t="s">
        <v>1334</v>
      </c>
      <c r="I86" s="207" t="s">
        <v>1318</v>
      </c>
      <c r="J86" s="207">
        <v>20</v>
      </c>
      <c r="K86" s="219"/>
    </row>
    <row r="87" spans="2:11" customFormat="1" ht="15" customHeight="1">
      <c r="B87" s="230"/>
      <c r="C87" s="207" t="s">
        <v>1335</v>
      </c>
      <c r="D87" s="207"/>
      <c r="E87" s="207"/>
      <c r="F87" s="228" t="s">
        <v>1322</v>
      </c>
      <c r="G87" s="229"/>
      <c r="H87" s="207" t="s">
        <v>1336</v>
      </c>
      <c r="I87" s="207" t="s">
        <v>1318</v>
      </c>
      <c r="J87" s="207">
        <v>50</v>
      </c>
      <c r="K87" s="219"/>
    </row>
    <row r="88" spans="2:11" customFormat="1" ht="15" customHeight="1">
      <c r="B88" s="230"/>
      <c r="C88" s="207" t="s">
        <v>1337</v>
      </c>
      <c r="D88" s="207"/>
      <c r="E88" s="207"/>
      <c r="F88" s="228" t="s">
        <v>1322</v>
      </c>
      <c r="G88" s="229"/>
      <c r="H88" s="207" t="s">
        <v>1338</v>
      </c>
      <c r="I88" s="207" t="s">
        <v>1318</v>
      </c>
      <c r="J88" s="207">
        <v>20</v>
      </c>
      <c r="K88" s="219"/>
    </row>
    <row r="89" spans="2:11" customFormat="1" ht="15" customHeight="1">
      <c r="B89" s="230"/>
      <c r="C89" s="207" t="s">
        <v>1339</v>
      </c>
      <c r="D89" s="207"/>
      <c r="E89" s="207"/>
      <c r="F89" s="228" t="s">
        <v>1322</v>
      </c>
      <c r="G89" s="229"/>
      <c r="H89" s="207" t="s">
        <v>1340</v>
      </c>
      <c r="I89" s="207" t="s">
        <v>1318</v>
      </c>
      <c r="J89" s="207">
        <v>20</v>
      </c>
      <c r="K89" s="219"/>
    </row>
    <row r="90" spans="2:11" customFormat="1" ht="15" customHeight="1">
      <c r="B90" s="230"/>
      <c r="C90" s="207" t="s">
        <v>1341</v>
      </c>
      <c r="D90" s="207"/>
      <c r="E90" s="207"/>
      <c r="F90" s="228" t="s">
        <v>1322</v>
      </c>
      <c r="G90" s="229"/>
      <c r="H90" s="207" t="s">
        <v>1342</v>
      </c>
      <c r="I90" s="207" t="s">
        <v>1318</v>
      </c>
      <c r="J90" s="207">
        <v>50</v>
      </c>
      <c r="K90" s="219"/>
    </row>
    <row r="91" spans="2:11" customFormat="1" ht="15" customHeight="1">
      <c r="B91" s="230"/>
      <c r="C91" s="207" t="s">
        <v>1343</v>
      </c>
      <c r="D91" s="207"/>
      <c r="E91" s="207"/>
      <c r="F91" s="228" t="s">
        <v>1322</v>
      </c>
      <c r="G91" s="229"/>
      <c r="H91" s="207" t="s">
        <v>1343</v>
      </c>
      <c r="I91" s="207" t="s">
        <v>1318</v>
      </c>
      <c r="J91" s="207">
        <v>50</v>
      </c>
      <c r="K91" s="219"/>
    </row>
    <row r="92" spans="2:11" customFormat="1" ht="15" customHeight="1">
      <c r="B92" s="230"/>
      <c r="C92" s="207" t="s">
        <v>1344</v>
      </c>
      <c r="D92" s="207"/>
      <c r="E92" s="207"/>
      <c r="F92" s="228" t="s">
        <v>1322</v>
      </c>
      <c r="G92" s="229"/>
      <c r="H92" s="207" t="s">
        <v>1345</v>
      </c>
      <c r="I92" s="207" t="s">
        <v>1318</v>
      </c>
      <c r="J92" s="207">
        <v>255</v>
      </c>
      <c r="K92" s="219"/>
    </row>
    <row r="93" spans="2:11" customFormat="1" ht="15" customHeight="1">
      <c r="B93" s="230"/>
      <c r="C93" s="207" t="s">
        <v>1346</v>
      </c>
      <c r="D93" s="207"/>
      <c r="E93" s="207"/>
      <c r="F93" s="228" t="s">
        <v>1316</v>
      </c>
      <c r="G93" s="229"/>
      <c r="H93" s="207" t="s">
        <v>1347</v>
      </c>
      <c r="I93" s="207" t="s">
        <v>1348</v>
      </c>
      <c r="J93" s="207"/>
      <c r="K93" s="219"/>
    </row>
    <row r="94" spans="2:11" customFormat="1" ht="15" customHeight="1">
      <c r="B94" s="230"/>
      <c r="C94" s="207" t="s">
        <v>1349</v>
      </c>
      <c r="D94" s="207"/>
      <c r="E94" s="207"/>
      <c r="F94" s="228" t="s">
        <v>1316</v>
      </c>
      <c r="G94" s="229"/>
      <c r="H94" s="207" t="s">
        <v>1350</v>
      </c>
      <c r="I94" s="207" t="s">
        <v>1351</v>
      </c>
      <c r="J94" s="207"/>
      <c r="K94" s="219"/>
    </row>
    <row r="95" spans="2:11" customFormat="1" ht="15" customHeight="1">
      <c r="B95" s="230"/>
      <c r="C95" s="207" t="s">
        <v>1352</v>
      </c>
      <c r="D95" s="207"/>
      <c r="E95" s="207"/>
      <c r="F95" s="228" t="s">
        <v>1316</v>
      </c>
      <c r="G95" s="229"/>
      <c r="H95" s="207" t="s">
        <v>1352</v>
      </c>
      <c r="I95" s="207" t="s">
        <v>1351</v>
      </c>
      <c r="J95" s="207"/>
      <c r="K95" s="219"/>
    </row>
    <row r="96" spans="2:11" customFormat="1" ht="15" customHeight="1">
      <c r="B96" s="230"/>
      <c r="C96" s="207" t="s">
        <v>34</v>
      </c>
      <c r="D96" s="207"/>
      <c r="E96" s="207"/>
      <c r="F96" s="228" t="s">
        <v>1316</v>
      </c>
      <c r="G96" s="229"/>
      <c r="H96" s="207" t="s">
        <v>1353</v>
      </c>
      <c r="I96" s="207" t="s">
        <v>1351</v>
      </c>
      <c r="J96" s="207"/>
      <c r="K96" s="219"/>
    </row>
    <row r="97" spans="2:11" customFormat="1" ht="15" customHeight="1">
      <c r="B97" s="230"/>
      <c r="C97" s="207" t="s">
        <v>44</v>
      </c>
      <c r="D97" s="207"/>
      <c r="E97" s="207"/>
      <c r="F97" s="228" t="s">
        <v>1316</v>
      </c>
      <c r="G97" s="229"/>
      <c r="H97" s="207" t="s">
        <v>1354</v>
      </c>
      <c r="I97" s="207" t="s">
        <v>1351</v>
      </c>
      <c r="J97" s="207"/>
      <c r="K97" s="219"/>
    </row>
    <row r="98" spans="2:11" customFormat="1" ht="15" customHeight="1">
      <c r="B98" s="231"/>
      <c r="C98" s="232"/>
      <c r="D98" s="232"/>
      <c r="E98" s="232"/>
      <c r="F98" s="232"/>
      <c r="G98" s="232"/>
      <c r="H98" s="232"/>
      <c r="I98" s="232"/>
      <c r="J98" s="232"/>
      <c r="K98" s="233"/>
    </row>
    <row r="99" spans="2:11" customFormat="1" ht="18.75" customHeight="1">
      <c r="B99" s="234"/>
      <c r="C99" s="235"/>
      <c r="D99" s="235"/>
      <c r="E99" s="235"/>
      <c r="F99" s="235"/>
      <c r="G99" s="235"/>
      <c r="H99" s="235"/>
      <c r="I99" s="235"/>
      <c r="J99" s="235"/>
      <c r="K99" s="234"/>
    </row>
    <row r="100" spans="2:11" customFormat="1" ht="18.75" customHeight="1">
      <c r="B100" s="214"/>
      <c r="C100" s="214"/>
      <c r="D100" s="214"/>
      <c r="E100" s="214"/>
      <c r="F100" s="214"/>
      <c r="G100" s="214"/>
      <c r="H100" s="214"/>
      <c r="I100" s="214"/>
      <c r="J100" s="214"/>
      <c r="K100" s="214"/>
    </row>
    <row r="101" spans="2:11" customFormat="1" ht="7.5" customHeight="1">
      <c r="B101" s="215"/>
      <c r="C101" s="216"/>
      <c r="D101" s="216"/>
      <c r="E101" s="216"/>
      <c r="F101" s="216"/>
      <c r="G101" s="216"/>
      <c r="H101" s="216"/>
      <c r="I101" s="216"/>
      <c r="J101" s="216"/>
      <c r="K101" s="217"/>
    </row>
    <row r="102" spans="2:11" customFormat="1" ht="45" customHeight="1">
      <c r="B102" s="218"/>
      <c r="C102" s="344" t="s">
        <v>1355</v>
      </c>
      <c r="D102" s="344"/>
      <c r="E102" s="344"/>
      <c r="F102" s="344"/>
      <c r="G102" s="344"/>
      <c r="H102" s="344"/>
      <c r="I102" s="344"/>
      <c r="J102" s="344"/>
      <c r="K102" s="219"/>
    </row>
    <row r="103" spans="2:11" customFormat="1" ht="17.25" customHeight="1">
      <c r="B103" s="218"/>
      <c r="C103" s="220" t="s">
        <v>1310</v>
      </c>
      <c r="D103" s="220"/>
      <c r="E103" s="220"/>
      <c r="F103" s="220" t="s">
        <v>1311</v>
      </c>
      <c r="G103" s="221"/>
      <c r="H103" s="220" t="s">
        <v>50</v>
      </c>
      <c r="I103" s="220" t="s">
        <v>53</v>
      </c>
      <c r="J103" s="220" t="s">
        <v>1312</v>
      </c>
      <c r="K103" s="219"/>
    </row>
    <row r="104" spans="2:11" customFormat="1" ht="17.25" customHeight="1">
      <c r="B104" s="218"/>
      <c r="C104" s="222" t="s">
        <v>1313</v>
      </c>
      <c r="D104" s="222"/>
      <c r="E104" s="222"/>
      <c r="F104" s="223" t="s">
        <v>1314</v>
      </c>
      <c r="G104" s="224"/>
      <c r="H104" s="222"/>
      <c r="I104" s="222"/>
      <c r="J104" s="222" t="s">
        <v>1315</v>
      </c>
      <c r="K104" s="219"/>
    </row>
    <row r="105" spans="2:11" customFormat="1" ht="5.25" customHeight="1">
      <c r="B105" s="218"/>
      <c r="C105" s="220"/>
      <c r="D105" s="220"/>
      <c r="E105" s="220"/>
      <c r="F105" s="220"/>
      <c r="G105" s="236"/>
      <c r="H105" s="220"/>
      <c r="I105" s="220"/>
      <c r="J105" s="220"/>
      <c r="K105" s="219"/>
    </row>
    <row r="106" spans="2:11" customFormat="1" ht="15" customHeight="1">
      <c r="B106" s="218"/>
      <c r="C106" s="207" t="s">
        <v>49</v>
      </c>
      <c r="D106" s="227"/>
      <c r="E106" s="227"/>
      <c r="F106" s="228" t="s">
        <v>1316</v>
      </c>
      <c r="G106" s="207"/>
      <c r="H106" s="207" t="s">
        <v>1356</v>
      </c>
      <c r="I106" s="207" t="s">
        <v>1318</v>
      </c>
      <c r="J106" s="207">
        <v>20</v>
      </c>
      <c r="K106" s="219"/>
    </row>
    <row r="107" spans="2:11" customFormat="1" ht="15" customHeight="1">
      <c r="B107" s="218"/>
      <c r="C107" s="207" t="s">
        <v>1319</v>
      </c>
      <c r="D107" s="207"/>
      <c r="E107" s="207"/>
      <c r="F107" s="228" t="s">
        <v>1316</v>
      </c>
      <c r="G107" s="207"/>
      <c r="H107" s="207" t="s">
        <v>1356</v>
      </c>
      <c r="I107" s="207" t="s">
        <v>1318</v>
      </c>
      <c r="J107" s="207">
        <v>120</v>
      </c>
      <c r="K107" s="219"/>
    </row>
    <row r="108" spans="2:11" customFormat="1" ht="15" customHeight="1">
      <c r="B108" s="230"/>
      <c r="C108" s="207" t="s">
        <v>1321</v>
      </c>
      <c r="D108" s="207"/>
      <c r="E108" s="207"/>
      <c r="F108" s="228" t="s">
        <v>1322</v>
      </c>
      <c r="G108" s="207"/>
      <c r="H108" s="207" t="s">
        <v>1356</v>
      </c>
      <c r="I108" s="207" t="s">
        <v>1318</v>
      </c>
      <c r="J108" s="207">
        <v>50</v>
      </c>
      <c r="K108" s="219"/>
    </row>
    <row r="109" spans="2:11" customFormat="1" ht="15" customHeight="1">
      <c r="B109" s="230"/>
      <c r="C109" s="207" t="s">
        <v>1324</v>
      </c>
      <c r="D109" s="207"/>
      <c r="E109" s="207"/>
      <c r="F109" s="228" t="s">
        <v>1316</v>
      </c>
      <c r="G109" s="207"/>
      <c r="H109" s="207" t="s">
        <v>1356</v>
      </c>
      <c r="I109" s="207" t="s">
        <v>1326</v>
      </c>
      <c r="J109" s="207"/>
      <c r="K109" s="219"/>
    </row>
    <row r="110" spans="2:11" customFormat="1" ht="15" customHeight="1">
      <c r="B110" s="230"/>
      <c r="C110" s="207" t="s">
        <v>1335</v>
      </c>
      <c r="D110" s="207"/>
      <c r="E110" s="207"/>
      <c r="F110" s="228" t="s">
        <v>1322</v>
      </c>
      <c r="G110" s="207"/>
      <c r="H110" s="207" t="s">
        <v>1356</v>
      </c>
      <c r="I110" s="207" t="s">
        <v>1318</v>
      </c>
      <c r="J110" s="207">
        <v>50</v>
      </c>
      <c r="K110" s="219"/>
    </row>
    <row r="111" spans="2:11" customFormat="1" ht="15" customHeight="1">
      <c r="B111" s="230"/>
      <c r="C111" s="207" t="s">
        <v>1343</v>
      </c>
      <c r="D111" s="207"/>
      <c r="E111" s="207"/>
      <c r="F111" s="228" t="s">
        <v>1322</v>
      </c>
      <c r="G111" s="207"/>
      <c r="H111" s="207" t="s">
        <v>1356</v>
      </c>
      <c r="I111" s="207" t="s">
        <v>1318</v>
      </c>
      <c r="J111" s="207">
        <v>50</v>
      </c>
      <c r="K111" s="219"/>
    </row>
    <row r="112" spans="2:11" customFormat="1" ht="15" customHeight="1">
      <c r="B112" s="230"/>
      <c r="C112" s="207" t="s">
        <v>1341</v>
      </c>
      <c r="D112" s="207"/>
      <c r="E112" s="207"/>
      <c r="F112" s="228" t="s">
        <v>1322</v>
      </c>
      <c r="G112" s="207"/>
      <c r="H112" s="207" t="s">
        <v>1356</v>
      </c>
      <c r="I112" s="207" t="s">
        <v>1318</v>
      </c>
      <c r="J112" s="207">
        <v>50</v>
      </c>
      <c r="K112" s="219"/>
    </row>
    <row r="113" spans="2:11" customFormat="1" ht="15" customHeight="1">
      <c r="B113" s="230"/>
      <c r="C113" s="207" t="s">
        <v>49</v>
      </c>
      <c r="D113" s="207"/>
      <c r="E113" s="207"/>
      <c r="F113" s="228" t="s">
        <v>1316</v>
      </c>
      <c r="G113" s="207"/>
      <c r="H113" s="207" t="s">
        <v>1357</v>
      </c>
      <c r="I113" s="207" t="s">
        <v>1318</v>
      </c>
      <c r="J113" s="207">
        <v>20</v>
      </c>
      <c r="K113" s="219"/>
    </row>
    <row r="114" spans="2:11" customFormat="1" ht="15" customHeight="1">
      <c r="B114" s="230"/>
      <c r="C114" s="207" t="s">
        <v>1358</v>
      </c>
      <c r="D114" s="207"/>
      <c r="E114" s="207"/>
      <c r="F114" s="228" t="s">
        <v>1316</v>
      </c>
      <c r="G114" s="207"/>
      <c r="H114" s="207" t="s">
        <v>1359</v>
      </c>
      <c r="I114" s="207" t="s">
        <v>1318</v>
      </c>
      <c r="J114" s="207">
        <v>120</v>
      </c>
      <c r="K114" s="219"/>
    </row>
    <row r="115" spans="2:11" customFormat="1" ht="15" customHeight="1">
      <c r="B115" s="230"/>
      <c r="C115" s="207" t="s">
        <v>34</v>
      </c>
      <c r="D115" s="207"/>
      <c r="E115" s="207"/>
      <c r="F115" s="228" t="s">
        <v>1316</v>
      </c>
      <c r="G115" s="207"/>
      <c r="H115" s="207" t="s">
        <v>1360</v>
      </c>
      <c r="I115" s="207" t="s">
        <v>1351</v>
      </c>
      <c r="J115" s="207"/>
      <c r="K115" s="219"/>
    </row>
    <row r="116" spans="2:11" customFormat="1" ht="15" customHeight="1">
      <c r="B116" s="230"/>
      <c r="C116" s="207" t="s">
        <v>44</v>
      </c>
      <c r="D116" s="207"/>
      <c r="E116" s="207"/>
      <c r="F116" s="228" t="s">
        <v>1316</v>
      </c>
      <c r="G116" s="207"/>
      <c r="H116" s="207" t="s">
        <v>1361</v>
      </c>
      <c r="I116" s="207" t="s">
        <v>1351</v>
      </c>
      <c r="J116" s="207"/>
      <c r="K116" s="219"/>
    </row>
    <row r="117" spans="2:11" customFormat="1" ht="15" customHeight="1">
      <c r="B117" s="230"/>
      <c r="C117" s="207" t="s">
        <v>53</v>
      </c>
      <c r="D117" s="207"/>
      <c r="E117" s="207"/>
      <c r="F117" s="228" t="s">
        <v>1316</v>
      </c>
      <c r="G117" s="207"/>
      <c r="H117" s="207" t="s">
        <v>1362</v>
      </c>
      <c r="I117" s="207" t="s">
        <v>1363</v>
      </c>
      <c r="J117" s="207"/>
      <c r="K117" s="219"/>
    </row>
    <row r="118" spans="2:11" customFormat="1" ht="15" customHeight="1">
      <c r="B118" s="231"/>
      <c r="C118" s="237"/>
      <c r="D118" s="237"/>
      <c r="E118" s="237"/>
      <c r="F118" s="237"/>
      <c r="G118" s="237"/>
      <c r="H118" s="237"/>
      <c r="I118" s="237"/>
      <c r="J118" s="237"/>
      <c r="K118" s="233"/>
    </row>
    <row r="119" spans="2:11" customFormat="1" ht="18.75" customHeight="1">
      <c r="B119" s="238"/>
      <c r="C119" s="239"/>
      <c r="D119" s="239"/>
      <c r="E119" s="239"/>
      <c r="F119" s="240"/>
      <c r="G119" s="239"/>
      <c r="H119" s="239"/>
      <c r="I119" s="239"/>
      <c r="J119" s="239"/>
      <c r="K119" s="238"/>
    </row>
    <row r="120" spans="2:11" customFormat="1" ht="18.75" customHeight="1">
      <c r="B120" s="214"/>
      <c r="C120" s="214"/>
      <c r="D120" s="214"/>
      <c r="E120" s="214"/>
      <c r="F120" s="214"/>
      <c r="G120" s="214"/>
      <c r="H120" s="214"/>
      <c r="I120" s="214"/>
      <c r="J120" s="214"/>
      <c r="K120" s="214"/>
    </row>
    <row r="121" spans="2:11" customFormat="1" ht="7.5" customHeight="1">
      <c r="B121" s="241"/>
      <c r="C121" s="242"/>
      <c r="D121" s="242"/>
      <c r="E121" s="242"/>
      <c r="F121" s="242"/>
      <c r="G121" s="242"/>
      <c r="H121" s="242"/>
      <c r="I121" s="242"/>
      <c r="J121" s="242"/>
      <c r="K121" s="243"/>
    </row>
    <row r="122" spans="2:11" customFormat="1" ht="45" customHeight="1">
      <c r="B122" s="244"/>
      <c r="C122" s="342" t="s">
        <v>1364</v>
      </c>
      <c r="D122" s="342"/>
      <c r="E122" s="342"/>
      <c r="F122" s="342"/>
      <c r="G122" s="342"/>
      <c r="H122" s="342"/>
      <c r="I122" s="342"/>
      <c r="J122" s="342"/>
      <c r="K122" s="245"/>
    </row>
    <row r="123" spans="2:11" customFormat="1" ht="17.25" customHeight="1">
      <c r="B123" s="246"/>
      <c r="C123" s="220" t="s">
        <v>1310</v>
      </c>
      <c r="D123" s="220"/>
      <c r="E123" s="220"/>
      <c r="F123" s="220" t="s">
        <v>1311</v>
      </c>
      <c r="G123" s="221"/>
      <c r="H123" s="220" t="s">
        <v>50</v>
      </c>
      <c r="I123" s="220" t="s">
        <v>53</v>
      </c>
      <c r="J123" s="220" t="s">
        <v>1312</v>
      </c>
      <c r="K123" s="247"/>
    </row>
    <row r="124" spans="2:11" customFormat="1" ht="17.25" customHeight="1">
      <c r="B124" s="246"/>
      <c r="C124" s="222" t="s">
        <v>1313</v>
      </c>
      <c r="D124" s="222"/>
      <c r="E124" s="222"/>
      <c r="F124" s="223" t="s">
        <v>1314</v>
      </c>
      <c r="G124" s="224"/>
      <c r="H124" s="222"/>
      <c r="I124" s="222"/>
      <c r="J124" s="222" t="s">
        <v>1315</v>
      </c>
      <c r="K124" s="247"/>
    </row>
    <row r="125" spans="2:11" customFormat="1" ht="5.25" customHeight="1">
      <c r="B125" s="248"/>
      <c r="C125" s="225"/>
      <c r="D125" s="225"/>
      <c r="E125" s="225"/>
      <c r="F125" s="225"/>
      <c r="G125" s="249"/>
      <c r="H125" s="225"/>
      <c r="I125" s="225"/>
      <c r="J125" s="225"/>
      <c r="K125" s="250"/>
    </row>
    <row r="126" spans="2:11" customFormat="1" ht="15" customHeight="1">
      <c r="B126" s="248"/>
      <c r="C126" s="207" t="s">
        <v>1319</v>
      </c>
      <c r="D126" s="227"/>
      <c r="E126" s="227"/>
      <c r="F126" s="228" t="s">
        <v>1316</v>
      </c>
      <c r="G126" s="207"/>
      <c r="H126" s="207" t="s">
        <v>1356</v>
      </c>
      <c r="I126" s="207" t="s">
        <v>1318</v>
      </c>
      <c r="J126" s="207">
        <v>120</v>
      </c>
      <c r="K126" s="251"/>
    </row>
    <row r="127" spans="2:11" customFormat="1" ht="15" customHeight="1">
      <c r="B127" s="248"/>
      <c r="C127" s="207" t="s">
        <v>1365</v>
      </c>
      <c r="D127" s="207"/>
      <c r="E127" s="207"/>
      <c r="F127" s="228" t="s">
        <v>1316</v>
      </c>
      <c r="G127" s="207"/>
      <c r="H127" s="207" t="s">
        <v>1366</v>
      </c>
      <c r="I127" s="207" t="s">
        <v>1318</v>
      </c>
      <c r="J127" s="207" t="s">
        <v>1367</v>
      </c>
      <c r="K127" s="251"/>
    </row>
    <row r="128" spans="2:11" customFormat="1" ht="15" customHeight="1">
      <c r="B128" s="248"/>
      <c r="C128" s="207" t="s">
        <v>1264</v>
      </c>
      <c r="D128" s="207"/>
      <c r="E128" s="207"/>
      <c r="F128" s="228" t="s">
        <v>1316</v>
      </c>
      <c r="G128" s="207"/>
      <c r="H128" s="207" t="s">
        <v>1368</v>
      </c>
      <c r="I128" s="207" t="s">
        <v>1318</v>
      </c>
      <c r="J128" s="207" t="s">
        <v>1367</v>
      </c>
      <c r="K128" s="251"/>
    </row>
    <row r="129" spans="2:11" customFormat="1" ht="15" customHeight="1">
      <c r="B129" s="248"/>
      <c r="C129" s="207" t="s">
        <v>1327</v>
      </c>
      <c r="D129" s="207"/>
      <c r="E129" s="207"/>
      <c r="F129" s="228" t="s">
        <v>1322</v>
      </c>
      <c r="G129" s="207"/>
      <c r="H129" s="207" t="s">
        <v>1328</v>
      </c>
      <c r="I129" s="207" t="s">
        <v>1318</v>
      </c>
      <c r="J129" s="207">
        <v>15</v>
      </c>
      <c r="K129" s="251"/>
    </row>
    <row r="130" spans="2:11" customFormat="1" ht="15" customHeight="1">
      <c r="B130" s="248"/>
      <c r="C130" s="207" t="s">
        <v>1329</v>
      </c>
      <c r="D130" s="207"/>
      <c r="E130" s="207"/>
      <c r="F130" s="228" t="s">
        <v>1322</v>
      </c>
      <c r="G130" s="207"/>
      <c r="H130" s="207" t="s">
        <v>1330</v>
      </c>
      <c r="I130" s="207" t="s">
        <v>1318</v>
      </c>
      <c r="J130" s="207">
        <v>15</v>
      </c>
      <c r="K130" s="251"/>
    </row>
    <row r="131" spans="2:11" customFormat="1" ht="15" customHeight="1">
      <c r="B131" s="248"/>
      <c r="C131" s="207" t="s">
        <v>1331</v>
      </c>
      <c r="D131" s="207"/>
      <c r="E131" s="207"/>
      <c r="F131" s="228" t="s">
        <v>1322</v>
      </c>
      <c r="G131" s="207"/>
      <c r="H131" s="207" t="s">
        <v>1332</v>
      </c>
      <c r="I131" s="207" t="s">
        <v>1318</v>
      </c>
      <c r="J131" s="207">
        <v>20</v>
      </c>
      <c r="K131" s="251"/>
    </row>
    <row r="132" spans="2:11" customFormat="1" ht="15" customHeight="1">
      <c r="B132" s="248"/>
      <c r="C132" s="207" t="s">
        <v>1333</v>
      </c>
      <c r="D132" s="207"/>
      <c r="E132" s="207"/>
      <c r="F132" s="228" t="s">
        <v>1322</v>
      </c>
      <c r="G132" s="207"/>
      <c r="H132" s="207" t="s">
        <v>1334</v>
      </c>
      <c r="I132" s="207" t="s">
        <v>1318</v>
      </c>
      <c r="J132" s="207">
        <v>20</v>
      </c>
      <c r="K132" s="251"/>
    </row>
    <row r="133" spans="2:11" customFormat="1" ht="15" customHeight="1">
      <c r="B133" s="248"/>
      <c r="C133" s="207" t="s">
        <v>1321</v>
      </c>
      <c r="D133" s="207"/>
      <c r="E133" s="207"/>
      <c r="F133" s="228" t="s">
        <v>1322</v>
      </c>
      <c r="G133" s="207"/>
      <c r="H133" s="207" t="s">
        <v>1356</v>
      </c>
      <c r="I133" s="207" t="s">
        <v>1318</v>
      </c>
      <c r="J133" s="207">
        <v>50</v>
      </c>
      <c r="K133" s="251"/>
    </row>
    <row r="134" spans="2:11" customFormat="1" ht="15" customHeight="1">
      <c r="B134" s="248"/>
      <c r="C134" s="207" t="s">
        <v>1335</v>
      </c>
      <c r="D134" s="207"/>
      <c r="E134" s="207"/>
      <c r="F134" s="228" t="s">
        <v>1322</v>
      </c>
      <c r="G134" s="207"/>
      <c r="H134" s="207" t="s">
        <v>1356</v>
      </c>
      <c r="I134" s="207" t="s">
        <v>1318</v>
      </c>
      <c r="J134" s="207">
        <v>50</v>
      </c>
      <c r="K134" s="251"/>
    </row>
    <row r="135" spans="2:11" customFormat="1" ht="15" customHeight="1">
      <c r="B135" s="248"/>
      <c r="C135" s="207" t="s">
        <v>1341</v>
      </c>
      <c r="D135" s="207"/>
      <c r="E135" s="207"/>
      <c r="F135" s="228" t="s">
        <v>1322</v>
      </c>
      <c r="G135" s="207"/>
      <c r="H135" s="207" t="s">
        <v>1356</v>
      </c>
      <c r="I135" s="207" t="s">
        <v>1318</v>
      </c>
      <c r="J135" s="207">
        <v>50</v>
      </c>
      <c r="K135" s="251"/>
    </row>
    <row r="136" spans="2:11" customFormat="1" ht="15" customHeight="1">
      <c r="B136" s="248"/>
      <c r="C136" s="207" t="s">
        <v>1343</v>
      </c>
      <c r="D136" s="207"/>
      <c r="E136" s="207"/>
      <c r="F136" s="228" t="s">
        <v>1322</v>
      </c>
      <c r="G136" s="207"/>
      <c r="H136" s="207" t="s">
        <v>1356</v>
      </c>
      <c r="I136" s="207" t="s">
        <v>1318</v>
      </c>
      <c r="J136" s="207">
        <v>50</v>
      </c>
      <c r="K136" s="251"/>
    </row>
    <row r="137" spans="2:11" customFormat="1" ht="15" customHeight="1">
      <c r="B137" s="248"/>
      <c r="C137" s="207" t="s">
        <v>1344</v>
      </c>
      <c r="D137" s="207"/>
      <c r="E137" s="207"/>
      <c r="F137" s="228" t="s">
        <v>1322</v>
      </c>
      <c r="G137" s="207"/>
      <c r="H137" s="207" t="s">
        <v>1369</v>
      </c>
      <c r="I137" s="207" t="s">
        <v>1318</v>
      </c>
      <c r="J137" s="207">
        <v>255</v>
      </c>
      <c r="K137" s="251"/>
    </row>
    <row r="138" spans="2:11" customFormat="1" ht="15" customHeight="1">
      <c r="B138" s="248"/>
      <c r="C138" s="207" t="s">
        <v>1346</v>
      </c>
      <c r="D138" s="207"/>
      <c r="E138" s="207"/>
      <c r="F138" s="228" t="s">
        <v>1316</v>
      </c>
      <c r="G138" s="207"/>
      <c r="H138" s="207" t="s">
        <v>1370</v>
      </c>
      <c r="I138" s="207" t="s">
        <v>1348</v>
      </c>
      <c r="J138" s="207"/>
      <c r="K138" s="251"/>
    </row>
    <row r="139" spans="2:11" customFormat="1" ht="15" customHeight="1">
      <c r="B139" s="248"/>
      <c r="C139" s="207" t="s">
        <v>1349</v>
      </c>
      <c r="D139" s="207"/>
      <c r="E139" s="207"/>
      <c r="F139" s="228" t="s">
        <v>1316</v>
      </c>
      <c r="G139" s="207"/>
      <c r="H139" s="207" t="s">
        <v>1371</v>
      </c>
      <c r="I139" s="207" t="s">
        <v>1351</v>
      </c>
      <c r="J139" s="207"/>
      <c r="K139" s="251"/>
    </row>
    <row r="140" spans="2:11" customFormat="1" ht="15" customHeight="1">
      <c r="B140" s="248"/>
      <c r="C140" s="207" t="s">
        <v>1352</v>
      </c>
      <c r="D140" s="207"/>
      <c r="E140" s="207"/>
      <c r="F140" s="228" t="s">
        <v>1316</v>
      </c>
      <c r="G140" s="207"/>
      <c r="H140" s="207" t="s">
        <v>1352</v>
      </c>
      <c r="I140" s="207" t="s">
        <v>1351</v>
      </c>
      <c r="J140" s="207"/>
      <c r="K140" s="251"/>
    </row>
    <row r="141" spans="2:11" customFormat="1" ht="15" customHeight="1">
      <c r="B141" s="248"/>
      <c r="C141" s="207" t="s">
        <v>34</v>
      </c>
      <c r="D141" s="207"/>
      <c r="E141" s="207"/>
      <c r="F141" s="228" t="s">
        <v>1316</v>
      </c>
      <c r="G141" s="207"/>
      <c r="H141" s="207" t="s">
        <v>1372</v>
      </c>
      <c r="I141" s="207" t="s">
        <v>1351</v>
      </c>
      <c r="J141" s="207"/>
      <c r="K141" s="251"/>
    </row>
    <row r="142" spans="2:11" customFormat="1" ht="15" customHeight="1">
      <c r="B142" s="248"/>
      <c r="C142" s="207" t="s">
        <v>1373</v>
      </c>
      <c r="D142" s="207"/>
      <c r="E142" s="207"/>
      <c r="F142" s="228" t="s">
        <v>1316</v>
      </c>
      <c r="G142" s="207"/>
      <c r="H142" s="207" t="s">
        <v>1374</v>
      </c>
      <c r="I142" s="207" t="s">
        <v>1351</v>
      </c>
      <c r="J142" s="207"/>
      <c r="K142" s="251"/>
    </row>
    <row r="143" spans="2:11" customFormat="1" ht="15" customHeight="1">
      <c r="B143" s="252"/>
      <c r="C143" s="253"/>
      <c r="D143" s="253"/>
      <c r="E143" s="253"/>
      <c r="F143" s="253"/>
      <c r="G143" s="253"/>
      <c r="H143" s="253"/>
      <c r="I143" s="253"/>
      <c r="J143" s="253"/>
      <c r="K143" s="254"/>
    </row>
    <row r="144" spans="2:11" customFormat="1" ht="18.75" customHeight="1">
      <c r="B144" s="239"/>
      <c r="C144" s="239"/>
      <c r="D144" s="239"/>
      <c r="E144" s="239"/>
      <c r="F144" s="240"/>
      <c r="G144" s="239"/>
      <c r="H144" s="239"/>
      <c r="I144" s="239"/>
      <c r="J144" s="239"/>
      <c r="K144" s="239"/>
    </row>
    <row r="145" spans="2:11" customFormat="1" ht="18.75" customHeight="1">
      <c r="B145" s="214"/>
      <c r="C145" s="214"/>
      <c r="D145" s="214"/>
      <c r="E145" s="214"/>
      <c r="F145" s="214"/>
      <c r="G145" s="214"/>
      <c r="H145" s="214"/>
      <c r="I145" s="214"/>
      <c r="J145" s="214"/>
      <c r="K145" s="214"/>
    </row>
    <row r="146" spans="2:11" customFormat="1" ht="7.5" customHeight="1">
      <c r="B146" s="215"/>
      <c r="C146" s="216"/>
      <c r="D146" s="216"/>
      <c r="E146" s="216"/>
      <c r="F146" s="216"/>
      <c r="G146" s="216"/>
      <c r="H146" s="216"/>
      <c r="I146" s="216"/>
      <c r="J146" s="216"/>
      <c r="K146" s="217"/>
    </row>
    <row r="147" spans="2:11" customFormat="1" ht="45" customHeight="1">
      <c r="B147" s="218"/>
      <c r="C147" s="344" t="s">
        <v>1375</v>
      </c>
      <c r="D147" s="344"/>
      <c r="E147" s="344"/>
      <c r="F147" s="344"/>
      <c r="G147" s="344"/>
      <c r="H147" s="344"/>
      <c r="I147" s="344"/>
      <c r="J147" s="344"/>
      <c r="K147" s="219"/>
    </row>
    <row r="148" spans="2:11" customFormat="1" ht="17.25" customHeight="1">
      <c r="B148" s="218"/>
      <c r="C148" s="220" t="s">
        <v>1310</v>
      </c>
      <c r="D148" s="220"/>
      <c r="E148" s="220"/>
      <c r="F148" s="220" t="s">
        <v>1311</v>
      </c>
      <c r="G148" s="221"/>
      <c r="H148" s="220" t="s">
        <v>50</v>
      </c>
      <c r="I148" s="220" t="s">
        <v>53</v>
      </c>
      <c r="J148" s="220" t="s">
        <v>1312</v>
      </c>
      <c r="K148" s="219"/>
    </row>
    <row r="149" spans="2:11" customFormat="1" ht="17.25" customHeight="1">
      <c r="B149" s="218"/>
      <c r="C149" s="222" t="s">
        <v>1313</v>
      </c>
      <c r="D149" s="222"/>
      <c r="E149" s="222"/>
      <c r="F149" s="223" t="s">
        <v>1314</v>
      </c>
      <c r="G149" s="224"/>
      <c r="H149" s="222"/>
      <c r="I149" s="222"/>
      <c r="J149" s="222" t="s">
        <v>1315</v>
      </c>
      <c r="K149" s="219"/>
    </row>
    <row r="150" spans="2:11" customFormat="1" ht="5.25" customHeight="1">
      <c r="B150" s="230"/>
      <c r="C150" s="225"/>
      <c r="D150" s="225"/>
      <c r="E150" s="225"/>
      <c r="F150" s="225"/>
      <c r="G150" s="226"/>
      <c r="H150" s="225"/>
      <c r="I150" s="225"/>
      <c r="J150" s="225"/>
      <c r="K150" s="251"/>
    </row>
    <row r="151" spans="2:11" customFormat="1" ht="15" customHeight="1">
      <c r="B151" s="230"/>
      <c r="C151" s="255" t="s">
        <v>1319</v>
      </c>
      <c r="D151" s="207"/>
      <c r="E151" s="207"/>
      <c r="F151" s="256" t="s">
        <v>1316</v>
      </c>
      <c r="G151" s="207"/>
      <c r="H151" s="255" t="s">
        <v>1356</v>
      </c>
      <c r="I151" s="255" t="s">
        <v>1318</v>
      </c>
      <c r="J151" s="255">
        <v>120</v>
      </c>
      <c r="K151" s="251"/>
    </row>
    <row r="152" spans="2:11" customFormat="1" ht="15" customHeight="1">
      <c r="B152" s="230"/>
      <c r="C152" s="255" t="s">
        <v>1365</v>
      </c>
      <c r="D152" s="207"/>
      <c r="E152" s="207"/>
      <c r="F152" s="256" t="s">
        <v>1316</v>
      </c>
      <c r="G152" s="207"/>
      <c r="H152" s="255" t="s">
        <v>1376</v>
      </c>
      <c r="I152" s="255" t="s">
        <v>1318</v>
      </c>
      <c r="J152" s="255" t="s">
        <v>1367</v>
      </c>
      <c r="K152" s="251"/>
    </row>
    <row r="153" spans="2:11" customFormat="1" ht="15" customHeight="1">
      <c r="B153" s="230"/>
      <c r="C153" s="255" t="s">
        <v>1264</v>
      </c>
      <c r="D153" s="207"/>
      <c r="E153" s="207"/>
      <c r="F153" s="256" t="s">
        <v>1316</v>
      </c>
      <c r="G153" s="207"/>
      <c r="H153" s="255" t="s">
        <v>1377</v>
      </c>
      <c r="I153" s="255" t="s">
        <v>1318</v>
      </c>
      <c r="J153" s="255" t="s">
        <v>1367</v>
      </c>
      <c r="K153" s="251"/>
    </row>
    <row r="154" spans="2:11" customFormat="1" ht="15" customHeight="1">
      <c r="B154" s="230"/>
      <c r="C154" s="255" t="s">
        <v>1321</v>
      </c>
      <c r="D154" s="207"/>
      <c r="E154" s="207"/>
      <c r="F154" s="256" t="s">
        <v>1322</v>
      </c>
      <c r="G154" s="207"/>
      <c r="H154" s="255" t="s">
        <v>1356</v>
      </c>
      <c r="I154" s="255" t="s">
        <v>1318</v>
      </c>
      <c r="J154" s="255">
        <v>50</v>
      </c>
      <c r="K154" s="251"/>
    </row>
    <row r="155" spans="2:11" customFormat="1" ht="15" customHeight="1">
      <c r="B155" s="230"/>
      <c r="C155" s="255" t="s">
        <v>1324</v>
      </c>
      <c r="D155" s="207"/>
      <c r="E155" s="207"/>
      <c r="F155" s="256" t="s">
        <v>1316</v>
      </c>
      <c r="G155" s="207"/>
      <c r="H155" s="255" t="s">
        <v>1356</v>
      </c>
      <c r="I155" s="255" t="s">
        <v>1326</v>
      </c>
      <c r="J155" s="255"/>
      <c r="K155" s="251"/>
    </row>
    <row r="156" spans="2:11" customFormat="1" ht="15" customHeight="1">
      <c r="B156" s="230"/>
      <c r="C156" s="255" t="s">
        <v>1335</v>
      </c>
      <c r="D156" s="207"/>
      <c r="E156" s="207"/>
      <c r="F156" s="256" t="s">
        <v>1322</v>
      </c>
      <c r="G156" s="207"/>
      <c r="H156" s="255" t="s">
        <v>1356</v>
      </c>
      <c r="I156" s="255" t="s">
        <v>1318</v>
      </c>
      <c r="J156" s="255">
        <v>50</v>
      </c>
      <c r="K156" s="251"/>
    </row>
    <row r="157" spans="2:11" customFormat="1" ht="15" customHeight="1">
      <c r="B157" s="230"/>
      <c r="C157" s="255" t="s">
        <v>1343</v>
      </c>
      <c r="D157" s="207"/>
      <c r="E157" s="207"/>
      <c r="F157" s="256" t="s">
        <v>1322</v>
      </c>
      <c r="G157" s="207"/>
      <c r="H157" s="255" t="s">
        <v>1356</v>
      </c>
      <c r="I157" s="255" t="s">
        <v>1318</v>
      </c>
      <c r="J157" s="255">
        <v>50</v>
      </c>
      <c r="K157" s="251"/>
    </row>
    <row r="158" spans="2:11" customFormat="1" ht="15" customHeight="1">
      <c r="B158" s="230"/>
      <c r="C158" s="255" t="s">
        <v>1341</v>
      </c>
      <c r="D158" s="207"/>
      <c r="E158" s="207"/>
      <c r="F158" s="256" t="s">
        <v>1322</v>
      </c>
      <c r="G158" s="207"/>
      <c r="H158" s="255" t="s">
        <v>1356</v>
      </c>
      <c r="I158" s="255" t="s">
        <v>1318</v>
      </c>
      <c r="J158" s="255">
        <v>50</v>
      </c>
      <c r="K158" s="251"/>
    </row>
    <row r="159" spans="2:11" customFormat="1" ht="15" customHeight="1">
      <c r="B159" s="230"/>
      <c r="C159" s="255" t="s">
        <v>89</v>
      </c>
      <c r="D159" s="207"/>
      <c r="E159" s="207"/>
      <c r="F159" s="256" t="s">
        <v>1316</v>
      </c>
      <c r="G159" s="207"/>
      <c r="H159" s="255" t="s">
        <v>1378</v>
      </c>
      <c r="I159" s="255" t="s">
        <v>1318</v>
      </c>
      <c r="J159" s="255" t="s">
        <v>1379</v>
      </c>
      <c r="K159" s="251"/>
    </row>
    <row r="160" spans="2:11" customFormat="1" ht="15" customHeight="1">
      <c r="B160" s="230"/>
      <c r="C160" s="255" t="s">
        <v>1380</v>
      </c>
      <c r="D160" s="207"/>
      <c r="E160" s="207"/>
      <c r="F160" s="256" t="s">
        <v>1316</v>
      </c>
      <c r="G160" s="207"/>
      <c r="H160" s="255" t="s">
        <v>1381</v>
      </c>
      <c r="I160" s="255" t="s">
        <v>1351</v>
      </c>
      <c r="J160" s="255"/>
      <c r="K160" s="251"/>
    </row>
    <row r="161" spans="2:11" customFormat="1" ht="15" customHeight="1">
      <c r="B161" s="257"/>
      <c r="C161" s="237"/>
      <c r="D161" s="237"/>
      <c r="E161" s="237"/>
      <c r="F161" s="237"/>
      <c r="G161" s="237"/>
      <c r="H161" s="237"/>
      <c r="I161" s="237"/>
      <c r="J161" s="237"/>
      <c r="K161" s="258"/>
    </row>
    <row r="162" spans="2:11" customFormat="1" ht="18.75" customHeight="1">
      <c r="B162" s="239"/>
      <c r="C162" s="249"/>
      <c r="D162" s="249"/>
      <c r="E162" s="249"/>
      <c r="F162" s="259"/>
      <c r="G162" s="249"/>
      <c r="H162" s="249"/>
      <c r="I162" s="249"/>
      <c r="J162" s="249"/>
      <c r="K162" s="239"/>
    </row>
    <row r="163" spans="2:11" customFormat="1" ht="18.75" customHeight="1">
      <c r="B163" s="214"/>
      <c r="C163" s="214"/>
      <c r="D163" s="214"/>
      <c r="E163" s="214"/>
      <c r="F163" s="214"/>
      <c r="G163" s="214"/>
      <c r="H163" s="214"/>
      <c r="I163" s="214"/>
      <c r="J163" s="214"/>
      <c r="K163" s="214"/>
    </row>
    <row r="164" spans="2:11" customFormat="1" ht="7.5" customHeight="1">
      <c r="B164" s="196"/>
      <c r="C164" s="197"/>
      <c r="D164" s="197"/>
      <c r="E164" s="197"/>
      <c r="F164" s="197"/>
      <c r="G164" s="197"/>
      <c r="H164" s="197"/>
      <c r="I164" s="197"/>
      <c r="J164" s="197"/>
      <c r="K164" s="198"/>
    </row>
    <row r="165" spans="2:11" customFormat="1" ht="45" customHeight="1">
      <c r="B165" s="199"/>
      <c r="C165" s="342" t="s">
        <v>1382</v>
      </c>
      <c r="D165" s="342"/>
      <c r="E165" s="342"/>
      <c r="F165" s="342"/>
      <c r="G165" s="342"/>
      <c r="H165" s="342"/>
      <c r="I165" s="342"/>
      <c r="J165" s="342"/>
      <c r="K165" s="200"/>
    </row>
    <row r="166" spans="2:11" customFormat="1" ht="17.25" customHeight="1">
      <c r="B166" s="199"/>
      <c r="C166" s="220" t="s">
        <v>1310</v>
      </c>
      <c r="D166" s="220"/>
      <c r="E166" s="220"/>
      <c r="F166" s="220" t="s">
        <v>1311</v>
      </c>
      <c r="G166" s="260"/>
      <c r="H166" s="261" t="s">
        <v>50</v>
      </c>
      <c r="I166" s="261" t="s">
        <v>53</v>
      </c>
      <c r="J166" s="220" t="s">
        <v>1312</v>
      </c>
      <c r="K166" s="200"/>
    </row>
    <row r="167" spans="2:11" customFormat="1" ht="17.25" customHeight="1">
      <c r="B167" s="201"/>
      <c r="C167" s="222" t="s">
        <v>1313</v>
      </c>
      <c r="D167" s="222"/>
      <c r="E167" s="222"/>
      <c r="F167" s="223" t="s">
        <v>1314</v>
      </c>
      <c r="G167" s="262"/>
      <c r="H167" s="263"/>
      <c r="I167" s="263"/>
      <c r="J167" s="222" t="s">
        <v>1315</v>
      </c>
      <c r="K167" s="202"/>
    </row>
    <row r="168" spans="2:11" customFormat="1" ht="5.25" customHeight="1">
      <c r="B168" s="230"/>
      <c r="C168" s="225"/>
      <c r="D168" s="225"/>
      <c r="E168" s="225"/>
      <c r="F168" s="225"/>
      <c r="G168" s="226"/>
      <c r="H168" s="225"/>
      <c r="I168" s="225"/>
      <c r="J168" s="225"/>
      <c r="K168" s="251"/>
    </row>
    <row r="169" spans="2:11" customFormat="1" ht="15" customHeight="1">
      <c r="B169" s="230"/>
      <c r="C169" s="207" t="s">
        <v>1319</v>
      </c>
      <c r="D169" s="207"/>
      <c r="E169" s="207"/>
      <c r="F169" s="228" t="s">
        <v>1316</v>
      </c>
      <c r="G169" s="207"/>
      <c r="H169" s="207" t="s">
        <v>1356</v>
      </c>
      <c r="I169" s="207" t="s">
        <v>1318</v>
      </c>
      <c r="J169" s="207">
        <v>120</v>
      </c>
      <c r="K169" s="251"/>
    </row>
    <row r="170" spans="2:11" customFormat="1" ht="15" customHeight="1">
      <c r="B170" s="230"/>
      <c r="C170" s="207" t="s">
        <v>1365</v>
      </c>
      <c r="D170" s="207"/>
      <c r="E170" s="207"/>
      <c r="F170" s="228" t="s">
        <v>1316</v>
      </c>
      <c r="G170" s="207"/>
      <c r="H170" s="207" t="s">
        <v>1366</v>
      </c>
      <c r="I170" s="207" t="s">
        <v>1318</v>
      </c>
      <c r="J170" s="207" t="s">
        <v>1367</v>
      </c>
      <c r="K170" s="251"/>
    </row>
    <row r="171" spans="2:11" customFormat="1" ht="15" customHeight="1">
      <c r="B171" s="230"/>
      <c r="C171" s="207" t="s">
        <v>1264</v>
      </c>
      <c r="D171" s="207"/>
      <c r="E171" s="207"/>
      <c r="F171" s="228" t="s">
        <v>1316</v>
      </c>
      <c r="G171" s="207"/>
      <c r="H171" s="207" t="s">
        <v>1383</v>
      </c>
      <c r="I171" s="207" t="s">
        <v>1318</v>
      </c>
      <c r="J171" s="207" t="s">
        <v>1367</v>
      </c>
      <c r="K171" s="251"/>
    </row>
    <row r="172" spans="2:11" customFormat="1" ht="15" customHeight="1">
      <c r="B172" s="230"/>
      <c r="C172" s="207" t="s">
        <v>1321</v>
      </c>
      <c r="D172" s="207"/>
      <c r="E172" s="207"/>
      <c r="F172" s="228" t="s">
        <v>1322</v>
      </c>
      <c r="G172" s="207"/>
      <c r="H172" s="207" t="s">
        <v>1383</v>
      </c>
      <c r="I172" s="207" t="s">
        <v>1318</v>
      </c>
      <c r="J172" s="207">
        <v>50</v>
      </c>
      <c r="K172" s="251"/>
    </row>
    <row r="173" spans="2:11" customFormat="1" ht="15" customHeight="1">
      <c r="B173" s="230"/>
      <c r="C173" s="207" t="s">
        <v>1324</v>
      </c>
      <c r="D173" s="207"/>
      <c r="E173" s="207"/>
      <c r="F173" s="228" t="s">
        <v>1316</v>
      </c>
      <c r="G173" s="207"/>
      <c r="H173" s="207" t="s">
        <v>1383</v>
      </c>
      <c r="I173" s="207" t="s">
        <v>1326</v>
      </c>
      <c r="J173" s="207"/>
      <c r="K173" s="251"/>
    </row>
    <row r="174" spans="2:11" customFormat="1" ht="15" customHeight="1">
      <c r="B174" s="230"/>
      <c r="C174" s="207" t="s">
        <v>1335</v>
      </c>
      <c r="D174" s="207"/>
      <c r="E174" s="207"/>
      <c r="F174" s="228" t="s">
        <v>1322</v>
      </c>
      <c r="G174" s="207"/>
      <c r="H174" s="207" t="s">
        <v>1383</v>
      </c>
      <c r="I174" s="207" t="s">
        <v>1318</v>
      </c>
      <c r="J174" s="207">
        <v>50</v>
      </c>
      <c r="K174" s="251"/>
    </row>
    <row r="175" spans="2:11" customFormat="1" ht="15" customHeight="1">
      <c r="B175" s="230"/>
      <c r="C175" s="207" t="s">
        <v>1343</v>
      </c>
      <c r="D175" s="207"/>
      <c r="E175" s="207"/>
      <c r="F175" s="228" t="s">
        <v>1322</v>
      </c>
      <c r="G175" s="207"/>
      <c r="H175" s="207" t="s">
        <v>1383</v>
      </c>
      <c r="I175" s="207" t="s">
        <v>1318</v>
      </c>
      <c r="J175" s="207">
        <v>50</v>
      </c>
      <c r="K175" s="251"/>
    </row>
    <row r="176" spans="2:11" customFormat="1" ht="15" customHeight="1">
      <c r="B176" s="230"/>
      <c r="C176" s="207" t="s">
        <v>1341</v>
      </c>
      <c r="D176" s="207"/>
      <c r="E176" s="207"/>
      <c r="F176" s="228" t="s">
        <v>1322</v>
      </c>
      <c r="G176" s="207"/>
      <c r="H176" s="207" t="s">
        <v>1383</v>
      </c>
      <c r="I176" s="207" t="s">
        <v>1318</v>
      </c>
      <c r="J176" s="207">
        <v>50</v>
      </c>
      <c r="K176" s="251"/>
    </row>
    <row r="177" spans="2:11" customFormat="1" ht="15" customHeight="1">
      <c r="B177" s="230"/>
      <c r="C177" s="207" t="s">
        <v>109</v>
      </c>
      <c r="D177" s="207"/>
      <c r="E177" s="207"/>
      <c r="F177" s="228" t="s">
        <v>1316</v>
      </c>
      <c r="G177" s="207"/>
      <c r="H177" s="207" t="s">
        <v>1384</v>
      </c>
      <c r="I177" s="207" t="s">
        <v>1385</v>
      </c>
      <c r="J177" s="207"/>
      <c r="K177" s="251"/>
    </row>
    <row r="178" spans="2:11" customFormat="1" ht="15" customHeight="1">
      <c r="B178" s="230"/>
      <c r="C178" s="207" t="s">
        <v>53</v>
      </c>
      <c r="D178" s="207"/>
      <c r="E178" s="207"/>
      <c r="F178" s="228" t="s">
        <v>1316</v>
      </c>
      <c r="G178" s="207"/>
      <c r="H178" s="207" t="s">
        <v>1386</v>
      </c>
      <c r="I178" s="207" t="s">
        <v>1387</v>
      </c>
      <c r="J178" s="207">
        <v>1</v>
      </c>
      <c r="K178" s="251"/>
    </row>
    <row r="179" spans="2:11" customFormat="1" ht="15" customHeight="1">
      <c r="B179" s="230"/>
      <c r="C179" s="207" t="s">
        <v>49</v>
      </c>
      <c r="D179" s="207"/>
      <c r="E179" s="207"/>
      <c r="F179" s="228" t="s">
        <v>1316</v>
      </c>
      <c r="G179" s="207"/>
      <c r="H179" s="207" t="s">
        <v>1388</v>
      </c>
      <c r="I179" s="207" t="s">
        <v>1318</v>
      </c>
      <c r="J179" s="207">
        <v>20</v>
      </c>
      <c r="K179" s="251"/>
    </row>
    <row r="180" spans="2:11" customFormat="1" ht="15" customHeight="1">
      <c r="B180" s="230"/>
      <c r="C180" s="207" t="s">
        <v>50</v>
      </c>
      <c r="D180" s="207"/>
      <c r="E180" s="207"/>
      <c r="F180" s="228" t="s">
        <v>1316</v>
      </c>
      <c r="G180" s="207"/>
      <c r="H180" s="207" t="s">
        <v>1389</v>
      </c>
      <c r="I180" s="207" t="s">
        <v>1318</v>
      </c>
      <c r="J180" s="207">
        <v>255</v>
      </c>
      <c r="K180" s="251"/>
    </row>
    <row r="181" spans="2:11" customFormat="1" ht="15" customHeight="1">
      <c r="B181" s="230"/>
      <c r="C181" s="207" t="s">
        <v>110</v>
      </c>
      <c r="D181" s="207"/>
      <c r="E181" s="207"/>
      <c r="F181" s="228" t="s">
        <v>1316</v>
      </c>
      <c r="G181" s="207"/>
      <c r="H181" s="207" t="s">
        <v>1280</v>
      </c>
      <c r="I181" s="207" t="s">
        <v>1318</v>
      </c>
      <c r="J181" s="207">
        <v>10</v>
      </c>
      <c r="K181" s="251"/>
    </row>
    <row r="182" spans="2:11" customFormat="1" ht="15" customHeight="1">
      <c r="B182" s="230"/>
      <c r="C182" s="207" t="s">
        <v>111</v>
      </c>
      <c r="D182" s="207"/>
      <c r="E182" s="207"/>
      <c r="F182" s="228" t="s">
        <v>1316</v>
      </c>
      <c r="G182" s="207"/>
      <c r="H182" s="207" t="s">
        <v>1390</v>
      </c>
      <c r="I182" s="207" t="s">
        <v>1351</v>
      </c>
      <c r="J182" s="207"/>
      <c r="K182" s="251"/>
    </row>
    <row r="183" spans="2:11" customFormat="1" ht="15" customHeight="1">
      <c r="B183" s="230"/>
      <c r="C183" s="207" t="s">
        <v>1391</v>
      </c>
      <c r="D183" s="207"/>
      <c r="E183" s="207"/>
      <c r="F183" s="228" t="s">
        <v>1316</v>
      </c>
      <c r="G183" s="207"/>
      <c r="H183" s="207" t="s">
        <v>1392</v>
      </c>
      <c r="I183" s="207" t="s">
        <v>1351</v>
      </c>
      <c r="J183" s="207"/>
      <c r="K183" s="251"/>
    </row>
    <row r="184" spans="2:11" customFormat="1" ht="15" customHeight="1">
      <c r="B184" s="230"/>
      <c r="C184" s="207" t="s">
        <v>1380</v>
      </c>
      <c r="D184" s="207"/>
      <c r="E184" s="207"/>
      <c r="F184" s="228" t="s">
        <v>1316</v>
      </c>
      <c r="G184" s="207"/>
      <c r="H184" s="207" t="s">
        <v>1393</v>
      </c>
      <c r="I184" s="207" t="s">
        <v>1351</v>
      </c>
      <c r="J184" s="207"/>
      <c r="K184" s="251"/>
    </row>
    <row r="185" spans="2:11" customFormat="1" ht="15" customHeight="1">
      <c r="B185" s="230"/>
      <c r="C185" s="207" t="s">
        <v>113</v>
      </c>
      <c r="D185" s="207"/>
      <c r="E185" s="207"/>
      <c r="F185" s="228" t="s">
        <v>1322</v>
      </c>
      <c r="G185" s="207"/>
      <c r="H185" s="207" t="s">
        <v>1394</v>
      </c>
      <c r="I185" s="207" t="s">
        <v>1318</v>
      </c>
      <c r="J185" s="207">
        <v>50</v>
      </c>
      <c r="K185" s="251"/>
    </row>
    <row r="186" spans="2:11" customFormat="1" ht="15" customHeight="1">
      <c r="B186" s="230"/>
      <c r="C186" s="207" t="s">
        <v>1395</v>
      </c>
      <c r="D186" s="207"/>
      <c r="E186" s="207"/>
      <c r="F186" s="228" t="s">
        <v>1322</v>
      </c>
      <c r="G186" s="207"/>
      <c r="H186" s="207" t="s">
        <v>1396</v>
      </c>
      <c r="I186" s="207" t="s">
        <v>1397</v>
      </c>
      <c r="J186" s="207"/>
      <c r="K186" s="251"/>
    </row>
    <row r="187" spans="2:11" customFormat="1" ht="15" customHeight="1">
      <c r="B187" s="230"/>
      <c r="C187" s="207" t="s">
        <v>1398</v>
      </c>
      <c r="D187" s="207"/>
      <c r="E187" s="207"/>
      <c r="F187" s="228" t="s">
        <v>1322</v>
      </c>
      <c r="G187" s="207"/>
      <c r="H187" s="207" t="s">
        <v>1399</v>
      </c>
      <c r="I187" s="207" t="s">
        <v>1397</v>
      </c>
      <c r="J187" s="207"/>
      <c r="K187" s="251"/>
    </row>
    <row r="188" spans="2:11" customFormat="1" ht="15" customHeight="1">
      <c r="B188" s="230"/>
      <c r="C188" s="207" t="s">
        <v>1400</v>
      </c>
      <c r="D188" s="207"/>
      <c r="E188" s="207"/>
      <c r="F188" s="228" t="s">
        <v>1322</v>
      </c>
      <c r="G188" s="207"/>
      <c r="H188" s="207" t="s">
        <v>1401</v>
      </c>
      <c r="I188" s="207" t="s">
        <v>1397</v>
      </c>
      <c r="J188" s="207"/>
      <c r="K188" s="251"/>
    </row>
    <row r="189" spans="2:11" customFormat="1" ht="15" customHeight="1">
      <c r="B189" s="230"/>
      <c r="C189" s="264" t="s">
        <v>1402</v>
      </c>
      <c r="D189" s="207"/>
      <c r="E189" s="207"/>
      <c r="F189" s="228" t="s">
        <v>1322</v>
      </c>
      <c r="G189" s="207"/>
      <c r="H189" s="207" t="s">
        <v>1403</v>
      </c>
      <c r="I189" s="207" t="s">
        <v>1404</v>
      </c>
      <c r="J189" s="265" t="s">
        <v>1405</v>
      </c>
      <c r="K189" s="251"/>
    </row>
    <row r="190" spans="2:11" customFormat="1" ht="15" customHeight="1">
      <c r="B190" s="266"/>
      <c r="C190" s="267" t="s">
        <v>1406</v>
      </c>
      <c r="D190" s="268"/>
      <c r="E190" s="268"/>
      <c r="F190" s="269" t="s">
        <v>1322</v>
      </c>
      <c r="G190" s="268"/>
      <c r="H190" s="268" t="s">
        <v>1407</v>
      </c>
      <c r="I190" s="268" t="s">
        <v>1404</v>
      </c>
      <c r="J190" s="270" t="s">
        <v>1405</v>
      </c>
      <c r="K190" s="271"/>
    </row>
    <row r="191" spans="2:11" customFormat="1" ht="15" customHeight="1">
      <c r="B191" s="230"/>
      <c r="C191" s="264" t="s">
        <v>38</v>
      </c>
      <c r="D191" s="207"/>
      <c r="E191" s="207"/>
      <c r="F191" s="228" t="s">
        <v>1316</v>
      </c>
      <c r="G191" s="207"/>
      <c r="H191" s="204" t="s">
        <v>1408</v>
      </c>
      <c r="I191" s="207" t="s">
        <v>1409</v>
      </c>
      <c r="J191" s="207"/>
      <c r="K191" s="251"/>
    </row>
    <row r="192" spans="2:11" customFormat="1" ht="15" customHeight="1">
      <c r="B192" s="230"/>
      <c r="C192" s="264" t="s">
        <v>1410</v>
      </c>
      <c r="D192" s="207"/>
      <c r="E192" s="207"/>
      <c r="F192" s="228" t="s">
        <v>1316</v>
      </c>
      <c r="G192" s="207"/>
      <c r="H192" s="207" t="s">
        <v>1411</v>
      </c>
      <c r="I192" s="207" t="s">
        <v>1351</v>
      </c>
      <c r="J192" s="207"/>
      <c r="K192" s="251"/>
    </row>
    <row r="193" spans="2:11" customFormat="1" ht="15" customHeight="1">
      <c r="B193" s="230"/>
      <c r="C193" s="264" t="s">
        <v>1412</v>
      </c>
      <c r="D193" s="207"/>
      <c r="E193" s="207"/>
      <c r="F193" s="228" t="s">
        <v>1316</v>
      </c>
      <c r="G193" s="207"/>
      <c r="H193" s="207" t="s">
        <v>1413</v>
      </c>
      <c r="I193" s="207" t="s">
        <v>1351</v>
      </c>
      <c r="J193" s="207"/>
      <c r="K193" s="251"/>
    </row>
    <row r="194" spans="2:11" customFormat="1" ht="15" customHeight="1">
      <c r="B194" s="230"/>
      <c r="C194" s="264" t="s">
        <v>1414</v>
      </c>
      <c r="D194" s="207"/>
      <c r="E194" s="207"/>
      <c r="F194" s="228" t="s">
        <v>1322</v>
      </c>
      <c r="G194" s="207"/>
      <c r="H194" s="207" t="s">
        <v>1415</v>
      </c>
      <c r="I194" s="207" t="s">
        <v>1351</v>
      </c>
      <c r="J194" s="207"/>
      <c r="K194" s="251"/>
    </row>
    <row r="195" spans="2:11" customFormat="1" ht="15" customHeight="1">
      <c r="B195" s="257"/>
      <c r="C195" s="272"/>
      <c r="D195" s="237"/>
      <c r="E195" s="237"/>
      <c r="F195" s="237"/>
      <c r="G195" s="237"/>
      <c r="H195" s="237"/>
      <c r="I195" s="237"/>
      <c r="J195" s="237"/>
      <c r="K195" s="258"/>
    </row>
    <row r="196" spans="2:11" customFormat="1" ht="18.75" customHeight="1">
      <c r="B196" s="239"/>
      <c r="C196" s="249"/>
      <c r="D196" s="249"/>
      <c r="E196" s="249"/>
      <c r="F196" s="259"/>
      <c r="G196" s="249"/>
      <c r="H196" s="249"/>
      <c r="I196" s="249"/>
      <c r="J196" s="249"/>
      <c r="K196" s="239"/>
    </row>
    <row r="197" spans="2:11" customFormat="1" ht="18.75" customHeight="1">
      <c r="B197" s="239"/>
      <c r="C197" s="249"/>
      <c r="D197" s="249"/>
      <c r="E197" s="249"/>
      <c r="F197" s="259"/>
      <c r="G197" s="249"/>
      <c r="H197" s="249"/>
      <c r="I197" s="249"/>
      <c r="J197" s="249"/>
      <c r="K197" s="239"/>
    </row>
    <row r="198" spans="2:11" customFormat="1" ht="18.75" customHeight="1">
      <c r="B198" s="214"/>
      <c r="C198" s="214"/>
      <c r="D198" s="214"/>
      <c r="E198" s="214"/>
      <c r="F198" s="214"/>
      <c r="G198" s="214"/>
      <c r="H198" s="214"/>
      <c r="I198" s="214"/>
      <c r="J198" s="214"/>
      <c r="K198" s="214"/>
    </row>
    <row r="199" spans="2:11" customFormat="1" ht="12">
      <c r="B199" s="196"/>
      <c r="C199" s="197"/>
      <c r="D199" s="197"/>
      <c r="E199" s="197"/>
      <c r="F199" s="197"/>
      <c r="G199" s="197"/>
      <c r="H199" s="197"/>
      <c r="I199" s="197"/>
      <c r="J199" s="197"/>
      <c r="K199" s="198"/>
    </row>
    <row r="200" spans="2:11" customFormat="1" ht="22.2">
      <c r="B200" s="199"/>
      <c r="C200" s="342" t="s">
        <v>1416</v>
      </c>
      <c r="D200" s="342"/>
      <c r="E200" s="342"/>
      <c r="F200" s="342"/>
      <c r="G200" s="342"/>
      <c r="H200" s="342"/>
      <c r="I200" s="342"/>
      <c r="J200" s="342"/>
      <c r="K200" s="200"/>
    </row>
    <row r="201" spans="2:11" customFormat="1" ht="25.5" customHeight="1">
      <c r="B201" s="199"/>
      <c r="C201" s="273" t="s">
        <v>1417</v>
      </c>
      <c r="D201" s="273"/>
      <c r="E201" s="273"/>
      <c r="F201" s="273" t="s">
        <v>1418</v>
      </c>
      <c r="G201" s="274"/>
      <c r="H201" s="345" t="s">
        <v>1419</v>
      </c>
      <c r="I201" s="345"/>
      <c r="J201" s="345"/>
      <c r="K201" s="200"/>
    </row>
    <row r="202" spans="2:11" customFormat="1" ht="5.25" customHeight="1">
      <c r="B202" s="230"/>
      <c r="C202" s="225"/>
      <c r="D202" s="225"/>
      <c r="E202" s="225"/>
      <c r="F202" s="225"/>
      <c r="G202" s="249"/>
      <c r="H202" s="225"/>
      <c r="I202" s="225"/>
      <c r="J202" s="225"/>
      <c r="K202" s="251"/>
    </row>
    <row r="203" spans="2:11" customFormat="1" ht="15" customHeight="1">
      <c r="B203" s="230"/>
      <c r="C203" s="207" t="s">
        <v>1409</v>
      </c>
      <c r="D203" s="207"/>
      <c r="E203" s="207"/>
      <c r="F203" s="228" t="s">
        <v>39</v>
      </c>
      <c r="G203" s="207"/>
      <c r="H203" s="346" t="s">
        <v>1420</v>
      </c>
      <c r="I203" s="346"/>
      <c r="J203" s="346"/>
      <c r="K203" s="251"/>
    </row>
    <row r="204" spans="2:11" customFormat="1" ht="15" customHeight="1">
      <c r="B204" s="230"/>
      <c r="C204" s="207"/>
      <c r="D204" s="207"/>
      <c r="E204" s="207"/>
      <c r="F204" s="228" t="s">
        <v>40</v>
      </c>
      <c r="G204" s="207"/>
      <c r="H204" s="346" t="s">
        <v>1421</v>
      </c>
      <c r="I204" s="346"/>
      <c r="J204" s="346"/>
      <c r="K204" s="251"/>
    </row>
    <row r="205" spans="2:11" customFormat="1" ht="15" customHeight="1">
      <c r="B205" s="230"/>
      <c r="C205" s="207"/>
      <c r="D205" s="207"/>
      <c r="E205" s="207"/>
      <c r="F205" s="228" t="s">
        <v>43</v>
      </c>
      <c r="G205" s="207"/>
      <c r="H205" s="346" t="s">
        <v>1422</v>
      </c>
      <c r="I205" s="346"/>
      <c r="J205" s="346"/>
      <c r="K205" s="251"/>
    </row>
    <row r="206" spans="2:11" customFormat="1" ht="15" customHeight="1">
      <c r="B206" s="230"/>
      <c r="C206" s="207"/>
      <c r="D206" s="207"/>
      <c r="E206" s="207"/>
      <c r="F206" s="228" t="s">
        <v>41</v>
      </c>
      <c r="G206" s="207"/>
      <c r="H206" s="346" t="s">
        <v>1423</v>
      </c>
      <c r="I206" s="346"/>
      <c r="J206" s="346"/>
      <c r="K206" s="251"/>
    </row>
    <row r="207" spans="2:11" customFormat="1" ht="15" customHeight="1">
      <c r="B207" s="230"/>
      <c r="C207" s="207"/>
      <c r="D207" s="207"/>
      <c r="E207" s="207"/>
      <c r="F207" s="228" t="s">
        <v>42</v>
      </c>
      <c r="G207" s="207"/>
      <c r="H207" s="346" t="s">
        <v>1424</v>
      </c>
      <c r="I207" s="346"/>
      <c r="J207" s="346"/>
      <c r="K207" s="251"/>
    </row>
    <row r="208" spans="2:11" customFormat="1" ht="15" customHeight="1">
      <c r="B208" s="230"/>
      <c r="C208" s="207"/>
      <c r="D208" s="207"/>
      <c r="E208" s="207"/>
      <c r="F208" s="228"/>
      <c r="G208" s="207"/>
      <c r="H208" s="207"/>
      <c r="I208" s="207"/>
      <c r="J208" s="207"/>
      <c r="K208" s="251"/>
    </row>
    <row r="209" spans="2:11" customFormat="1" ht="15" customHeight="1">
      <c r="B209" s="230"/>
      <c r="C209" s="207" t="s">
        <v>1363</v>
      </c>
      <c r="D209" s="207"/>
      <c r="E209" s="207"/>
      <c r="F209" s="228" t="s">
        <v>75</v>
      </c>
      <c r="G209" s="207"/>
      <c r="H209" s="346" t="s">
        <v>1425</v>
      </c>
      <c r="I209" s="346"/>
      <c r="J209" s="346"/>
      <c r="K209" s="251"/>
    </row>
    <row r="210" spans="2:11" customFormat="1" ht="15" customHeight="1">
      <c r="B210" s="230"/>
      <c r="C210" s="207"/>
      <c r="D210" s="207"/>
      <c r="E210" s="207"/>
      <c r="F210" s="228" t="s">
        <v>1258</v>
      </c>
      <c r="G210" s="207"/>
      <c r="H210" s="346" t="s">
        <v>1259</v>
      </c>
      <c r="I210" s="346"/>
      <c r="J210" s="346"/>
      <c r="K210" s="251"/>
    </row>
    <row r="211" spans="2:11" customFormat="1" ht="15" customHeight="1">
      <c r="B211" s="230"/>
      <c r="C211" s="207"/>
      <c r="D211" s="207"/>
      <c r="E211" s="207"/>
      <c r="F211" s="228" t="s">
        <v>1256</v>
      </c>
      <c r="G211" s="207"/>
      <c r="H211" s="346" t="s">
        <v>1426</v>
      </c>
      <c r="I211" s="346"/>
      <c r="J211" s="346"/>
      <c r="K211" s="251"/>
    </row>
    <row r="212" spans="2:11" customFormat="1" ht="15" customHeight="1">
      <c r="B212" s="275"/>
      <c r="C212" s="207"/>
      <c r="D212" s="207"/>
      <c r="E212" s="207"/>
      <c r="F212" s="228" t="s">
        <v>1260</v>
      </c>
      <c r="G212" s="264"/>
      <c r="H212" s="347" t="s">
        <v>1261</v>
      </c>
      <c r="I212" s="347"/>
      <c r="J212" s="347"/>
      <c r="K212" s="276"/>
    </row>
    <row r="213" spans="2:11" customFormat="1" ht="15" customHeight="1">
      <c r="B213" s="275"/>
      <c r="C213" s="207"/>
      <c r="D213" s="207"/>
      <c r="E213" s="207"/>
      <c r="F213" s="228" t="s">
        <v>1262</v>
      </c>
      <c r="G213" s="264"/>
      <c r="H213" s="347" t="s">
        <v>1227</v>
      </c>
      <c r="I213" s="347"/>
      <c r="J213" s="347"/>
      <c r="K213" s="276"/>
    </row>
    <row r="214" spans="2:11" customFormat="1" ht="15" customHeight="1">
      <c r="B214" s="275"/>
      <c r="C214" s="207"/>
      <c r="D214" s="207"/>
      <c r="E214" s="207"/>
      <c r="F214" s="228"/>
      <c r="G214" s="264"/>
      <c r="H214" s="255"/>
      <c r="I214" s="255"/>
      <c r="J214" s="255"/>
      <c r="K214" s="276"/>
    </row>
    <row r="215" spans="2:11" customFormat="1" ht="15" customHeight="1">
      <c r="B215" s="275"/>
      <c r="C215" s="207" t="s">
        <v>1387</v>
      </c>
      <c r="D215" s="207"/>
      <c r="E215" s="207"/>
      <c r="F215" s="228">
        <v>1</v>
      </c>
      <c r="G215" s="264"/>
      <c r="H215" s="347" t="s">
        <v>1427</v>
      </c>
      <c r="I215" s="347"/>
      <c r="J215" s="347"/>
      <c r="K215" s="276"/>
    </row>
    <row r="216" spans="2:11" customFormat="1" ht="15" customHeight="1">
      <c r="B216" s="275"/>
      <c r="C216" s="207"/>
      <c r="D216" s="207"/>
      <c r="E216" s="207"/>
      <c r="F216" s="228">
        <v>2</v>
      </c>
      <c r="G216" s="264"/>
      <c r="H216" s="347" t="s">
        <v>1428</v>
      </c>
      <c r="I216" s="347"/>
      <c r="J216" s="347"/>
      <c r="K216" s="276"/>
    </row>
    <row r="217" spans="2:11" customFormat="1" ht="15" customHeight="1">
      <c r="B217" s="275"/>
      <c r="C217" s="207"/>
      <c r="D217" s="207"/>
      <c r="E217" s="207"/>
      <c r="F217" s="228">
        <v>3</v>
      </c>
      <c r="G217" s="264"/>
      <c r="H217" s="347" t="s">
        <v>1429</v>
      </c>
      <c r="I217" s="347"/>
      <c r="J217" s="347"/>
      <c r="K217" s="276"/>
    </row>
    <row r="218" spans="2:11" customFormat="1" ht="15" customHeight="1">
      <c r="B218" s="275"/>
      <c r="C218" s="207"/>
      <c r="D218" s="207"/>
      <c r="E218" s="207"/>
      <c r="F218" s="228">
        <v>4</v>
      </c>
      <c r="G218" s="264"/>
      <c r="H218" s="347" t="s">
        <v>1430</v>
      </c>
      <c r="I218" s="347"/>
      <c r="J218" s="347"/>
      <c r="K218" s="276"/>
    </row>
    <row r="219" spans="2:11" customFormat="1" ht="12.75" customHeight="1">
      <c r="B219" s="277"/>
      <c r="C219" s="278"/>
      <c r="D219" s="278"/>
      <c r="E219" s="278"/>
      <c r="F219" s="278"/>
      <c r="G219" s="278"/>
      <c r="H219" s="278"/>
      <c r="I219" s="278"/>
      <c r="J219" s="278"/>
      <c r="K219" s="279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9</vt:i4>
      </vt:variant>
    </vt:vector>
  </HeadingPairs>
  <TitlesOfParts>
    <vt:vector size="17" baseType="lpstr">
      <vt:lpstr>Rekapitulace stavby</vt:lpstr>
      <vt:lpstr>O-24-01 - Stropní konstrukce</vt:lpstr>
      <vt:lpstr>O-24-02 - Silnoproudá ele...</vt:lpstr>
      <vt:lpstr>Rekapitulace</vt:lpstr>
      <vt:lpstr>Rozpočet elektro</vt:lpstr>
      <vt:lpstr>Parametry elektro</vt:lpstr>
      <vt:lpstr>O-24-03 - VRN - vedlejší ...</vt:lpstr>
      <vt:lpstr>Pokyny pro vyplnění</vt:lpstr>
      <vt:lpstr>'O-24-01 - Stropní konstrukce'!Názvy_tisku</vt:lpstr>
      <vt:lpstr>'O-24-02 - Silnoproudá ele...'!Názvy_tisku</vt:lpstr>
      <vt:lpstr>'O-24-03 - VRN - vedlejší ...'!Názvy_tisku</vt:lpstr>
      <vt:lpstr>'Rekapitulace stavby'!Názvy_tisku</vt:lpstr>
      <vt:lpstr>'O-24-01 - Stropní konstrukce'!Oblast_tisku</vt:lpstr>
      <vt:lpstr>'O-24-02 - Silnoproudá ele...'!Oblast_tisku</vt:lpstr>
      <vt:lpstr>'O-24-03 - VRN - vedlejší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Petr Rohlicek</cp:lastModifiedBy>
  <dcterms:created xsi:type="dcterms:W3CDTF">2024-04-30T02:58:40Z</dcterms:created>
  <dcterms:modified xsi:type="dcterms:W3CDTF">2024-04-30T16:00:09Z</dcterms:modified>
</cp:coreProperties>
</file>