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Investice\Stavby\Školství\SOŠ_SOU_tech_Třemošnice_rek_podlahy_elektro_dílny\10_Projekt vč.soupisů\Rozpočty\"/>
    </mc:Choice>
  </mc:AlternateContent>
  <bookViews>
    <workbookView xWindow="0" yWindow="0" windowWidth="14775" windowHeight="11355" activeTab="1"/>
  </bookViews>
  <sheets>
    <sheet name="Rekapitulace stavby" sheetId="1" r:id="rId1"/>
    <sheet name="2021-023 - SOŠ a SOU tech..." sheetId="2" r:id="rId2"/>
    <sheet name="Pokyny pro vyplnění" sheetId="3" r:id="rId3"/>
  </sheets>
  <definedNames>
    <definedName name="_xlnm._FilterDatabase" localSheetId="1" hidden="1">'2021-023 - SOŠ a SOU tech...'!$C$87:$K$244</definedName>
    <definedName name="_xlnm.Print_Titles" localSheetId="1">'2021-023 - SOŠ a SOU tech...'!$87:$87</definedName>
    <definedName name="_xlnm.Print_Titles" localSheetId="0">'Rekapitulace stavby'!$52:$52</definedName>
    <definedName name="_xlnm.Print_Area" localSheetId="1">'2021-023 - SOŠ a SOU tech...'!$C$4:$J$37,'2021-023 - SOŠ a SOU tech...'!$C$43:$J$71,'2021-023 - SOŠ a SOU tech...'!$C$77:$K$244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/>
  <c r="BI243" i="2"/>
  <c r="BH243" i="2"/>
  <c r="BG243" i="2"/>
  <c r="BF243" i="2"/>
  <c r="T243" i="2"/>
  <c r="T242" i="2"/>
  <c r="R243" i="2"/>
  <c r="R242" i="2"/>
  <c r="P243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0" i="2"/>
  <c r="BH210" i="2"/>
  <c r="BG210" i="2"/>
  <c r="BF210" i="2"/>
  <c r="T210" i="2"/>
  <c r="T209" i="2"/>
  <c r="R210" i="2"/>
  <c r="R209" i="2"/>
  <c r="P210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195" i="2"/>
  <c r="BH195" i="2"/>
  <c r="BG195" i="2"/>
  <c r="BF195" i="2"/>
  <c r="T195" i="2"/>
  <c r="R195" i="2"/>
  <c r="P195" i="2"/>
  <c r="BI189" i="2"/>
  <c r="BH189" i="2"/>
  <c r="BG189" i="2"/>
  <c r="BF189" i="2"/>
  <c r="T189" i="2"/>
  <c r="R189" i="2"/>
  <c r="P189" i="2"/>
  <c r="BI183" i="2"/>
  <c r="BH183" i="2"/>
  <c r="BG183" i="2"/>
  <c r="BF183" i="2"/>
  <c r="T183" i="2"/>
  <c r="R183" i="2"/>
  <c r="P183" i="2"/>
  <c r="BI178" i="2"/>
  <c r="BH178" i="2"/>
  <c r="BG178" i="2"/>
  <c r="BF178" i="2"/>
  <c r="T178" i="2"/>
  <c r="R178" i="2"/>
  <c r="P178" i="2"/>
  <c r="BI169" i="2"/>
  <c r="BH169" i="2"/>
  <c r="BG169" i="2"/>
  <c r="BF169" i="2"/>
  <c r="T169" i="2"/>
  <c r="T168" i="2" s="1"/>
  <c r="R169" i="2"/>
  <c r="R168" i="2" s="1"/>
  <c r="P169" i="2"/>
  <c r="P168" i="2" s="1"/>
  <c r="BI166" i="2"/>
  <c r="BH166" i="2"/>
  <c r="BG166" i="2"/>
  <c r="BF166" i="2"/>
  <c r="T166" i="2"/>
  <c r="R166" i="2"/>
  <c r="P166" i="2"/>
  <c r="BI156" i="2"/>
  <c r="BH156" i="2"/>
  <c r="BG156" i="2"/>
  <c r="BF156" i="2"/>
  <c r="T156" i="2"/>
  <c r="R156" i="2"/>
  <c r="P156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BI93" i="2"/>
  <c r="BH93" i="2"/>
  <c r="BG93" i="2"/>
  <c r="BF93" i="2"/>
  <c r="T93" i="2"/>
  <c r="R93" i="2"/>
  <c r="P93" i="2"/>
  <c r="BI91" i="2"/>
  <c r="BH91" i="2"/>
  <c r="BG91" i="2"/>
  <c r="BF91" i="2"/>
  <c r="T91" i="2"/>
  <c r="T90" i="2"/>
  <c r="R91" i="2"/>
  <c r="R90" i="2" s="1"/>
  <c r="P91" i="2"/>
  <c r="P90" i="2"/>
  <c r="J84" i="2"/>
  <c r="F84" i="2"/>
  <c r="F82" i="2"/>
  <c r="E80" i="2"/>
  <c r="J50" i="2"/>
  <c r="F50" i="2"/>
  <c r="F48" i="2"/>
  <c r="E46" i="2"/>
  <c r="J22" i="2"/>
  <c r="E22" i="2"/>
  <c r="J85" i="2" s="1"/>
  <c r="J21" i="2"/>
  <c r="J16" i="2"/>
  <c r="E16" i="2"/>
  <c r="F85" i="2"/>
  <c r="J15" i="2"/>
  <c r="J10" i="2"/>
  <c r="J82" i="2"/>
  <c r="L50" i="1"/>
  <c r="AM50" i="1"/>
  <c r="AM49" i="1"/>
  <c r="L49" i="1"/>
  <c r="AM47" i="1"/>
  <c r="L47" i="1"/>
  <c r="L45" i="1"/>
  <c r="L44" i="1"/>
  <c r="J140" i="2"/>
  <c r="J183" i="2"/>
  <c r="J137" i="2"/>
  <c r="J99" i="2"/>
  <c r="J224" i="2"/>
  <c r="BK140" i="2"/>
  <c r="J102" i="2"/>
  <c r="J189" i="2"/>
  <c r="BK116" i="2"/>
  <c r="BK224" i="2"/>
  <c r="BK137" i="2"/>
  <c r="BK178" i="2"/>
  <c r="J125" i="2"/>
  <c r="J243" i="2"/>
  <c r="BK183" i="2"/>
  <c r="BK110" i="2"/>
  <c r="AS54" i="1"/>
  <c r="J135" i="2"/>
  <c r="J178" i="2"/>
  <c r="BK236" i="2"/>
  <c r="J145" i="2"/>
  <c r="BK112" i="2"/>
  <c r="J239" i="2"/>
  <c r="J127" i="2"/>
  <c r="J91" i="2"/>
  <c r="BK145" i="2"/>
  <c r="J112" i="2"/>
  <c r="J105" i="2"/>
  <c r="J150" i="2"/>
  <c r="BK221" i="2"/>
  <c r="BK135" i="2"/>
  <c r="BK96" i="2"/>
  <c r="J236" i="2"/>
  <c r="BK131" i="2"/>
  <c r="BK93" i="2"/>
  <c r="BK166" i="2"/>
  <c r="BK108" i="2"/>
  <c r="J156" i="2"/>
  <c r="BK99" i="2"/>
  <c r="BK156" i="2"/>
  <c r="BK122" i="2"/>
  <c r="BK243" i="2"/>
  <c r="BK189" i="2"/>
  <c r="J108" i="2"/>
  <c r="J203" i="2"/>
  <c r="BK133" i="2"/>
  <c r="J111" i="2"/>
  <c r="J206" i="2"/>
  <c r="BK118" i="2"/>
  <c r="J166" i="2"/>
  <c r="J116" i="2"/>
  <c r="BK91" i="2"/>
  <c r="J195" i="2"/>
  <c r="BK105" i="2"/>
  <c r="BK195" i="2"/>
  <c r="J118" i="2"/>
  <c r="J210" i="2"/>
  <c r="J133" i="2"/>
  <c r="BK169" i="2"/>
  <c r="BK168" i="2" s="1"/>
  <c r="J131" i="2"/>
  <c r="J93" i="2"/>
  <c r="BK210" i="2"/>
  <c r="BK111" i="2"/>
  <c r="BK239" i="2"/>
  <c r="BK125" i="2"/>
  <c r="BK102" i="2"/>
  <c r="J169" i="2"/>
  <c r="BK203" i="2"/>
  <c r="BK150" i="2"/>
  <c r="J110" i="2"/>
  <c r="J221" i="2"/>
  <c r="J122" i="2"/>
  <c r="BK206" i="2"/>
  <c r="BK127" i="2"/>
  <c r="J96" i="2"/>
  <c r="T202" i="2" l="1"/>
  <c r="R220" i="2"/>
  <c r="BK92" i="2"/>
  <c r="J92" i="2"/>
  <c r="J58" i="2"/>
  <c r="T92" i="2"/>
  <c r="P115" i="2"/>
  <c r="BK130" i="2"/>
  <c r="J130" i="2"/>
  <c r="J61" i="2"/>
  <c r="R130" i="2"/>
  <c r="P139" i="2"/>
  <c r="BK177" i="2"/>
  <c r="J177" i="2" s="1"/>
  <c r="J64" i="2" s="1"/>
  <c r="T177" i="2"/>
  <c r="R202" i="2"/>
  <c r="R235" i="2"/>
  <c r="R92" i="2"/>
  <c r="T115" i="2"/>
  <c r="BK139" i="2"/>
  <c r="J139" i="2"/>
  <c r="J62" i="2"/>
  <c r="R139" i="2"/>
  <c r="P177" i="2"/>
  <c r="P202" i="2"/>
  <c r="P220" i="2"/>
  <c r="BK235" i="2"/>
  <c r="J235" i="2"/>
  <c r="J69" i="2" s="1"/>
  <c r="P92" i="2"/>
  <c r="P89" i="2" s="1"/>
  <c r="BK115" i="2"/>
  <c r="J115" i="2"/>
  <c r="J59" i="2"/>
  <c r="R115" i="2"/>
  <c r="P130" i="2"/>
  <c r="P129" i="2" s="1"/>
  <c r="T130" i="2"/>
  <c r="T139" i="2"/>
  <c r="J168" i="2"/>
  <c r="J63" i="2" s="1"/>
  <c r="R177" i="2"/>
  <c r="BK202" i="2"/>
  <c r="J202" i="2"/>
  <c r="J66" i="2"/>
  <c r="BK220" i="2"/>
  <c r="J220" i="2" s="1"/>
  <c r="J68" i="2" s="1"/>
  <c r="T220" i="2"/>
  <c r="P235" i="2"/>
  <c r="T235" i="2"/>
  <c r="T201" i="2" s="1"/>
  <c r="BK209" i="2"/>
  <c r="J209" i="2"/>
  <c r="J67" i="2" s="1"/>
  <c r="BK90" i="2"/>
  <c r="BK89" i="2"/>
  <c r="J89" i="2"/>
  <c r="J56" i="2" s="1"/>
  <c r="BK242" i="2"/>
  <c r="J242" i="2" s="1"/>
  <c r="J70" i="2" s="1"/>
  <c r="J48" i="2"/>
  <c r="J51" i="2"/>
  <c r="BE91" i="2"/>
  <c r="BE131" i="2"/>
  <c r="BE137" i="2"/>
  <c r="BE169" i="2"/>
  <c r="BE183" i="2"/>
  <c r="BE210" i="2"/>
  <c r="F51" i="2"/>
  <c r="BE96" i="2"/>
  <c r="BE112" i="2"/>
  <c r="BE116" i="2"/>
  <c r="BE133" i="2"/>
  <c r="BE135" i="2"/>
  <c r="BE145" i="2"/>
  <c r="BE150" i="2"/>
  <c r="BE156" i="2"/>
  <c r="BE166" i="2"/>
  <c r="BE203" i="2"/>
  <c r="BE243" i="2"/>
  <c r="BE99" i="2"/>
  <c r="BE105" i="2"/>
  <c r="BE118" i="2"/>
  <c r="BE140" i="2"/>
  <c r="BE189" i="2"/>
  <c r="BE206" i="2"/>
  <c r="BE221" i="2"/>
  <c r="BE224" i="2"/>
  <c r="BE93" i="2"/>
  <c r="BE102" i="2"/>
  <c r="BE108" i="2"/>
  <c r="BE110" i="2"/>
  <c r="BE111" i="2"/>
  <c r="BE122" i="2"/>
  <c r="BE125" i="2"/>
  <c r="BE127" i="2"/>
  <c r="BE178" i="2"/>
  <c r="BE195" i="2"/>
  <c r="BE236" i="2"/>
  <c r="BE239" i="2"/>
  <c r="F34" i="2"/>
  <c r="BC55" i="1"/>
  <c r="BC54" i="1"/>
  <c r="AY54" i="1"/>
  <c r="J32" i="2"/>
  <c r="AW55" i="1"/>
  <c r="F35" i="2"/>
  <c r="BD55" i="1"/>
  <c r="BD54" i="1"/>
  <c r="W33" i="1"/>
  <c r="F32" i="2"/>
  <c r="BA55" i="1"/>
  <c r="BA54" i="1" s="1"/>
  <c r="W30" i="1" s="1"/>
  <c r="F33" i="2"/>
  <c r="BB55" i="1"/>
  <c r="BB54" i="1" s="1"/>
  <c r="W31" i="1" s="1"/>
  <c r="T89" i="2" l="1"/>
  <c r="R89" i="2"/>
  <c r="P201" i="2"/>
  <c r="P88" i="2"/>
  <c r="AU55" i="1"/>
  <c r="AU54" i="1" s="1"/>
  <c r="R201" i="2"/>
  <c r="R129" i="2"/>
  <c r="R88" i="2"/>
  <c r="T129" i="2"/>
  <c r="T88" i="2"/>
  <c r="BK129" i="2"/>
  <c r="J129" i="2" s="1"/>
  <c r="J60" i="2" s="1"/>
  <c r="J90" i="2"/>
  <c r="J57" i="2"/>
  <c r="BK201" i="2"/>
  <c r="J201" i="2"/>
  <c r="J65" i="2" s="1"/>
  <c r="J31" i="2"/>
  <c r="AV55" i="1"/>
  <c r="AT55" i="1"/>
  <c r="AX54" i="1"/>
  <c r="W32" i="1"/>
  <c r="AW54" i="1"/>
  <c r="AK30" i="1"/>
  <c r="F31" i="2"/>
  <c r="AZ55" i="1" s="1"/>
  <c r="AZ54" i="1" s="1"/>
  <c r="W29" i="1" s="1"/>
  <c r="BK88" i="2" l="1"/>
  <c r="J88" i="2"/>
  <c r="J55" i="2"/>
  <c r="AV54" i="1"/>
  <c r="AK29" i="1"/>
  <c r="J28" i="2" l="1"/>
  <c r="AG55" i="1" s="1"/>
  <c r="AG54" i="1" s="1"/>
  <c r="AT54" i="1"/>
  <c r="AN54" i="1" l="1"/>
  <c r="AK26" i="1"/>
  <c r="J37" i="2"/>
  <c r="AN55" i="1"/>
  <c r="AK35" i="1"/>
</calcChain>
</file>

<file path=xl/sharedStrings.xml><?xml version="1.0" encoding="utf-8"?>
<sst xmlns="http://schemas.openxmlformats.org/spreadsheetml/2006/main" count="2173" uniqueCount="565">
  <si>
    <t>Export Komplet</t>
  </si>
  <si>
    <t>VZ</t>
  </si>
  <si>
    <t>2.0</t>
  </si>
  <si>
    <t>ZAMOK</t>
  </si>
  <si>
    <t>False</t>
  </si>
  <si>
    <t>{d83c1772-ae39-44b7-8150-37b6b11356a9}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</si>
  <si>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</si>
  <si>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</si>
  <si>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</si>
  <si>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</si>
  <si>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</si>
  <si>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</si>
  <si>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</si>
  <si>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</si>
  <si>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</si>
  <si>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</si>
  <si>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</si>
  <si>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SOŠ a SOU technické Třemošnice - rekonstrukce elektroinstalace v dílnách</t>
  </si>
  <si>
    <t>KSO:</t>
  </si>
  <si>
    <t/>
  </si>
  <si>
    <t>CC-CZ:</t>
  </si>
  <si>
    <t>Místo:</t>
  </si>
  <si>
    <t>Třemošnice</t>
  </si>
  <si>
    <t>Datum:</t>
  </si>
  <si>
    <t>18. 12. 2023</t>
  </si>
  <si>
    <t>Zadavatel:</t>
  </si>
  <si>
    <t>IČ:</t>
  </si>
  <si>
    <t>Pardubický kraj, Komenského náměstí 125, 530 02 Pa</t>
  </si>
  <si>
    <t>DIČ:</t>
  </si>
  <si>
    <t>Uchazeč:</t>
  </si>
  <si>
    <t>Vyplň údaj</t>
  </si>
  <si>
    <t>Projektant:</t>
  </si>
  <si>
    <t>BOGUAJ Stavební inženýrství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</si>
  <si>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</si>
  <si>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</si>
  <si>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</si>
  <si>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</si>
  <si>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</si>
  <si>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</si>
  <si>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</si>
  <si>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</si>
  <si>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</si>
  <si>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</si>
  <si>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</si>
  <si>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</si>
  <si>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</si>
  <si>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</si>
  <si>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</si>
  <si>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</si>
  <si>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</si>
  <si>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</si>
  <si>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</si>
  <si>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</si>
  <si>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</si>
  <si>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</si>
  <si>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</si>
  <si>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</si>
  <si>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</si>
  <si>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</si>
  <si>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</si>
  <si>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</si>
  <si>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</si>
  <si>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</si>
  <si>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</si>
  <si>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</si>
  <si>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</si>
  <si>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</si>
  <si>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</si>
  <si>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</si>
  <si>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</si>
  <si>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</si>
  <si>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</si>
  <si>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</si>
  <si>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</si>
  <si>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</si>
  <si>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</si>
  <si>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</si>
  <si>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</si>
  <si>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</si>
  <si>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</si>
  <si>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</si>
  <si>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</si>
  <si>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</si>
  <si>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</si>
  <si>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</si>
  <si>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</si>
  <si>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</si>
  <si>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</si>
  <si>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</si>
  <si>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</si>
  <si>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</si>
  <si>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</si>
  <si>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</si>
  <si>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</si>
  <si>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</si>
  <si>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</si>
  <si>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</si>
  <si>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</si>
  <si>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</si>
  <si>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</si>
  <si>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</si>
  <si>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</si>
  <si>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</si>
  <si>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</si>
  <si>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</si>
  <si>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</si>
  <si>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</si>
  <si>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</si>
  <si>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</si>
  <si>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</si>
  <si>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</si>
  <si>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</si>
  <si>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</si>
  <si>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</si>
  <si>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</si>
  <si>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</si>
  <si>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</si>
  <si>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</si>
  <si>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</si>
  <si>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</si>
  <si>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R006-01</t>
  </si>
  <si>
    <t>Lokální vyrovnávací mazanina pod ocelové patky nových sloupů, beton C20/25, lokální opravy a vyspravení stávající bet. podlahy (v místech kotvení)</t>
  </si>
  <si>
    <t>m3</t>
  </si>
  <si>
    <t>4</t>
  </si>
  <si>
    <t>639253673</t>
  </si>
  <si>
    <t>9</t>
  </si>
  <si>
    <t>Ostatní konstrukce a práce, bourání</t>
  </si>
  <si>
    <t>941111111</t>
  </si>
  <si>
    <t>Montáž lešení řadového trubkového lehkého pracovního s podlahami s provozním zatížením tř. 3 do 200 kg/m2 šířky tř. W06 od 0,6 do 0,9 m, výšky do 10 m</t>
  </si>
  <si>
    <t>m2</t>
  </si>
  <si>
    <t>CS ÚRS 2023 01</t>
  </si>
  <si>
    <t>16</t>
  </si>
  <si>
    <t>-1504461806</t>
  </si>
  <si>
    <t>Online PSC</t>
  </si>
  <si>
    <t>https://podminky.urs.cz/item/CS_URS_2023_01/941111111</t>
  </si>
  <si>
    <t>VV</t>
  </si>
  <si>
    <t>31,38*2,6+36,6*2,6*2+38,7*2,6</t>
  </si>
  <si>
    <t>3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</si>
  <si>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</si>
  <si>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</si>
  <si>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-717955290</t>
  </si>
  <si>
    <t>https://podminky.urs.cz/item/CS_URS_2023_01/941111211</t>
  </si>
  <si>
    <t>372,528*60</t>
  </si>
  <si>
    <t>941111811</t>
  </si>
  <si>
    <t>Demontáž lešení řadového trubkového lehkého pracovního s podlahami s provozním zatížením tř. 3 do 200 kg/m2 šířky tř. W06 od 0,6 do 0,9 m, výšky do 10 m</t>
  </si>
  <si>
    <t>-82634287</t>
  </si>
  <si>
    <t>https://podminky.urs.cz/item/CS_URS_2023_01/941111811</t>
  </si>
  <si>
    <t>31,38*2,6+36,6*7,5*2+38,7*2,6</t>
  </si>
  <si>
    <t>5</t>
  </si>
  <si>
    <t>943211111</t>
  </si>
  <si>
    <t>Montáž lešení prostorového rámového lehkého pracovního s podlahami s provozním zatížením tř. 3 do 200 kg/m2, výšky do 10 m</t>
  </si>
  <si>
    <t>228213367</t>
  </si>
  <si>
    <t>https://podminky.urs.cz/item/CS_URS_2023_01/943211111</t>
  </si>
  <si>
    <t>(1074,88+76+58,02)*3,5</t>
  </si>
  <si>
    <t>943211211</t>
  </si>
  <si>
    <t>Montáž lešení prostorového rámového lehkého pracovního s podlahami Příplatek za první a každý další den použití lešení k ceně -1111</t>
  </si>
  <si>
    <t>1429718691</t>
  </si>
  <si>
    <t>https://podminky.urs.cz/item/CS_URS_2023_01/943211211</t>
  </si>
  <si>
    <t>4231,150*60</t>
  </si>
  <si>
    <t>7</t>
  </si>
  <si>
    <t>943211811</t>
  </si>
  <si>
    <t>Demontáž lešení prostorového rámového lehkého pracovního s podlahami s provozním zatížením tř. 3 do 200 kg/m2, výšky do 10 m</t>
  </si>
  <si>
    <t>1561741443</t>
  </si>
  <si>
    <t>https://podminky.urs.cz/item/CS_URS_2023_01/943211811</t>
  </si>
  <si>
    <t>8</t>
  </si>
  <si>
    <t>R009-01</t>
  </si>
  <si>
    <t>Zakrývání podlah a stávajících konstrukcí fólií</t>
  </si>
  <si>
    <t>soub</t>
  </si>
  <si>
    <t>-1335169811</t>
  </si>
  <si>
    <t>R009-02</t>
  </si>
  <si>
    <t>Zakrývání strojů - konstrukce z hranolů průřezu 6/4 - 8/10cm + OSB desky tl.18mm</t>
  </si>
  <si>
    <t>-1484525507</t>
  </si>
  <si>
    <t>10</t>
  </si>
  <si>
    <t>952902611</t>
  </si>
  <si>
    <t>Čištění budov při provádění oprav a udržovacích prací vysátím prachu z ostatních ploch</t>
  </si>
  <si>
    <t>1283634256</t>
  </si>
  <si>
    <t>https://podminky.urs.cz/item/CS_URS_2023_01/952902611</t>
  </si>
  <si>
    <t>76+1237,16</t>
  </si>
  <si>
    <t>997</t>
  </si>
  <si>
    <t>Přesun sutě</t>
  </si>
  <si>
    <t>11</t>
  </si>
  <si>
    <t>997013501</t>
  </si>
  <si>
    <t>Odvoz suti a vybouraných hmot na skládku nebo meziskládku se složením, na vzdálenost do 1 km</t>
  </si>
  <si>
    <t>t</t>
  </si>
  <si>
    <t>-739539701</t>
  </si>
  <si>
    <t>https://podminky.urs.cz/item/CS_URS_2023_01/997013501</t>
  </si>
  <si>
    <t>12</t>
  </si>
  <si>
    <t>997013509</t>
  </si>
  <si>
    <t>Odvoz suti a vybouraných hmot na skládku nebo meziskládku se složením, na vzdálenost Příplatek k ceně za každý další i započatý 1 km přes 1 km</t>
  </si>
  <si>
    <t>-1793496202</t>
  </si>
  <si>
    <t>https://podminky.urs.cz/item/CS_URS_2023_01/997013509</t>
  </si>
  <si>
    <t>0,252*10</t>
  </si>
  <si>
    <t>2,52*10 'Přepočtené koeficientem množství</t>
  </si>
  <si>
    <t>13</t>
  </si>
  <si>
    <t>997013601</t>
  </si>
  <si>
    <t>Poplatek za uložení stavebního odpadu na skládce (skládkovné) z prostého betonu zatříděného do Katalogu odpadů pod kódem 17 01 01</t>
  </si>
  <si>
    <t>1244908657</t>
  </si>
  <si>
    <t>https://podminky.urs.cz/item/CS_URS_2023_01/997013601</t>
  </si>
  <si>
    <t>P</t>
  </si>
  <si>
    <t xml:space="preserve">Poznámka k položce:_x000D_
V ceně zohlednit  betonový odpad s obsahem nebezpečných látek, beton prosicený oleji a jinými ropnými láatkami. </t>
  </si>
  <si>
    <t>14</t>
  </si>
  <si>
    <t>997013804</t>
  </si>
  <si>
    <t>Poplatek za uložení stavebního odpadu na skládce (skládkovné) ze skla zatříděného do Katalogu odpadů pod kódem 17 02 02</t>
  </si>
  <si>
    <t>-1389740696</t>
  </si>
  <si>
    <t>https://podminky.urs.cz/item/CS_URS_2023_01/997013804</t>
  </si>
  <si>
    <t>997013811</t>
  </si>
  <si>
    <t>Poplatek za uložení stavebního odpadu na skládce (skládkovné) dřevěného zatříděného do Katalogu odpadů pod kódem 17 02 01</t>
  </si>
  <si>
    <t>-1453545250</t>
  </si>
  <si>
    <t>https://podminky.urs.cz/item/CS_URS_2023_01/997013811</t>
  </si>
  <si>
    <t>PSV</t>
  </si>
  <si>
    <t>Práce a dodávky PSV</t>
  </si>
  <si>
    <t>741</t>
  </si>
  <si>
    <t>Elektroinstalace - silnoproud</t>
  </si>
  <si>
    <t>R741-01</t>
  </si>
  <si>
    <t xml:space="preserve">Elektroinstalace - montážní práce, podrobněji viz. samostatná příloha rozpočtu, část elektroinstalace </t>
  </si>
  <si>
    <t>kpl</t>
  </si>
  <si>
    <t>-1251721582</t>
  </si>
  <si>
    <t>Poznámka k položce:_x000D_
Elektroinstalace podrobně popsána v části projektové dokumentace v části elektroinstalace.</t>
  </si>
  <si>
    <t>17</t>
  </si>
  <si>
    <t>R741-02</t>
  </si>
  <si>
    <t xml:space="preserve">Elektroinstalace - materiál, podrobněji viz. samostatná příloha rozpočtu, část elektroinstalace </t>
  </si>
  <si>
    <t>-1482920560</t>
  </si>
  <si>
    <t>18</t>
  </si>
  <si>
    <t>R741-03</t>
  </si>
  <si>
    <t>Elektroinstalace - demontážní práce, podrobněji viz. samostatná příloha rozpočtu, část elektroinstalace</t>
  </si>
  <si>
    <t>1195699054</t>
  </si>
  <si>
    <t>19</t>
  </si>
  <si>
    <t>R741-04</t>
  </si>
  <si>
    <t xml:space="preserve">Elektroinstalace - ostatní práce, podrobněji viz. samostatná příloha rozpočtu, část elektroinstalace </t>
  </si>
  <si>
    <t>532930696</t>
  </si>
  <si>
    <t>Poznámka k položce:_x000D_
Revize vnitřní elektroinstalace._x000D_
Elektroinstalace podrobně popsána v části projektové dokumentace v části elektroinstalace.</t>
  </si>
  <si>
    <t>767</t>
  </si>
  <si>
    <t>Konstrukce zámečnické</t>
  </si>
  <si>
    <t>20</t>
  </si>
  <si>
    <t>R767-001</t>
  </si>
  <si>
    <t>Z01 - M ocelové konstrukce pro vynešení rozvodů, vč. všech montážních mechanismů a lešení, vč. osazení chemických kotev) - podrobněji viz projektová dokumentace v části D1.2 - Ocelové konstrukce</t>
  </si>
  <si>
    <t>653661939</t>
  </si>
  <si>
    <t>Soustružna  3 109,08kg</t>
  </si>
  <si>
    <t>Zámečnická dílna  1 519,50kg</t>
  </si>
  <si>
    <t>Frézárna  4 612,50kg</t>
  </si>
  <si>
    <t>R767-002</t>
  </si>
  <si>
    <t>Z01 -D ocelové konstrukce pro vynešení rozvodů, vč. spojovacího a kotevního materiálu - podrobněji viz projektová dokumentace v části D1.2 - Ocelové konstrukce</t>
  </si>
  <si>
    <t>-1560538261</t>
  </si>
  <si>
    <t>22</t>
  </si>
  <si>
    <t>R767-003</t>
  </si>
  <si>
    <t>Z01 - nátěr ocelové konstrukce pro vynešení rozvodů - šedočerný odstín (např. RAL 7021) - podrobněji viz projektová dokumentace v části D1.2 - Ocelové konstrukce</t>
  </si>
  <si>
    <t>101072419</t>
  </si>
  <si>
    <t>Poznámka k položce:_x000D_
Nátěrový systém industry Coat:_x000D_
mechanické očištění a odmaštění - stupeň St2_x000D_
základní nátěr- dvousložková polyuretan-akrylátová základní rychleschnoucí nátěrová hmota s antikorozním pigmentem zinkfosfátu., tl.suchého filmu 50µm_x000D_
vrchní nátěr - dvousložková polyuretan-akrylátová vrchní rychleschnoucí lesklá nátěrová hmota, tl. suchého filmu 50 µm</t>
  </si>
  <si>
    <t>23</t>
  </si>
  <si>
    <t>R767-004</t>
  </si>
  <si>
    <t>Z02.1 - M+D, úprava sloupků oplocení, prodloužení sloupků vč. zaslepení, nátěru - světle šedý odstín (např. RAL 7042) - podrobněji viz projektová dokumentace v části D1.2 - Ocelové konstrukce</t>
  </si>
  <si>
    <t>-1253971597</t>
  </si>
  <si>
    <t>Poznámka k položce:_x000D_
Nátěrový systém industry Coat:_x000D_
mechanické očištění a odmaštění - stupeň St2_x000D_
základní nátěr Acrylprim ACP 2K-20, tl.suchého filmu 50µm_x000D_
vrchní nátěr: Acrylcoat ACC 30 - 00, tl. suchého filmu 50 µm</t>
  </si>
  <si>
    <t>S1_ stávající sloupy</t>
  </si>
  <si>
    <t>S2_prodloužení sloupů DN 108 mm o 2310 mm včetně zaslepení - 8ks</t>
  </si>
  <si>
    <t>S3_stávající sloupy</t>
  </si>
  <si>
    <t>S4_prodloužení sloupů DN 89 mm o 830 mm - 6ks</t>
  </si>
  <si>
    <t>S4_prodloužení sloupů DN 89 mm o 990 mm - 4ks</t>
  </si>
  <si>
    <t>S5_ stávající sloupy</t>
  </si>
  <si>
    <t>hmotnost_ 454,4kg</t>
  </si>
  <si>
    <t>24</t>
  </si>
  <si>
    <t>998767202</t>
  </si>
  <si>
    <t>Přesun hmot pro zámečnické konstrukce stanovený procentní sazbou (%) z ceny vodorovná dopravní vzdálenost do 50 m v objektech výšky přes 6 do 12 m</t>
  </si>
  <si>
    <t>%</t>
  </si>
  <si>
    <t>-1348784533</t>
  </si>
  <si>
    <t>https://podminky.urs.cz/item/CS_URS_2023_01/998767202</t>
  </si>
  <si>
    <t>783</t>
  </si>
  <si>
    <t>Dokončovací práce - nátěry</t>
  </si>
  <si>
    <t>25</t>
  </si>
  <si>
    <t>R783-01</t>
  </si>
  <si>
    <t>Opravné nítěry sloupů</t>
  </si>
  <si>
    <t>-1758904464</t>
  </si>
  <si>
    <t>Nátěrový systém:</t>
  </si>
  <si>
    <t>1) Mechanické odmaštění a očištění - stupeň St2</t>
  </si>
  <si>
    <t>2) Základní nátěr - dvousložková polyuretan-akrylátová zákl. rychleschnoucí nátěrová hmota s antikorozním pigmentem zinkfosfátu,tl. suchého film 50 µm</t>
  </si>
  <si>
    <t>3)Vrchní nátěr - dvousložková polyuretan - akrylátová vrchní rychleschnoucí lesklá nátěrová hmota tl. suchého filmu 50 µm.</t>
  </si>
  <si>
    <t>"sloupy S2, S4"5*0,279*4,0</t>
  </si>
  <si>
    <t>"hlavní sloupy"2,4*3+0,845*(4+5)+4,8*4</t>
  </si>
  <si>
    <t>Součet</t>
  </si>
  <si>
    <t>784</t>
  </si>
  <si>
    <t>Dokončovací práce - malby a tapety</t>
  </si>
  <si>
    <t>26</t>
  </si>
  <si>
    <t>784121005</t>
  </si>
  <si>
    <t>Oškrabání malby v místnostech výšky přes 5,00 m</t>
  </si>
  <si>
    <t>-1098915150</t>
  </si>
  <si>
    <t>https://podminky.urs.cz/item/CS_URS_2023_01/784121005</t>
  </si>
  <si>
    <t>"obvodová zeď- po okenní otvory"31,38*2,6+36,6*7,5*2+38,7*2,6</t>
  </si>
  <si>
    <t>2,4*7,35+5,6*2,86+12,2*4</t>
  </si>
  <si>
    <t>27</t>
  </si>
  <si>
    <t>784181015</t>
  </si>
  <si>
    <t>Pačokování dvojnásobné v místnostech výšky přes 5,00 m</t>
  </si>
  <si>
    <t>1129568600</t>
  </si>
  <si>
    <t>https://podminky.urs.cz/item/CS_URS_2023_01/784181015</t>
  </si>
  <si>
    <t>"učebna CNC"11,6*3,9</t>
  </si>
  <si>
    <t>28</t>
  </si>
  <si>
    <t>784181115</t>
  </si>
  <si>
    <t>Penetrace podkladu jednonásobná základní silikátová v místnostech výšky přes 5,00 m</t>
  </si>
  <si>
    <t>513780128</t>
  </si>
  <si>
    <t>https://podminky.urs.cz/item/CS_URS_2023_01/784181115</t>
  </si>
  <si>
    <t>29</t>
  </si>
  <si>
    <t>784211015</t>
  </si>
  <si>
    <t>Malby z malířských směsí otěruvzdorných za mokra jednonásobné, bílé za mokra otěruvzdorné velmi dobře v místnostech výšky přes 5,00 m</t>
  </si>
  <si>
    <t>2051185261</t>
  </si>
  <si>
    <t>https://podminky.urs.cz/item/CS_URS_2023_01/784211015</t>
  </si>
  <si>
    <t>VRN</t>
  </si>
  <si>
    <t>Vedlejší rozpočtové náklady</t>
  </si>
  <si>
    <t>VRN1</t>
  </si>
  <si>
    <t>Průzkumné, geodetické a projektové práce</t>
  </si>
  <si>
    <t>30</t>
  </si>
  <si>
    <t>013203000</t>
  </si>
  <si>
    <t>Dokumentace stavby bez rozlišení</t>
  </si>
  <si>
    <t>…</t>
  </si>
  <si>
    <t>1024</t>
  </si>
  <si>
    <t>-2078334568</t>
  </si>
  <si>
    <t>https://podminky.urs.cz/item/CS_URS_2023_01/013203000</t>
  </si>
  <si>
    <t>"Dílenská a výrobní dokumentace v potřebném rozsahu - zámečnických prvků"1</t>
  </si>
  <si>
    <t>31</t>
  </si>
  <si>
    <t>013254000</t>
  </si>
  <si>
    <t>Dokumentace skutečného provedení stavby</t>
  </si>
  <si>
    <t>-1537970174</t>
  </si>
  <si>
    <t>https://podminky.urs.cz/item/CS_URS_2023_01/013254000</t>
  </si>
  <si>
    <t>Poznámka k položce:_x000D_
Dokumentace skutečného provedení dle vyhlášky 499/2006, ve dvou listinných vyhotovení + 2x elektronické vyhotovení na CD</t>
  </si>
  <si>
    <t>VRN3</t>
  </si>
  <si>
    <t>Zařízení staveniště</t>
  </si>
  <si>
    <t>32</t>
  </si>
  <si>
    <t>030001000</t>
  </si>
  <si>
    <t>-2013021326</t>
  </si>
  <si>
    <t>https://podminky.urs.cz/item/CS_URS_2023_01/030001000</t>
  </si>
  <si>
    <t>"Zařízení staveniště"1</t>
  </si>
  <si>
    <t>náklady na oplocení staveniště</t>
  </si>
  <si>
    <t>označení staveniště</t>
  </si>
  <si>
    <t>náklady na stavební buňky</t>
  </si>
  <si>
    <t>náklady na mobilní WC</t>
  </si>
  <si>
    <t>náklady na energie pro stavbu</t>
  </si>
  <si>
    <t>náklady na vyčištění a vyklizení staveniště</t>
  </si>
  <si>
    <t>zajištění stavby pevnými zábranami</t>
  </si>
  <si>
    <t>VRN4</t>
  </si>
  <si>
    <t>Inženýrská činnost</t>
  </si>
  <si>
    <t>33</t>
  </si>
  <si>
    <t>043002000</t>
  </si>
  <si>
    <t>Zkoušky a ostatní měření</t>
  </si>
  <si>
    <t>-1253656158</t>
  </si>
  <si>
    <t>https://podminky.urs.cz/item/CS_URS_2023_01/043002000</t>
  </si>
  <si>
    <t>"Zkoušky měření intenzity osvětlení včetně zpracování protokolu certifikovanou organizací"1</t>
  </si>
  <si>
    <t>34</t>
  </si>
  <si>
    <t>045002000</t>
  </si>
  <si>
    <t>Kompletační a koordinační činnost</t>
  </si>
  <si>
    <t>-1935477866</t>
  </si>
  <si>
    <t>https://podminky.urs.cz/item/CS_URS_2023_01/045002000</t>
  </si>
  <si>
    <t>"Kompletační a koordinační činnost zhotovitele"1</t>
  </si>
  <si>
    <t>zajištění dokladů k předání stavby dle návrhu SOD</t>
  </si>
  <si>
    <t>vypracování a předání kontrolních a zkušebních plánů</t>
  </si>
  <si>
    <t>předání rizik zhotovitele a subdodavatelů KooBOZP</t>
  </si>
  <si>
    <t>vypracování a aktualizace týdenních harmonogramů</t>
  </si>
  <si>
    <t>potřebné návody na užívání na provoz a údržbu atd.</t>
  </si>
  <si>
    <t xml:space="preserve">předložení vzorků </t>
  </si>
  <si>
    <t>technologický postup prací</t>
  </si>
  <si>
    <t>kontrolní a zkušební plán</t>
  </si>
  <si>
    <t>VRN5</t>
  </si>
  <si>
    <t>Finanční náklady</t>
  </si>
  <si>
    <t>35</t>
  </si>
  <si>
    <t>051002000</t>
  </si>
  <si>
    <t>Pojistné</t>
  </si>
  <si>
    <t>-1066818919</t>
  </si>
  <si>
    <t>https://podminky.urs.cz/item/CS_URS_2023_01/051002000</t>
  </si>
  <si>
    <t>Poznámka k položce:_x000D_
Náklady spojené s pojištěním s pojištěním odpovědnosti za škodu, dle návrhu SOD</t>
  </si>
  <si>
    <t>36</t>
  </si>
  <si>
    <t>056002000</t>
  </si>
  <si>
    <t>Bankovní záruka</t>
  </si>
  <si>
    <t>721162653</t>
  </si>
  <si>
    <t>https://podminky.urs.cz/item/CS_URS_2023_01/056002000</t>
  </si>
  <si>
    <t>Poznámka k položce:_x000D_
Náklady spojené se zřízením bankovních záruk, dle návrhu SOD</t>
  </si>
  <si>
    <t>VRN7</t>
  </si>
  <si>
    <t>Provozní vlivy</t>
  </si>
  <si>
    <t>37</t>
  </si>
  <si>
    <t>071103000</t>
  </si>
  <si>
    <t>Provoz investora</t>
  </si>
  <si>
    <t>1313054659</t>
  </si>
  <si>
    <t>https://podminky.urs.cz/item/CS_URS_2023_01/071103000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</si>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</sst>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0" fillId="0" borderId="0" xfId="0"/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997013501" TargetMode="External"/><Relationship Id="rId13" Type="http://schemas.openxmlformats.org/officeDocument/2006/relationships/hyperlink" Target="https://podminky.urs.cz/item/CS_URS_2023_01/998767202" TargetMode="External"/><Relationship Id="rId18" Type="http://schemas.openxmlformats.org/officeDocument/2006/relationships/hyperlink" Target="https://podminky.urs.cz/item/CS_URS_2023_01/013203000" TargetMode="External"/><Relationship Id="rId26" Type="http://schemas.openxmlformats.org/officeDocument/2006/relationships/drawing" Target="../drawings/drawing2.xml"/><Relationship Id="rId3" Type="http://schemas.openxmlformats.org/officeDocument/2006/relationships/hyperlink" Target="https://podminky.urs.cz/item/CS_URS_2023_01/941111811" TargetMode="External"/><Relationship Id="rId21" Type="http://schemas.openxmlformats.org/officeDocument/2006/relationships/hyperlink" Target="https://podminky.urs.cz/item/CS_URS_2023_01/043002000" TargetMode="External"/><Relationship Id="rId7" Type="http://schemas.openxmlformats.org/officeDocument/2006/relationships/hyperlink" Target="https://podminky.urs.cz/item/CS_URS_2023_01/952902611" TargetMode="External"/><Relationship Id="rId12" Type="http://schemas.openxmlformats.org/officeDocument/2006/relationships/hyperlink" Target="https://podminky.urs.cz/item/CS_URS_2023_01/997013811" TargetMode="External"/><Relationship Id="rId17" Type="http://schemas.openxmlformats.org/officeDocument/2006/relationships/hyperlink" Target="https://podminky.urs.cz/item/CS_URS_2023_01/784211015" TargetMode="External"/><Relationship Id="rId25" Type="http://schemas.openxmlformats.org/officeDocument/2006/relationships/hyperlink" Target="https://podminky.urs.cz/item/CS_URS_2023_01/071103000" TargetMode="External"/><Relationship Id="rId2" Type="http://schemas.openxmlformats.org/officeDocument/2006/relationships/hyperlink" Target="https://podminky.urs.cz/item/CS_URS_2023_01/941111211" TargetMode="External"/><Relationship Id="rId16" Type="http://schemas.openxmlformats.org/officeDocument/2006/relationships/hyperlink" Target="https://podminky.urs.cz/item/CS_URS_2023_01/784181115" TargetMode="External"/><Relationship Id="rId20" Type="http://schemas.openxmlformats.org/officeDocument/2006/relationships/hyperlink" Target="https://podminky.urs.cz/item/CS_URS_2023_01/030001000" TargetMode="External"/><Relationship Id="rId1" Type="http://schemas.openxmlformats.org/officeDocument/2006/relationships/hyperlink" Target="https://podminky.urs.cz/item/CS_URS_2023_01/941111111" TargetMode="External"/><Relationship Id="rId6" Type="http://schemas.openxmlformats.org/officeDocument/2006/relationships/hyperlink" Target="https://podminky.urs.cz/item/CS_URS_2023_01/943211811" TargetMode="External"/><Relationship Id="rId11" Type="http://schemas.openxmlformats.org/officeDocument/2006/relationships/hyperlink" Target="https://podminky.urs.cz/item/CS_URS_2023_01/997013804" TargetMode="External"/><Relationship Id="rId24" Type="http://schemas.openxmlformats.org/officeDocument/2006/relationships/hyperlink" Target="https://podminky.urs.cz/item/CS_URS_2023_01/056002000" TargetMode="External"/><Relationship Id="rId5" Type="http://schemas.openxmlformats.org/officeDocument/2006/relationships/hyperlink" Target="https://podminky.urs.cz/item/CS_URS_2023_01/943211211" TargetMode="External"/><Relationship Id="rId15" Type="http://schemas.openxmlformats.org/officeDocument/2006/relationships/hyperlink" Target="https://podminky.urs.cz/item/CS_URS_2023_01/784181015" TargetMode="External"/><Relationship Id="rId23" Type="http://schemas.openxmlformats.org/officeDocument/2006/relationships/hyperlink" Target="https://podminky.urs.cz/item/CS_URS_2023_01/051002000" TargetMode="External"/><Relationship Id="rId10" Type="http://schemas.openxmlformats.org/officeDocument/2006/relationships/hyperlink" Target="https://podminky.urs.cz/item/CS_URS_2023_01/997013601" TargetMode="External"/><Relationship Id="rId19" Type="http://schemas.openxmlformats.org/officeDocument/2006/relationships/hyperlink" Target="https://podminky.urs.cz/item/CS_URS_2023_01/013254000" TargetMode="External"/><Relationship Id="rId4" Type="http://schemas.openxmlformats.org/officeDocument/2006/relationships/hyperlink" Target="https://podminky.urs.cz/item/CS_URS_2023_01/943211111" TargetMode="External"/><Relationship Id="rId9" Type="http://schemas.openxmlformats.org/officeDocument/2006/relationships/hyperlink" Target="https://podminky.urs.cz/item/CS_URS_2023_01/997013509" TargetMode="External"/><Relationship Id="rId14" Type="http://schemas.openxmlformats.org/officeDocument/2006/relationships/hyperlink" Target="https://podminky.urs.cz/item/CS_URS_2023_01/784121005" TargetMode="External"/><Relationship Id="rId22" Type="http://schemas.openxmlformats.org/officeDocument/2006/relationships/hyperlink" Target="https://podminky.urs.cz/item/CS_URS_2023_01/04500200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38" t="s">
        <v>14</v>
      </c>
      <c r="L5" s="339"/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339"/>
      <c r="AE5" s="339"/>
      <c r="AF5" s="339"/>
      <c r="AG5" s="339"/>
      <c r="AH5" s="339"/>
      <c r="AI5" s="339"/>
      <c r="AJ5" s="339"/>
      <c r="AK5" s="339"/>
      <c r="AL5" s="339"/>
      <c r="AM5" s="339"/>
      <c r="AN5" s="339"/>
      <c r="AO5" s="339"/>
      <c r="AP5" s="23"/>
      <c r="AQ5" s="23"/>
      <c r="AR5" s="21"/>
      <c r="BE5" s="335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40" t="s">
        <v>17</v>
      </c>
      <c r="L6" s="339"/>
      <c r="M6" s="339"/>
      <c r="N6" s="339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39"/>
      <c r="Z6" s="339"/>
      <c r="AA6" s="339"/>
      <c r="AB6" s="339"/>
      <c r="AC6" s="339"/>
      <c r="AD6" s="339"/>
      <c r="AE6" s="339"/>
      <c r="AF6" s="339"/>
      <c r="AG6" s="339"/>
      <c r="AH6" s="339"/>
      <c r="AI6" s="339"/>
      <c r="AJ6" s="339"/>
      <c r="AK6" s="339"/>
      <c r="AL6" s="339"/>
      <c r="AM6" s="339"/>
      <c r="AN6" s="339"/>
      <c r="AO6" s="339"/>
      <c r="AP6" s="23"/>
      <c r="AQ6" s="23"/>
      <c r="AR6" s="21"/>
      <c r="BE6" s="33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36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36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6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36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36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6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36"/>
      <c r="BS13" s="18" t="s">
        <v>6</v>
      </c>
    </row>
    <row r="14" spans="1:74" ht="12.75">
      <c r="B14" s="22"/>
      <c r="C14" s="23"/>
      <c r="D14" s="23"/>
      <c r="E14" s="341" t="s">
        <v>30</v>
      </c>
      <c r="F14" s="342"/>
      <c r="G14" s="342"/>
      <c r="H14" s="342"/>
      <c r="I14" s="342"/>
      <c r="J14" s="342"/>
      <c r="K14" s="342"/>
      <c r="L14" s="342"/>
      <c r="M14" s="342"/>
      <c r="N14" s="342"/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2"/>
      <c r="Z14" s="342"/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36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6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36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36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6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36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36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6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6"/>
    </row>
    <row r="23" spans="1:71" s="1" customFormat="1" ht="47.25" customHeight="1">
      <c r="B23" s="22"/>
      <c r="C23" s="23"/>
      <c r="D23" s="23"/>
      <c r="E23" s="343" t="s">
        <v>37</v>
      </c>
      <c r="F23" s="343"/>
      <c r="G23" s="343"/>
      <c r="H23" s="343"/>
      <c r="I23" s="343"/>
      <c r="J23" s="343"/>
      <c r="K23" s="343"/>
      <c r="L23" s="343"/>
      <c r="M23" s="343"/>
      <c r="N23" s="343"/>
      <c r="O23" s="343"/>
      <c r="P23" s="343"/>
      <c r="Q23" s="343"/>
      <c r="R23" s="343"/>
      <c r="S23" s="343"/>
      <c r="T23" s="343"/>
      <c r="U23" s="343"/>
      <c r="V23" s="343"/>
      <c r="W23" s="343"/>
      <c r="X23" s="343"/>
      <c r="Y23" s="343"/>
      <c r="Z23" s="343"/>
      <c r="AA23" s="343"/>
      <c r="AB23" s="343"/>
      <c r="AC23" s="343"/>
      <c r="AD23" s="343"/>
      <c r="AE23" s="343"/>
      <c r="AF23" s="343"/>
      <c r="AG23" s="343"/>
      <c r="AH23" s="343"/>
      <c r="AI23" s="343"/>
      <c r="AJ23" s="343"/>
      <c r="AK23" s="343"/>
      <c r="AL23" s="343"/>
      <c r="AM23" s="343"/>
      <c r="AN23" s="343"/>
      <c r="AO23" s="23"/>
      <c r="AP23" s="23"/>
      <c r="AQ23" s="23"/>
      <c r="AR23" s="21"/>
      <c r="BE23" s="336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6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6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44">
        <f>ROUND(AG54,2)</f>
        <v>0</v>
      </c>
      <c r="AL26" s="345"/>
      <c r="AM26" s="345"/>
      <c r="AN26" s="345"/>
      <c r="AO26" s="345"/>
      <c r="AP26" s="37"/>
      <c r="AQ26" s="37"/>
      <c r="AR26" s="40"/>
      <c r="BE26" s="336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6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46" t="s">
        <v>39</v>
      </c>
      <c r="M28" s="346"/>
      <c r="N28" s="346"/>
      <c r="O28" s="346"/>
      <c r="P28" s="346"/>
      <c r="Q28" s="37"/>
      <c r="R28" s="37"/>
      <c r="S28" s="37"/>
      <c r="T28" s="37"/>
      <c r="U28" s="37"/>
      <c r="V28" s="37"/>
      <c r="W28" s="346" t="s">
        <v>40</v>
      </c>
      <c r="X28" s="346"/>
      <c r="Y28" s="346"/>
      <c r="Z28" s="346"/>
      <c r="AA28" s="346"/>
      <c r="AB28" s="346"/>
      <c r="AC28" s="346"/>
      <c r="AD28" s="346"/>
      <c r="AE28" s="346"/>
      <c r="AF28" s="37"/>
      <c r="AG28" s="37"/>
      <c r="AH28" s="37"/>
      <c r="AI28" s="37"/>
      <c r="AJ28" s="37"/>
      <c r="AK28" s="346" t="s">
        <v>41</v>
      </c>
      <c r="AL28" s="346"/>
      <c r="AM28" s="346"/>
      <c r="AN28" s="346"/>
      <c r="AO28" s="346"/>
      <c r="AP28" s="37"/>
      <c r="AQ28" s="37"/>
      <c r="AR28" s="40"/>
      <c r="BE28" s="336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30">
        <v>0.21</v>
      </c>
      <c r="M29" s="329"/>
      <c r="N29" s="329"/>
      <c r="O29" s="329"/>
      <c r="P29" s="329"/>
      <c r="Q29" s="42"/>
      <c r="R29" s="42"/>
      <c r="S29" s="42"/>
      <c r="T29" s="42"/>
      <c r="U29" s="42"/>
      <c r="V29" s="42"/>
      <c r="W29" s="328">
        <f>ROUND(AZ54, 2)</f>
        <v>0</v>
      </c>
      <c r="X29" s="329"/>
      <c r="Y29" s="329"/>
      <c r="Z29" s="329"/>
      <c r="AA29" s="329"/>
      <c r="AB29" s="329"/>
      <c r="AC29" s="329"/>
      <c r="AD29" s="329"/>
      <c r="AE29" s="329"/>
      <c r="AF29" s="42"/>
      <c r="AG29" s="42"/>
      <c r="AH29" s="42"/>
      <c r="AI29" s="42"/>
      <c r="AJ29" s="42"/>
      <c r="AK29" s="328">
        <f>ROUND(AV54, 2)</f>
        <v>0</v>
      </c>
      <c r="AL29" s="329"/>
      <c r="AM29" s="329"/>
      <c r="AN29" s="329"/>
      <c r="AO29" s="329"/>
      <c r="AP29" s="42"/>
      <c r="AQ29" s="42"/>
      <c r="AR29" s="43"/>
      <c r="BE29" s="337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30">
        <v>0.15</v>
      </c>
      <c r="M30" s="329"/>
      <c r="N30" s="329"/>
      <c r="O30" s="329"/>
      <c r="P30" s="329"/>
      <c r="Q30" s="42"/>
      <c r="R30" s="42"/>
      <c r="S30" s="42"/>
      <c r="T30" s="42"/>
      <c r="U30" s="42"/>
      <c r="V30" s="42"/>
      <c r="W30" s="328">
        <f>ROUND(BA54, 2)</f>
        <v>0</v>
      </c>
      <c r="X30" s="329"/>
      <c r="Y30" s="329"/>
      <c r="Z30" s="329"/>
      <c r="AA30" s="329"/>
      <c r="AB30" s="329"/>
      <c r="AC30" s="329"/>
      <c r="AD30" s="329"/>
      <c r="AE30" s="329"/>
      <c r="AF30" s="42"/>
      <c r="AG30" s="42"/>
      <c r="AH30" s="42"/>
      <c r="AI30" s="42"/>
      <c r="AJ30" s="42"/>
      <c r="AK30" s="328">
        <f>ROUND(AW54, 2)</f>
        <v>0</v>
      </c>
      <c r="AL30" s="329"/>
      <c r="AM30" s="329"/>
      <c r="AN30" s="329"/>
      <c r="AO30" s="329"/>
      <c r="AP30" s="42"/>
      <c r="AQ30" s="42"/>
      <c r="AR30" s="43"/>
      <c r="BE30" s="337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30">
        <v>0.21</v>
      </c>
      <c r="M31" s="329"/>
      <c r="N31" s="329"/>
      <c r="O31" s="329"/>
      <c r="P31" s="329"/>
      <c r="Q31" s="42"/>
      <c r="R31" s="42"/>
      <c r="S31" s="42"/>
      <c r="T31" s="42"/>
      <c r="U31" s="42"/>
      <c r="V31" s="42"/>
      <c r="W31" s="328">
        <f>ROUND(BB54, 2)</f>
        <v>0</v>
      </c>
      <c r="X31" s="329"/>
      <c r="Y31" s="329"/>
      <c r="Z31" s="329"/>
      <c r="AA31" s="329"/>
      <c r="AB31" s="329"/>
      <c r="AC31" s="329"/>
      <c r="AD31" s="329"/>
      <c r="AE31" s="329"/>
      <c r="AF31" s="42"/>
      <c r="AG31" s="42"/>
      <c r="AH31" s="42"/>
      <c r="AI31" s="42"/>
      <c r="AJ31" s="42"/>
      <c r="AK31" s="328">
        <v>0</v>
      </c>
      <c r="AL31" s="329"/>
      <c r="AM31" s="329"/>
      <c r="AN31" s="329"/>
      <c r="AO31" s="329"/>
      <c r="AP31" s="42"/>
      <c r="AQ31" s="42"/>
      <c r="AR31" s="43"/>
      <c r="BE31" s="337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30">
        <v>0.15</v>
      </c>
      <c r="M32" s="329"/>
      <c r="N32" s="329"/>
      <c r="O32" s="329"/>
      <c r="P32" s="329"/>
      <c r="Q32" s="42"/>
      <c r="R32" s="42"/>
      <c r="S32" s="42"/>
      <c r="T32" s="42"/>
      <c r="U32" s="42"/>
      <c r="V32" s="42"/>
      <c r="W32" s="328">
        <f>ROUND(BC54, 2)</f>
        <v>0</v>
      </c>
      <c r="X32" s="329"/>
      <c r="Y32" s="329"/>
      <c r="Z32" s="329"/>
      <c r="AA32" s="329"/>
      <c r="AB32" s="329"/>
      <c r="AC32" s="329"/>
      <c r="AD32" s="329"/>
      <c r="AE32" s="329"/>
      <c r="AF32" s="42"/>
      <c r="AG32" s="42"/>
      <c r="AH32" s="42"/>
      <c r="AI32" s="42"/>
      <c r="AJ32" s="42"/>
      <c r="AK32" s="328">
        <v>0</v>
      </c>
      <c r="AL32" s="329"/>
      <c r="AM32" s="329"/>
      <c r="AN32" s="329"/>
      <c r="AO32" s="329"/>
      <c r="AP32" s="42"/>
      <c r="AQ32" s="42"/>
      <c r="AR32" s="43"/>
      <c r="BE32" s="337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30">
        <v>0</v>
      </c>
      <c r="M33" s="329"/>
      <c r="N33" s="329"/>
      <c r="O33" s="329"/>
      <c r="P33" s="329"/>
      <c r="Q33" s="42"/>
      <c r="R33" s="42"/>
      <c r="S33" s="42"/>
      <c r="T33" s="42"/>
      <c r="U33" s="42"/>
      <c r="V33" s="42"/>
      <c r="W33" s="328">
        <f>ROUND(BD54, 2)</f>
        <v>0</v>
      </c>
      <c r="X33" s="329"/>
      <c r="Y33" s="329"/>
      <c r="Z33" s="329"/>
      <c r="AA33" s="329"/>
      <c r="AB33" s="329"/>
      <c r="AC33" s="329"/>
      <c r="AD33" s="329"/>
      <c r="AE33" s="329"/>
      <c r="AF33" s="42"/>
      <c r="AG33" s="42"/>
      <c r="AH33" s="42"/>
      <c r="AI33" s="42"/>
      <c r="AJ33" s="42"/>
      <c r="AK33" s="328">
        <v>0</v>
      </c>
      <c r="AL33" s="329"/>
      <c r="AM33" s="329"/>
      <c r="AN33" s="329"/>
      <c r="AO33" s="329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31" t="s">
        <v>50</v>
      </c>
      <c r="Y35" s="332"/>
      <c r="Z35" s="332"/>
      <c r="AA35" s="332"/>
      <c r="AB35" s="332"/>
      <c r="AC35" s="46"/>
      <c r="AD35" s="46"/>
      <c r="AE35" s="46"/>
      <c r="AF35" s="46"/>
      <c r="AG35" s="46"/>
      <c r="AH35" s="46"/>
      <c r="AI35" s="46"/>
      <c r="AJ35" s="46"/>
      <c r="AK35" s="333">
        <f>SUM(AK26:AK33)</f>
        <v>0</v>
      </c>
      <c r="AL35" s="332"/>
      <c r="AM35" s="332"/>
      <c r="AN35" s="332"/>
      <c r="AO35" s="334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2021-023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17" t="str">
        <f>K6</f>
        <v>SOŠ a SOU technické Třemošnice - rekonstrukce elektroinstalace v dílnách</v>
      </c>
      <c r="M45" s="318"/>
      <c r="N45" s="318"/>
      <c r="O45" s="318"/>
      <c r="P45" s="318"/>
      <c r="Q45" s="318"/>
      <c r="R45" s="318"/>
      <c r="S45" s="318"/>
      <c r="T45" s="318"/>
      <c r="U45" s="318"/>
      <c r="V45" s="318"/>
      <c r="W45" s="318"/>
      <c r="X45" s="318"/>
      <c r="Y45" s="318"/>
      <c r="Z45" s="318"/>
      <c r="AA45" s="318"/>
      <c r="AB45" s="318"/>
      <c r="AC45" s="318"/>
      <c r="AD45" s="318"/>
      <c r="AE45" s="318"/>
      <c r="AF45" s="318"/>
      <c r="AG45" s="318"/>
      <c r="AH45" s="318"/>
      <c r="AI45" s="318"/>
      <c r="AJ45" s="318"/>
      <c r="AK45" s="318"/>
      <c r="AL45" s="318"/>
      <c r="AM45" s="318"/>
      <c r="AN45" s="318"/>
      <c r="AO45" s="318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Třemošnice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19" t="str">
        <f>IF(AN8= "","",AN8)</f>
        <v>18. 12. 2023</v>
      </c>
      <c r="AN47" s="319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0" s="2" customFormat="1" ht="25.7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Pardubický kraj, Komenského náměstí 125, 530 02 Pa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20" t="str">
        <f>IF(E17="","",E17)</f>
        <v>BOGUAJ Stavební inženýrství</v>
      </c>
      <c r="AN49" s="321"/>
      <c r="AO49" s="321"/>
      <c r="AP49" s="321"/>
      <c r="AQ49" s="37"/>
      <c r="AR49" s="40"/>
      <c r="AS49" s="322" t="s">
        <v>52</v>
      </c>
      <c r="AT49" s="323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0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20" t="str">
        <f>IF(E20="","",E20)</f>
        <v xml:space="preserve"> </v>
      </c>
      <c r="AN50" s="321"/>
      <c r="AO50" s="321"/>
      <c r="AP50" s="321"/>
      <c r="AQ50" s="37"/>
      <c r="AR50" s="40"/>
      <c r="AS50" s="324"/>
      <c r="AT50" s="325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0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26"/>
      <c r="AT51" s="327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0" s="2" customFormat="1" ht="29.25" customHeight="1">
      <c r="A52" s="35"/>
      <c r="B52" s="36"/>
      <c r="C52" s="308" t="s">
        <v>53</v>
      </c>
      <c r="D52" s="309"/>
      <c r="E52" s="309"/>
      <c r="F52" s="309"/>
      <c r="G52" s="309"/>
      <c r="H52" s="67"/>
      <c r="I52" s="310" t="s">
        <v>54</v>
      </c>
      <c r="J52" s="309"/>
      <c r="K52" s="309"/>
      <c r="L52" s="309"/>
      <c r="M52" s="309"/>
      <c r="N52" s="309"/>
      <c r="O52" s="309"/>
      <c r="P52" s="309"/>
      <c r="Q52" s="309"/>
      <c r="R52" s="309"/>
      <c r="S52" s="309"/>
      <c r="T52" s="309"/>
      <c r="U52" s="309"/>
      <c r="V52" s="309"/>
      <c r="W52" s="309"/>
      <c r="X52" s="309"/>
      <c r="Y52" s="309"/>
      <c r="Z52" s="309"/>
      <c r="AA52" s="309"/>
      <c r="AB52" s="309"/>
      <c r="AC52" s="309"/>
      <c r="AD52" s="309"/>
      <c r="AE52" s="309"/>
      <c r="AF52" s="309"/>
      <c r="AG52" s="311" t="s">
        <v>55</v>
      </c>
      <c r="AH52" s="309"/>
      <c r="AI52" s="309"/>
      <c r="AJ52" s="309"/>
      <c r="AK52" s="309"/>
      <c r="AL52" s="309"/>
      <c r="AM52" s="309"/>
      <c r="AN52" s="310" t="s">
        <v>56</v>
      </c>
      <c r="AO52" s="309"/>
      <c r="AP52" s="309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1" t="s">
        <v>69</v>
      </c>
      <c r="BE52" s="35"/>
    </row>
    <row r="53" spans="1:90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0" s="6" customFormat="1" ht="32.450000000000003" customHeight="1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15">
        <f>ROUND(AG55,2)</f>
        <v>0</v>
      </c>
      <c r="AH54" s="315"/>
      <c r="AI54" s="315"/>
      <c r="AJ54" s="315"/>
      <c r="AK54" s="315"/>
      <c r="AL54" s="315"/>
      <c r="AM54" s="315"/>
      <c r="AN54" s="316">
        <f>SUM(AG54,AT54)</f>
        <v>0</v>
      </c>
      <c r="AO54" s="316"/>
      <c r="AP54" s="316"/>
      <c r="AQ54" s="79" t="s">
        <v>19</v>
      </c>
      <c r="AR54" s="80"/>
      <c r="AS54" s="81">
        <f>ROUND(AS55,2)</f>
        <v>0</v>
      </c>
      <c r="AT54" s="82">
        <f>ROUND(SUM(AV54:AW54),2)</f>
        <v>0</v>
      </c>
      <c r="AU54" s="83">
        <f>ROUND(AU55,5)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ROUND(AZ55,2)</f>
        <v>0</v>
      </c>
      <c r="BA54" s="82">
        <f>ROUND(BA55,2)</f>
        <v>0</v>
      </c>
      <c r="BB54" s="82">
        <f>ROUND(BB55,2)</f>
        <v>0</v>
      </c>
      <c r="BC54" s="82">
        <f>ROUND(BC55,2)</f>
        <v>0</v>
      </c>
      <c r="BD54" s="84">
        <f>ROUND(BD55,2)</f>
        <v>0</v>
      </c>
      <c r="BS54" s="85" t="s">
        <v>71</v>
      </c>
      <c r="BT54" s="85" t="s">
        <v>72</v>
      </c>
      <c r="BV54" s="85" t="s">
        <v>73</v>
      </c>
      <c r="BW54" s="85" t="s">
        <v>5</v>
      </c>
      <c r="BX54" s="85" t="s">
        <v>74</v>
      </c>
      <c r="CL54" s="85" t="s">
        <v>19</v>
      </c>
    </row>
    <row r="55" spans="1:90" s="7" customFormat="1" ht="24.75" customHeight="1">
      <c r="A55" s="86" t="s">
        <v>75</v>
      </c>
      <c r="B55" s="87"/>
      <c r="C55" s="88"/>
      <c r="D55" s="314" t="s">
        <v>14</v>
      </c>
      <c r="E55" s="314"/>
      <c r="F55" s="314"/>
      <c r="G55" s="314"/>
      <c r="H55" s="314"/>
      <c r="I55" s="89"/>
      <c r="J55" s="314" t="s">
        <v>17</v>
      </c>
      <c r="K55" s="314"/>
      <c r="L55" s="314"/>
      <c r="M55" s="314"/>
      <c r="N55" s="314"/>
      <c r="O55" s="314"/>
      <c r="P55" s="314"/>
      <c r="Q55" s="314"/>
      <c r="R55" s="314"/>
      <c r="S55" s="314"/>
      <c r="T55" s="314"/>
      <c r="U55" s="314"/>
      <c r="V55" s="314"/>
      <c r="W55" s="314"/>
      <c r="X55" s="314"/>
      <c r="Y55" s="314"/>
      <c r="Z55" s="314"/>
      <c r="AA55" s="314"/>
      <c r="AB55" s="314"/>
      <c r="AC55" s="314"/>
      <c r="AD55" s="314"/>
      <c r="AE55" s="314"/>
      <c r="AF55" s="314"/>
      <c r="AG55" s="312">
        <f>'2021-023 - SOŠ a SOU tech...'!J28</f>
        <v>0</v>
      </c>
      <c r="AH55" s="313"/>
      <c r="AI55" s="313"/>
      <c r="AJ55" s="313"/>
      <c r="AK55" s="313"/>
      <c r="AL55" s="313"/>
      <c r="AM55" s="313"/>
      <c r="AN55" s="312">
        <f>SUM(AG55,AT55)</f>
        <v>0</v>
      </c>
      <c r="AO55" s="313"/>
      <c r="AP55" s="313"/>
      <c r="AQ55" s="90" t="s">
        <v>76</v>
      </c>
      <c r="AR55" s="91"/>
      <c r="AS55" s="92">
        <v>0</v>
      </c>
      <c r="AT55" s="93">
        <f>ROUND(SUM(AV55:AW55),2)</f>
        <v>0</v>
      </c>
      <c r="AU55" s="94">
        <f>'2021-023 - SOŠ a SOU tech...'!P88</f>
        <v>0</v>
      </c>
      <c r="AV55" s="93">
        <f>'2021-023 - SOŠ a SOU tech...'!J31</f>
        <v>0</v>
      </c>
      <c r="AW55" s="93">
        <f>'2021-023 - SOŠ a SOU tech...'!J32</f>
        <v>0</v>
      </c>
      <c r="AX55" s="93">
        <f>'2021-023 - SOŠ a SOU tech...'!J33</f>
        <v>0</v>
      </c>
      <c r="AY55" s="93">
        <f>'2021-023 - SOŠ a SOU tech...'!J34</f>
        <v>0</v>
      </c>
      <c r="AZ55" s="93">
        <f>'2021-023 - SOŠ a SOU tech...'!F31</f>
        <v>0</v>
      </c>
      <c r="BA55" s="93">
        <f>'2021-023 - SOŠ a SOU tech...'!F32</f>
        <v>0</v>
      </c>
      <c r="BB55" s="93">
        <f>'2021-023 - SOŠ a SOU tech...'!F33</f>
        <v>0</v>
      </c>
      <c r="BC55" s="93">
        <f>'2021-023 - SOŠ a SOU tech...'!F34</f>
        <v>0</v>
      </c>
      <c r="BD55" s="95">
        <f>'2021-023 - SOŠ a SOU tech...'!F35</f>
        <v>0</v>
      </c>
      <c r="BT55" s="96" t="s">
        <v>77</v>
      </c>
      <c r="BU55" s="96" t="s">
        <v>78</v>
      </c>
      <c r="BV55" s="96" t="s">
        <v>73</v>
      </c>
      <c r="BW55" s="96" t="s">
        <v>5</v>
      </c>
      <c r="BX55" s="96" t="s">
        <v>74</v>
      </c>
      <c r="CL55" s="96" t="s">
        <v>19</v>
      </c>
    </row>
    <row r="56" spans="1:90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0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90" s="2" customFormat="1" ht="6.95" customHeight="1">
      <c r="A57" s="35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algorithmName="SHA-512" hashValue="L6jdjjQR5bC16af6vsRUDGjhb7D3EZsN/3Elvl0NJFpjfmimvMo/SZjClWukt5cXg4Ff8XwTZE4oSnokoutsjw==" saltValue="c3iOlotWnfHuhFgBwD1FRTlpcR09CNbl/CdUPy1umSK3b31sVjh2SS/HqP0vStSrfsVSEPS7wvNSPYkCIIgrMg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2021-023 - SOŠ a SOU tech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5"/>
  <sheetViews>
    <sheetView showGridLines="0" tabSelected="1" topLeftCell="A75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8" t="s">
        <v>5</v>
      </c>
    </row>
    <row r="3" spans="1:46" s="1" customFormat="1" ht="6.95" customHeight="1">
      <c r="B3" s="97"/>
      <c r="C3" s="98"/>
      <c r="D3" s="98"/>
      <c r="E3" s="98"/>
      <c r="F3" s="98"/>
      <c r="G3" s="98"/>
      <c r="H3" s="98"/>
      <c r="I3" s="98"/>
      <c r="J3" s="98"/>
      <c r="K3" s="98"/>
      <c r="L3" s="21"/>
      <c r="AT3" s="18" t="s">
        <v>79</v>
      </c>
    </row>
    <row r="4" spans="1:46" s="1" customFormat="1" ht="24.95" customHeight="1">
      <c r="B4" s="21"/>
      <c r="D4" s="99" t="s">
        <v>80</v>
      </c>
      <c r="L4" s="21"/>
      <c r="M4" s="100" t="s">
        <v>10</v>
      </c>
      <c r="AT4" s="18" t="s">
        <v>4</v>
      </c>
    </row>
    <row r="5" spans="1:46" s="1" customFormat="1" ht="6.95" customHeight="1">
      <c r="B5" s="21"/>
      <c r="L5" s="21"/>
    </row>
    <row r="6" spans="1:46" s="2" customFormat="1" ht="12" customHeight="1">
      <c r="A6" s="35"/>
      <c r="B6" s="40"/>
      <c r="C6" s="35"/>
      <c r="D6" s="101" t="s">
        <v>16</v>
      </c>
      <c r="E6" s="35"/>
      <c r="F6" s="35"/>
      <c r="G6" s="35"/>
      <c r="H6" s="35"/>
      <c r="I6" s="35"/>
      <c r="J6" s="35"/>
      <c r="K6" s="35"/>
      <c r="L6" s="102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pans="1:46" s="2" customFormat="1" ht="30" customHeight="1">
      <c r="A7" s="35"/>
      <c r="B7" s="40"/>
      <c r="C7" s="35"/>
      <c r="D7" s="35"/>
      <c r="E7" s="347" t="s">
        <v>17</v>
      </c>
      <c r="F7" s="348"/>
      <c r="G7" s="348"/>
      <c r="H7" s="348"/>
      <c r="I7" s="35"/>
      <c r="J7" s="35"/>
      <c r="K7" s="35"/>
      <c r="L7" s="102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pans="1:46" s="2" customFormat="1">
      <c r="A8" s="35"/>
      <c r="B8" s="40"/>
      <c r="C8" s="35"/>
      <c r="D8" s="35"/>
      <c r="E8" s="35"/>
      <c r="F8" s="35"/>
      <c r="G8" s="35"/>
      <c r="H8" s="35"/>
      <c r="I8" s="35"/>
      <c r="J8" s="35"/>
      <c r="K8" s="35"/>
      <c r="L8" s="10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2" customHeight="1">
      <c r="A9" s="35"/>
      <c r="B9" s="40"/>
      <c r="C9" s="35"/>
      <c r="D9" s="101" t="s">
        <v>18</v>
      </c>
      <c r="E9" s="35"/>
      <c r="F9" s="103" t="s">
        <v>19</v>
      </c>
      <c r="G9" s="35"/>
      <c r="H9" s="35"/>
      <c r="I9" s="101" t="s">
        <v>20</v>
      </c>
      <c r="J9" s="103" t="s">
        <v>19</v>
      </c>
      <c r="K9" s="35"/>
      <c r="L9" s="10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01" t="s">
        <v>21</v>
      </c>
      <c r="E10" s="35"/>
      <c r="F10" s="103" t="s">
        <v>22</v>
      </c>
      <c r="G10" s="35"/>
      <c r="H10" s="35"/>
      <c r="I10" s="101" t="s">
        <v>23</v>
      </c>
      <c r="J10" s="104" t="str">
        <f>'Rekapitulace stavby'!AN8</f>
        <v>18. 12. 2023</v>
      </c>
      <c r="K10" s="35"/>
      <c r="L10" s="10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0.9" customHeight="1">
      <c r="A11" s="35"/>
      <c r="B11" s="40"/>
      <c r="C11" s="35"/>
      <c r="D11" s="35"/>
      <c r="E11" s="35"/>
      <c r="F11" s="35"/>
      <c r="G11" s="35"/>
      <c r="H11" s="35"/>
      <c r="I11" s="35"/>
      <c r="J11" s="35"/>
      <c r="K11" s="35"/>
      <c r="L11" s="10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1" t="s">
        <v>25</v>
      </c>
      <c r="E12" s="35"/>
      <c r="F12" s="35"/>
      <c r="G12" s="35"/>
      <c r="H12" s="35"/>
      <c r="I12" s="101" t="s">
        <v>26</v>
      </c>
      <c r="J12" s="103" t="s">
        <v>19</v>
      </c>
      <c r="K12" s="35"/>
      <c r="L12" s="10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8" customHeight="1">
      <c r="A13" s="35"/>
      <c r="B13" s="40"/>
      <c r="C13" s="35"/>
      <c r="D13" s="35"/>
      <c r="E13" s="103" t="s">
        <v>27</v>
      </c>
      <c r="F13" s="35"/>
      <c r="G13" s="35"/>
      <c r="H13" s="35"/>
      <c r="I13" s="101" t="s">
        <v>28</v>
      </c>
      <c r="J13" s="103" t="s">
        <v>19</v>
      </c>
      <c r="K13" s="35"/>
      <c r="L13" s="10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6.95" customHeight="1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10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01" t="s">
        <v>29</v>
      </c>
      <c r="E15" s="35"/>
      <c r="F15" s="35"/>
      <c r="G15" s="35"/>
      <c r="H15" s="35"/>
      <c r="I15" s="101" t="s">
        <v>26</v>
      </c>
      <c r="J15" s="31" t="str">
        <f>'Rekapitulace stavby'!AN13</f>
        <v>Vyplň údaj</v>
      </c>
      <c r="K15" s="35"/>
      <c r="L15" s="10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8" customHeight="1">
      <c r="A16" s="35"/>
      <c r="B16" s="40"/>
      <c r="C16" s="35"/>
      <c r="D16" s="35"/>
      <c r="E16" s="349" t="str">
        <f>'Rekapitulace stavby'!E14</f>
        <v>Vyplň údaj</v>
      </c>
      <c r="F16" s="350"/>
      <c r="G16" s="350"/>
      <c r="H16" s="350"/>
      <c r="I16" s="101" t="s">
        <v>28</v>
      </c>
      <c r="J16" s="31" t="str">
        <f>'Rekapitulace stavby'!AN14</f>
        <v>Vyplň údaj</v>
      </c>
      <c r="K16" s="35"/>
      <c r="L16" s="10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6.95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10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01" t="s">
        <v>31</v>
      </c>
      <c r="E18" s="35"/>
      <c r="F18" s="35"/>
      <c r="G18" s="35"/>
      <c r="H18" s="35"/>
      <c r="I18" s="101" t="s">
        <v>26</v>
      </c>
      <c r="J18" s="103" t="s">
        <v>19</v>
      </c>
      <c r="K18" s="35"/>
      <c r="L18" s="10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03" t="s">
        <v>32</v>
      </c>
      <c r="F19" s="35"/>
      <c r="G19" s="35"/>
      <c r="H19" s="35"/>
      <c r="I19" s="101" t="s">
        <v>28</v>
      </c>
      <c r="J19" s="103" t="s">
        <v>19</v>
      </c>
      <c r="K19" s="35"/>
      <c r="L19" s="10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10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01" t="s">
        <v>34</v>
      </c>
      <c r="E21" s="35"/>
      <c r="F21" s="35"/>
      <c r="G21" s="35"/>
      <c r="H21" s="35"/>
      <c r="I21" s="101" t="s">
        <v>26</v>
      </c>
      <c r="J21" s="103" t="str">
        <f>IF('Rekapitulace stavby'!AN19="","",'Rekapitulace stavby'!AN19)</f>
        <v/>
      </c>
      <c r="K21" s="35"/>
      <c r="L21" s="10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103" t="str">
        <f>IF('Rekapitulace stavby'!E20="","",'Rekapitulace stavby'!E20)</f>
        <v xml:space="preserve"> </v>
      </c>
      <c r="F22" s="35"/>
      <c r="G22" s="35"/>
      <c r="H22" s="35"/>
      <c r="I22" s="101" t="s">
        <v>28</v>
      </c>
      <c r="J22" s="103" t="str">
        <f>IF('Rekapitulace stavby'!AN20="","",'Rekapitulace stavby'!AN20)</f>
        <v/>
      </c>
      <c r="K22" s="35"/>
      <c r="L22" s="10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10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01" t="s">
        <v>36</v>
      </c>
      <c r="E24" s="35"/>
      <c r="F24" s="35"/>
      <c r="G24" s="35"/>
      <c r="H24" s="35"/>
      <c r="I24" s="35"/>
      <c r="J24" s="35"/>
      <c r="K24" s="35"/>
      <c r="L24" s="10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8" customFormat="1" ht="71.25" customHeight="1">
      <c r="A25" s="105"/>
      <c r="B25" s="106"/>
      <c r="C25" s="105"/>
      <c r="D25" s="105"/>
      <c r="E25" s="351" t="s">
        <v>81</v>
      </c>
      <c r="F25" s="351"/>
      <c r="G25" s="351"/>
      <c r="H25" s="351"/>
      <c r="I25" s="105"/>
      <c r="J25" s="105"/>
      <c r="K25" s="105"/>
      <c r="L25" s="107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10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108"/>
      <c r="E27" s="108"/>
      <c r="F27" s="108"/>
      <c r="G27" s="108"/>
      <c r="H27" s="108"/>
      <c r="I27" s="108"/>
      <c r="J27" s="108"/>
      <c r="K27" s="108"/>
      <c r="L27" s="10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25.35" customHeight="1">
      <c r="A28" s="35"/>
      <c r="B28" s="40"/>
      <c r="C28" s="35"/>
      <c r="D28" s="109" t="s">
        <v>38</v>
      </c>
      <c r="E28" s="35"/>
      <c r="F28" s="35"/>
      <c r="G28" s="35"/>
      <c r="H28" s="35"/>
      <c r="I28" s="35"/>
      <c r="J28" s="110">
        <f>ROUND(J88, 2)</f>
        <v>0</v>
      </c>
      <c r="K28" s="35"/>
      <c r="L28" s="10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08"/>
      <c r="E29" s="108"/>
      <c r="F29" s="108"/>
      <c r="G29" s="108"/>
      <c r="H29" s="108"/>
      <c r="I29" s="108"/>
      <c r="J29" s="108"/>
      <c r="K29" s="108"/>
      <c r="L29" s="10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4.45" customHeight="1">
      <c r="A30" s="35"/>
      <c r="B30" s="40"/>
      <c r="C30" s="35"/>
      <c r="D30" s="35"/>
      <c r="E30" s="35"/>
      <c r="F30" s="111" t="s">
        <v>40</v>
      </c>
      <c r="G30" s="35"/>
      <c r="H30" s="35"/>
      <c r="I30" s="111" t="s">
        <v>39</v>
      </c>
      <c r="J30" s="111" t="s">
        <v>41</v>
      </c>
      <c r="K30" s="35"/>
      <c r="L30" s="10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14.45" customHeight="1">
      <c r="A31" s="35"/>
      <c r="B31" s="40"/>
      <c r="C31" s="35"/>
      <c r="D31" s="112" t="s">
        <v>42</v>
      </c>
      <c r="E31" s="101" t="s">
        <v>43</v>
      </c>
      <c r="F31" s="113">
        <f>ROUND((SUM(BE88:BE244)),  2)</f>
        <v>0</v>
      </c>
      <c r="G31" s="35"/>
      <c r="H31" s="35"/>
      <c r="I31" s="114">
        <v>0.21</v>
      </c>
      <c r="J31" s="113">
        <f>ROUND(((SUM(BE88:BE244))*I31),  2)</f>
        <v>0</v>
      </c>
      <c r="K31" s="35"/>
      <c r="L31" s="10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101" t="s">
        <v>44</v>
      </c>
      <c r="F32" s="113">
        <f>ROUND((SUM(BF88:BF244)),  2)</f>
        <v>0</v>
      </c>
      <c r="G32" s="35"/>
      <c r="H32" s="35"/>
      <c r="I32" s="114">
        <v>0.15</v>
      </c>
      <c r="J32" s="113">
        <f>ROUND(((SUM(BF88:BF244))*I32),  2)</f>
        <v>0</v>
      </c>
      <c r="K32" s="35"/>
      <c r="L32" s="10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35"/>
      <c r="E33" s="101" t="s">
        <v>45</v>
      </c>
      <c r="F33" s="113">
        <f>ROUND((SUM(BG88:BG244)),  2)</f>
        <v>0</v>
      </c>
      <c r="G33" s="35"/>
      <c r="H33" s="35"/>
      <c r="I33" s="114">
        <v>0.21</v>
      </c>
      <c r="J33" s="113">
        <f>0</f>
        <v>0</v>
      </c>
      <c r="K33" s="35"/>
      <c r="L33" s="10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01" t="s">
        <v>46</v>
      </c>
      <c r="F34" s="113">
        <f>ROUND((SUM(BH88:BH244)),  2)</f>
        <v>0</v>
      </c>
      <c r="G34" s="35"/>
      <c r="H34" s="35"/>
      <c r="I34" s="114">
        <v>0.15</v>
      </c>
      <c r="J34" s="113">
        <f>0</f>
        <v>0</v>
      </c>
      <c r="K34" s="35"/>
      <c r="L34" s="10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1" t="s">
        <v>47</v>
      </c>
      <c r="F35" s="113">
        <f>ROUND((SUM(BI88:BI244)),  2)</f>
        <v>0</v>
      </c>
      <c r="G35" s="35"/>
      <c r="H35" s="35"/>
      <c r="I35" s="114">
        <v>0</v>
      </c>
      <c r="J35" s="113">
        <f>0</f>
        <v>0</v>
      </c>
      <c r="K35" s="35"/>
      <c r="L35" s="10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6.95" customHeight="1">
      <c r="A36" s="35"/>
      <c r="B36" s="40"/>
      <c r="C36" s="35"/>
      <c r="D36" s="35"/>
      <c r="E36" s="35"/>
      <c r="F36" s="35"/>
      <c r="G36" s="35"/>
      <c r="H36" s="35"/>
      <c r="I36" s="35"/>
      <c r="J36" s="35"/>
      <c r="K36" s="35"/>
      <c r="L36" s="10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25.35" customHeight="1">
      <c r="A37" s="35"/>
      <c r="B37" s="40"/>
      <c r="C37" s="115"/>
      <c r="D37" s="116" t="s">
        <v>48</v>
      </c>
      <c r="E37" s="117"/>
      <c r="F37" s="117"/>
      <c r="G37" s="118" t="s">
        <v>49</v>
      </c>
      <c r="H37" s="119" t="s">
        <v>50</v>
      </c>
      <c r="I37" s="117"/>
      <c r="J37" s="120">
        <f>SUM(J28:J35)</f>
        <v>0</v>
      </c>
      <c r="K37" s="121"/>
      <c r="L37" s="10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122"/>
      <c r="C38" s="123"/>
      <c r="D38" s="123"/>
      <c r="E38" s="123"/>
      <c r="F38" s="123"/>
      <c r="G38" s="123"/>
      <c r="H38" s="123"/>
      <c r="I38" s="123"/>
      <c r="J38" s="123"/>
      <c r="K38" s="123"/>
      <c r="L38" s="10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42" spans="1:31" s="2" customFormat="1" ht="6.95" customHeight="1">
      <c r="A42" s="35"/>
      <c r="B42" s="124"/>
      <c r="C42" s="125"/>
      <c r="D42" s="125"/>
      <c r="E42" s="125"/>
      <c r="F42" s="125"/>
      <c r="G42" s="125"/>
      <c r="H42" s="125"/>
      <c r="I42" s="125"/>
      <c r="J42" s="125"/>
      <c r="K42" s="125"/>
      <c r="L42" s="10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4.95" customHeight="1">
      <c r="A43" s="35"/>
      <c r="B43" s="36"/>
      <c r="C43" s="24" t="s">
        <v>82</v>
      </c>
      <c r="D43" s="37"/>
      <c r="E43" s="37"/>
      <c r="F43" s="37"/>
      <c r="G43" s="37"/>
      <c r="H43" s="37"/>
      <c r="I43" s="37"/>
      <c r="J43" s="37"/>
      <c r="K43" s="37"/>
      <c r="L43" s="10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6.95" customHeight="1">
      <c r="A44" s="35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10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12" customHeight="1">
      <c r="A45" s="35"/>
      <c r="B45" s="36"/>
      <c r="C45" s="30" t="s">
        <v>16</v>
      </c>
      <c r="D45" s="37"/>
      <c r="E45" s="37"/>
      <c r="F45" s="37"/>
      <c r="G45" s="37"/>
      <c r="H45" s="37"/>
      <c r="I45" s="37"/>
      <c r="J45" s="37"/>
      <c r="K45" s="37"/>
      <c r="L45" s="102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30" customHeight="1">
      <c r="A46" s="35"/>
      <c r="B46" s="36"/>
      <c r="C46" s="37"/>
      <c r="D46" s="37"/>
      <c r="E46" s="317" t="str">
        <f>E7</f>
        <v>SOŠ a SOU technické Třemošnice - rekonstrukce elektroinstalace v dílnách</v>
      </c>
      <c r="F46" s="352"/>
      <c r="G46" s="352"/>
      <c r="H46" s="352"/>
      <c r="I46" s="37"/>
      <c r="J46" s="37"/>
      <c r="K46" s="37"/>
      <c r="L46" s="102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6.95" customHeight="1">
      <c r="A47" s="35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102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2" customHeight="1">
      <c r="A48" s="35"/>
      <c r="B48" s="36"/>
      <c r="C48" s="30" t="s">
        <v>21</v>
      </c>
      <c r="D48" s="37"/>
      <c r="E48" s="37"/>
      <c r="F48" s="28" t="str">
        <f>F10</f>
        <v>Třemošnice</v>
      </c>
      <c r="G48" s="37"/>
      <c r="H48" s="37"/>
      <c r="I48" s="30" t="s">
        <v>23</v>
      </c>
      <c r="J48" s="60" t="str">
        <f>IF(J10="","",J10)</f>
        <v>18. 12. 2023</v>
      </c>
      <c r="K48" s="37"/>
      <c r="L48" s="102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6.95" customHeight="1">
      <c r="A49" s="35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102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5.7" customHeight="1">
      <c r="A50" s="35"/>
      <c r="B50" s="36"/>
      <c r="C50" s="30" t="s">
        <v>25</v>
      </c>
      <c r="D50" s="37"/>
      <c r="E50" s="37"/>
      <c r="F50" s="28" t="str">
        <f>E13</f>
        <v>Pardubický kraj, Komenského náměstí 125, 530 02 Pa</v>
      </c>
      <c r="G50" s="37"/>
      <c r="H50" s="37"/>
      <c r="I50" s="30" t="s">
        <v>31</v>
      </c>
      <c r="J50" s="33" t="str">
        <f>E19</f>
        <v>BOGUAJ Stavební inženýrství</v>
      </c>
      <c r="K50" s="37"/>
      <c r="L50" s="102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15.2" customHeight="1">
      <c r="A51" s="35"/>
      <c r="B51" s="36"/>
      <c r="C51" s="30" t="s">
        <v>29</v>
      </c>
      <c r="D51" s="37"/>
      <c r="E51" s="37"/>
      <c r="F51" s="28" t="str">
        <f>IF(E16="","",E16)</f>
        <v>Vyplň údaj</v>
      </c>
      <c r="G51" s="37"/>
      <c r="H51" s="37"/>
      <c r="I51" s="30" t="s">
        <v>34</v>
      </c>
      <c r="J51" s="33" t="str">
        <f>E22</f>
        <v xml:space="preserve"> </v>
      </c>
      <c r="K51" s="37"/>
      <c r="L51" s="102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0.35" customHeight="1">
      <c r="A52" s="35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102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29.25" customHeight="1">
      <c r="A53" s="35"/>
      <c r="B53" s="36"/>
      <c r="C53" s="126" t="s">
        <v>83</v>
      </c>
      <c r="D53" s="127"/>
      <c r="E53" s="127"/>
      <c r="F53" s="127"/>
      <c r="G53" s="127"/>
      <c r="H53" s="127"/>
      <c r="I53" s="127"/>
      <c r="J53" s="128" t="s">
        <v>84</v>
      </c>
      <c r="K53" s="127"/>
      <c r="L53" s="102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0.35" customHeight="1">
      <c r="A54" s="35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102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2.9" customHeight="1">
      <c r="A55" s="35"/>
      <c r="B55" s="36"/>
      <c r="C55" s="129" t="s">
        <v>70</v>
      </c>
      <c r="D55" s="37"/>
      <c r="E55" s="37"/>
      <c r="F55" s="37"/>
      <c r="G55" s="37"/>
      <c r="H55" s="37"/>
      <c r="I55" s="37"/>
      <c r="J55" s="78">
        <f>J88</f>
        <v>0</v>
      </c>
      <c r="K55" s="37"/>
      <c r="L55" s="102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U55" s="18" t="s">
        <v>85</v>
      </c>
    </row>
    <row r="56" spans="1:47" s="9" customFormat="1" ht="24.95" customHeight="1">
      <c r="B56" s="130"/>
      <c r="C56" s="131"/>
      <c r="D56" s="132" t="s">
        <v>86</v>
      </c>
      <c r="E56" s="133"/>
      <c r="F56" s="133"/>
      <c r="G56" s="133"/>
      <c r="H56" s="133"/>
      <c r="I56" s="133"/>
      <c r="J56" s="134">
        <f>J89</f>
        <v>0</v>
      </c>
      <c r="K56" s="131"/>
      <c r="L56" s="135"/>
    </row>
    <row r="57" spans="1:47" s="10" customFormat="1" ht="19.899999999999999" customHeight="1">
      <c r="B57" s="136"/>
      <c r="C57" s="137"/>
      <c r="D57" s="138" t="s">
        <v>87</v>
      </c>
      <c r="E57" s="139"/>
      <c r="F57" s="139"/>
      <c r="G57" s="139"/>
      <c r="H57" s="139"/>
      <c r="I57" s="139"/>
      <c r="J57" s="140">
        <f>J90</f>
        <v>0</v>
      </c>
      <c r="K57" s="137"/>
      <c r="L57" s="141"/>
    </row>
    <row r="58" spans="1:47" s="10" customFormat="1" ht="19.899999999999999" customHeight="1">
      <c r="B58" s="136"/>
      <c r="C58" s="137"/>
      <c r="D58" s="138" t="s">
        <v>88</v>
      </c>
      <c r="E58" s="139"/>
      <c r="F58" s="139"/>
      <c r="G58" s="139"/>
      <c r="H58" s="139"/>
      <c r="I58" s="139"/>
      <c r="J58" s="140">
        <f>J92</f>
        <v>0</v>
      </c>
      <c r="K58" s="137"/>
      <c r="L58" s="141"/>
    </row>
    <row r="59" spans="1:47" s="10" customFormat="1" ht="19.899999999999999" customHeight="1">
      <c r="B59" s="136"/>
      <c r="C59" s="137"/>
      <c r="D59" s="138" t="s">
        <v>89</v>
      </c>
      <c r="E59" s="139"/>
      <c r="F59" s="139"/>
      <c r="G59" s="139"/>
      <c r="H59" s="139"/>
      <c r="I59" s="139"/>
      <c r="J59" s="140">
        <f>J115</f>
        <v>0</v>
      </c>
      <c r="K59" s="137"/>
      <c r="L59" s="141"/>
    </row>
    <row r="60" spans="1:47" s="9" customFormat="1" ht="24.95" customHeight="1">
      <c r="B60" s="130"/>
      <c r="C60" s="131"/>
      <c r="D60" s="132" t="s">
        <v>90</v>
      </c>
      <c r="E60" s="133"/>
      <c r="F60" s="133"/>
      <c r="G60" s="133"/>
      <c r="H60" s="133"/>
      <c r="I60" s="133"/>
      <c r="J60" s="134">
        <f>J129</f>
        <v>0</v>
      </c>
      <c r="K60" s="131"/>
      <c r="L60" s="135"/>
    </row>
    <row r="61" spans="1:47" s="10" customFormat="1" ht="19.899999999999999" customHeight="1">
      <c r="B61" s="136"/>
      <c r="C61" s="137"/>
      <c r="D61" s="138" t="s">
        <v>91</v>
      </c>
      <c r="E61" s="139"/>
      <c r="F61" s="139"/>
      <c r="G61" s="139"/>
      <c r="H61" s="139"/>
      <c r="I61" s="139"/>
      <c r="J61" s="140">
        <f>J130</f>
        <v>0</v>
      </c>
      <c r="K61" s="137"/>
      <c r="L61" s="141"/>
    </row>
    <row r="62" spans="1:47" s="10" customFormat="1" ht="19.899999999999999" customHeight="1">
      <c r="B62" s="136"/>
      <c r="C62" s="137"/>
      <c r="D62" s="138" t="s">
        <v>92</v>
      </c>
      <c r="E62" s="139"/>
      <c r="F62" s="139"/>
      <c r="G62" s="139"/>
      <c r="H62" s="139"/>
      <c r="I62" s="139"/>
      <c r="J62" s="140">
        <f>J139</f>
        <v>0</v>
      </c>
      <c r="K62" s="137"/>
      <c r="L62" s="141"/>
    </row>
    <row r="63" spans="1:47" s="10" customFormat="1" ht="19.899999999999999" customHeight="1">
      <c r="B63" s="136"/>
      <c r="C63" s="137"/>
      <c r="D63" s="138" t="s">
        <v>93</v>
      </c>
      <c r="E63" s="139"/>
      <c r="F63" s="139"/>
      <c r="G63" s="139"/>
      <c r="H63" s="139"/>
      <c r="I63" s="139"/>
      <c r="J63" s="140">
        <f>J168</f>
        <v>0</v>
      </c>
      <c r="K63" s="137"/>
      <c r="L63" s="141"/>
    </row>
    <row r="64" spans="1:47" s="10" customFormat="1" ht="19.899999999999999" customHeight="1">
      <c r="B64" s="136"/>
      <c r="C64" s="137"/>
      <c r="D64" s="138" t="s">
        <v>94</v>
      </c>
      <c r="E64" s="139"/>
      <c r="F64" s="139"/>
      <c r="G64" s="139"/>
      <c r="H64" s="139"/>
      <c r="I64" s="139"/>
      <c r="J64" s="140">
        <f>J177</f>
        <v>0</v>
      </c>
      <c r="K64" s="137"/>
      <c r="L64" s="141"/>
    </row>
    <row r="65" spans="1:31" s="9" customFormat="1" ht="24.95" customHeight="1">
      <c r="B65" s="130"/>
      <c r="C65" s="131"/>
      <c r="D65" s="132" t="s">
        <v>95</v>
      </c>
      <c r="E65" s="133"/>
      <c r="F65" s="133"/>
      <c r="G65" s="133"/>
      <c r="H65" s="133"/>
      <c r="I65" s="133"/>
      <c r="J65" s="134">
        <f>J201</f>
        <v>0</v>
      </c>
      <c r="K65" s="131"/>
      <c r="L65" s="135"/>
    </row>
    <row r="66" spans="1:31" s="10" customFormat="1" ht="19.899999999999999" customHeight="1">
      <c r="B66" s="136"/>
      <c r="C66" s="137"/>
      <c r="D66" s="138" t="s">
        <v>96</v>
      </c>
      <c r="E66" s="139"/>
      <c r="F66" s="139"/>
      <c r="G66" s="139"/>
      <c r="H66" s="139"/>
      <c r="I66" s="139"/>
      <c r="J66" s="140">
        <f>J202</f>
        <v>0</v>
      </c>
      <c r="K66" s="137"/>
      <c r="L66" s="141"/>
    </row>
    <row r="67" spans="1:31" s="10" customFormat="1" ht="19.899999999999999" customHeight="1">
      <c r="B67" s="136"/>
      <c r="C67" s="137"/>
      <c r="D67" s="138" t="s">
        <v>97</v>
      </c>
      <c r="E67" s="139"/>
      <c r="F67" s="139"/>
      <c r="G67" s="139"/>
      <c r="H67" s="139"/>
      <c r="I67" s="139"/>
      <c r="J67" s="140">
        <f>J209</f>
        <v>0</v>
      </c>
      <c r="K67" s="137"/>
      <c r="L67" s="141"/>
    </row>
    <row r="68" spans="1:31" s="10" customFormat="1" ht="19.899999999999999" customHeight="1">
      <c r="B68" s="136"/>
      <c r="C68" s="137"/>
      <c r="D68" s="138" t="s">
        <v>98</v>
      </c>
      <c r="E68" s="139"/>
      <c r="F68" s="139"/>
      <c r="G68" s="139"/>
      <c r="H68" s="139"/>
      <c r="I68" s="139"/>
      <c r="J68" s="140">
        <f>J220</f>
        <v>0</v>
      </c>
      <c r="K68" s="137"/>
      <c r="L68" s="141"/>
    </row>
    <row r="69" spans="1:31" s="10" customFormat="1" ht="19.899999999999999" customHeight="1">
      <c r="B69" s="136"/>
      <c r="C69" s="137"/>
      <c r="D69" s="138" t="s">
        <v>99</v>
      </c>
      <c r="E69" s="139"/>
      <c r="F69" s="139"/>
      <c r="G69" s="139"/>
      <c r="H69" s="139"/>
      <c r="I69" s="139"/>
      <c r="J69" s="140">
        <f>J235</f>
        <v>0</v>
      </c>
      <c r="K69" s="137"/>
      <c r="L69" s="141"/>
    </row>
    <row r="70" spans="1:31" s="10" customFormat="1" ht="19.899999999999999" customHeight="1">
      <c r="B70" s="136"/>
      <c r="C70" s="137"/>
      <c r="D70" s="138" t="s">
        <v>100</v>
      </c>
      <c r="E70" s="139"/>
      <c r="F70" s="139"/>
      <c r="G70" s="139"/>
      <c r="H70" s="139"/>
      <c r="I70" s="139"/>
      <c r="J70" s="140">
        <f>J242</f>
        <v>0</v>
      </c>
      <c r="K70" s="137"/>
      <c r="L70" s="141"/>
    </row>
    <row r="71" spans="1:31" s="2" customFormat="1" ht="21.7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2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2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6" spans="1:31" s="2" customFormat="1" ht="6.95" customHeight="1">
      <c r="A76" s="35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10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4.95" customHeight="1">
      <c r="A77" s="35"/>
      <c r="B77" s="36"/>
      <c r="C77" s="24" t="s">
        <v>101</v>
      </c>
      <c r="D77" s="37"/>
      <c r="E77" s="37"/>
      <c r="F77" s="37"/>
      <c r="G77" s="37"/>
      <c r="H77" s="37"/>
      <c r="I77" s="37"/>
      <c r="J77" s="37"/>
      <c r="K77" s="37"/>
      <c r="L77" s="10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2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16</v>
      </c>
      <c r="D79" s="37"/>
      <c r="E79" s="37"/>
      <c r="F79" s="37"/>
      <c r="G79" s="37"/>
      <c r="H79" s="37"/>
      <c r="I79" s="37"/>
      <c r="J79" s="37"/>
      <c r="K79" s="37"/>
      <c r="L79" s="102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30" customHeight="1">
      <c r="A80" s="35"/>
      <c r="B80" s="36"/>
      <c r="C80" s="37"/>
      <c r="D80" s="37"/>
      <c r="E80" s="317" t="str">
        <f>E7</f>
        <v>SOŠ a SOU technické Třemošnice - rekonstrukce elektroinstalace v dílnách</v>
      </c>
      <c r="F80" s="352"/>
      <c r="G80" s="352"/>
      <c r="H80" s="352"/>
      <c r="I80" s="37"/>
      <c r="J80" s="37"/>
      <c r="K80" s="37"/>
      <c r="L80" s="102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F10</f>
        <v>Třemošnice</v>
      </c>
      <c r="G82" s="37"/>
      <c r="H82" s="37"/>
      <c r="I82" s="30" t="s">
        <v>23</v>
      </c>
      <c r="J82" s="60" t="str">
        <f>IF(J10="","",J10)</f>
        <v>18. 12. 2023</v>
      </c>
      <c r="K82" s="37"/>
      <c r="L82" s="10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25</v>
      </c>
      <c r="D84" s="37"/>
      <c r="E84" s="37"/>
      <c r="F84" s="28" t="str">
        <f>E13</f>
        <v>Pardubický kraj, Komenského náměstí 125, 530 02 Pa</v>
      </c>
      <c r="G84" s="37"/>
      <c r="H84" s="37"/>
      <c r="I84" s="30" t="s">
        <v>31</v>
      </c>
      <c r="J84" s="33" t="str">
        <f>E19</f>
        <v>BOGUAJ Stavební inženýrství</v>
      </c>
      <c r="K84" s="37"/>
      <c r="L84" s="10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29</v>
      </c>
      <c r="D85" s="37"/>
      <c r="E85" s="37"/>
      <c r="F85" s="28" t="str">
        <f>IF(E16="","",E16)</f>
        <v>Vyplň údaj</v>
      </c>
      <c r="G85" s="37"/>
      <c r="H85" s="37"/>
      <c r="I85" s="30" t="s">
        <v>34</v>
      </c>
      <c r="J85" s="33" t="str">
        <f>E22</f>
        <v xml:space="preserve"> </v>
      </c>
      <c r="K85" s="37"/>
      <c r="L85" s="10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42"/>
      <c r="B87" s="143"/>
      <c r="C87" s="144" t="s">
        <v>102</v>
      </c>
      <c r="D87" s="145" t="s">
        <v>57</v>
      </c>
      <c r="E87" s="145" t="s">
        <v>53</v>
      </c>
      <c r="F87" s="145" t="s">
        <v>54</v>
      </c>
      <c r="G87" s="145" t="s">
        <v>103</v>
      </c>
      <c r="H87" s="145" t="s">
        <v>104</v>
      </c>
      <c r="I87" s="145" t="s">
        <v>105</v>
      </c>
      <c r="J87" s="145" t="s">
        <v>84</v>
      </c>
      <c r="K87" s="146" t="s">
        <v>106</v>
      </c>
      <c r="L87" s="147"/>
      <c r="M87" s="69" t="s">
        <v>19</v>
      </c>
      <c r="N87" s="70" t="s">
        <v>42</v>
      </c>
      <c r="O87" s="70" t="s">
        <v>107</v>
      </c>
      <c r="P87" s="70" t="s">
        <v>108</v>
      </c>
      <c r="Q87" s="70" t="s">
        <v>109</v>
      </c>
      <c r="R87" s="70" t="s">
        <v>110</v>
      </c>
      <c r="S87" s="70" t="s">
        <v>111</v>
      </c>
      <c r="T87" s="71" t="s">
        <v>112</v>
      </c>
      <c r="U87" s="142"/>
      <c r="V87" s="142"/>
      <c r="W87" s="142"/>
      <c r="X87" s="142"/>
      <c r="Y87" s="142"/>
      <c r="Z87" s="142"/>
      <c r="AA87" s="142"/>
      <c r="AB87" s="142"/>
      <c r="AC87" s="142"/>
      <c r="AD87" s="142"/>
      <c r="AE87" s="142"/>
    </row>
    <row r="88" spans="1:65" s="2" customFormat="1" ht="22.9" customHeight="1">
      <c r="A88" s="35"/>
      <c r="B88" s="36"/>
      <c r="C88" s="76" t="s">
        <v>113</v>
      </c>
      <c r="D88" s="37"/>
      <c r="E88" s="37"/>
      <c r="F88" s="37"/>
      <c r="G88" s="37"/>
      <c r="H88" s="37"/>
      <c r="I88" s="37"/>
      <c r="J88" s="148">
        <f>BK88</f>
        <v>0</v>
      </c>
      <c r="K88" s="37"/>
      <c r="L88" s="40"/>
      <c r="M88" s="72"/>
      <c r="N88" s="149"/>
      <c r="O88" s="73"/>
      <c r="P88" s="150">
        <f>P89+P129+P201</f>
        <v>0</v>
      </c>
      <c r="Q88" s="73"/>
      <c r="R88" s="150">
        <f>R89+R129+R201</f>
        <v>1.4921981600000001</v>
      </c>
      <c r="S88" s="73"/>
      <c r="T88" s="151">
        <f>T89+T129+T201</f>
        <v>0.25223583999999999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71</v>
      </c>
      <c r="AU88" s="18" t="s">
        <v>85</v>
      </c>
      <c r="BK88" s="152">
        <f>BK89+BK129+BK201</f>
        <v>0</v>
      </c>
    </row>
    <row r="89" spans="1:65" s="12" customFormat="1" ht="25.9" customHeight="1">
      <c r="B89" s="153"/>
      <c r="C89" s="154"/>
      <c r="D89" s="155" t="s">
        <v>71</v>
      </c>
      <c r="E89" s="156" t="s">
        <v>114</v>
      </c>
      <c r="F89" s="156" t="s">
        <v>115</v>
      </c>
      <c r="G89" s="154"/>
      <c r="H89" s="154"/>
      <c r="I89" s="157"/>
      <c r="J89" s="158">
        <f>BK89</f>
        <v>0</v>
      </c>
      <c r="K89" s="154"/>
      <c r="L89" s="159"/>
      <c r="M89" s="160"/>
      <c r="N89" s="161"/>
      <c r="O89" s="161"/>
      <c r="P89" s="162">
        <f>P90+P92+P115</f>
        <v>0</v>
      </c>
      <c r="Q89" s="161"/>
      <c r="R89" s="162">
        <f>R90+R92+R115</f>
        <v>0</v>
      </c>
      <c r="S89" s="161"/>
      <c r="T89" s="163">
        <f>T90+T92+T115</f>
        <v>0</v>
      </c>
      <c r="AR89" s="164" t="s">
        <v>77</v>
      </c>
      <c r="AT89" s="165" t="s">
        <v>71</v>
      </c>
      <c r="AU89" s="165" t="s">
        <v>72</v>
      </c>
      <c r="AY89" s="164" t="s">
        <v>116</v>
      </c>
      <c r="BK89" s="166">
        <f>BK90+BK92+BK115</f>
        <v>0</v>
      </c>
    </row>
    <row r="90" spans="1:65" s="12" customFormat="1" ht="22.9" customHeight="1">
      <c r="B90" s="153"/>
      <c r="C90" s="154"/>
      <c r="D90" s="155" t="s">
        <v>71</v>
      </c>
      <c r="E90" s="167" t="s">
        <v>117</v>
      </c>
      <c r="F90" s="167" t="s">
        <v>118</v>
      </c>
      <c r="G90" s="154"/>
      <c r="H90" s="154"/>
      <c r="I90" s="157"/>
      <c r="J90" s="168">
        <f>BK90</f>
        <v>0</v>
      </c>
      <c r="K90" s="154"/>
      <c r="L90" s="159"/>
      <c r="M90" s="160"/>
      <c r="N90" s="161"/>
      <c r="O90" s="161"/>
      <c r="P90" s="162">
        <f>P91</f>
        <v>0</v>
      </c>
      <c r="Q90" s="161"/>
      <c r="R90" s="162">
        <f>R91</f>
        <v>0</v>
      </c>
      <c r="S90" s="161"/>
      <c r="T90" s="163">
        <f>T91</f>
        <v>0</v>
      </c>
      <c r="AR90" s="164" t="s">
        <v>77</v>
      </c>
      <c r="AT90" s="165" t="s">
        <v>71</v>
      </c>
      <c r="AU90" s="165" t="s">
        <v>77</v>
      </c>
      <c r="AY90" s="164" t="s">
        <v>116</v>
      </c>
      <c r="BK90" s="166">
        <f>BK91</f>
        <v>0</v>
      </c>
    </row>
    <row r="91" spans="1:65" s="2" customFormat="1" ht="44.25" customHeight="1">
      <c r="A91" s="35"/>
      <c r="B91" s="36"/>
      <c r="C91" s="169" t="s">
        <v>77</v>
      </c>
      <c r="D91" s="169" t="s">
        <v>119</v>
      </c>
      <c r="E91" s="170" t="s">
        <v>120</v>
      </c>
      <c r="F91" s="171" t="s">
        <v>121</v>
      </c>
      <c r="G91" s="172" t="s">
        <v>122</v>
      </c>
      <c r="H91" s="173">
        <v>3.5</v>
      </c>
      <c r="I91" s="174"/>
      <c r="J91" s="175">
        <f>ROUND(I91*H91,2)</f>
        <v>0</v>
      </c>
      <c r="K91" s="171" t="s">
        <v>19</v>
      </c>
      <c r="L91" s="40"/>
      <c r="M91" s="176" t="s">
        <v>19</v>
      </c>
      <c r="N91" s="177" t="s">
        <v>43</v>
      </c>
      <c r="O91" s="65"/>
      <c r="P91" s="178">
        <f>O91*H91</f>
        <v>0</v>
      </c>
      <c r="Q91" s="178">
        <v>0</v>
      </c>
      <c r="R91" s="178">
        <f>Q91*H91</f>
        <v>0</v>
      </c>
      <c r="S91" s="178">
        <v>0</v>
      </c>
      <c r="T91" s="17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0" t="s">
        <v>123</v>
      </c>
      <c r="AT91" s="180" t="s">
        <v>119</v>
      </c>
      <c r="AU91" s="180" t="s">
        <v>79</v>
      </c>
      <c r="AY91" s="18" t="s">
        <v>116</v>
      </c>
      <c r="BE91" s="181">
        <f>IF(N91="základní",J91,0)</f>
        <v>0</v>
      </c>
      <c r="BF91" s="181">
        <f>IF(N91="snížená",J91,0)</f>
        <v>0</v>
      </c>
      <c r="BG91" s="181">
        <f>IF(N91="zákl. přenesená",J91,0)</f>
        <v>0</v>
      </c>
      <c r="BH91" s="181">
        <f>IF(N91="sníž. přenesená",J91,0)</f>
        <v>0</v>
      </c>
      <c r="BI91" s="181">
        <f>IF(N91="nulová",J91,0)</f>
        <v>0</v>
      </c>
      <c r="BJ91" s="18" t="s">
        <v>77</v>
      </c>
      <c r="BK91" s="181">
        <f>ROUND(I91*H91,2)</f>
        <v>0</v>
      </c>
      <c r="BL91" s="18" t="s">
        <v>123</v>
      </c>
      <c r="BM91" s="180" t="s">
        <v>124</v>
      </c>
    </row>
    <row r="92" spans="1:65" s="12" customFormat="1" ht="22.9" customHeight="1">
      <c r="B92" s="153"/>
      <c r="C92" s="154"/>
      <c r="D92" s="155" t="s">
        <v>71</v>
      </c>
      <c r="E92" s="167" t="s">
        <v>125</v>
      </c>
      <c r="F92" s="167" t="s">
        <v>126</v>
      </c>
      <c r="G92" s="154"/>
      <c r="H92" s="154"/>
      <c r="I92" s="157"/>
      <c r="J92" s="168">
        <f>BK92</f>
        <v>0</v>
      </c>
      <c r="K92" s="154"/>
      <c r="L92" s="159"/>
      <c r="M92" s="160"/>
      <c r="N92" s="161"/>
      <c r="O92" s="161"/>
      <c r="P92" s="162">
        <f>SUM(P93:P114)</f>
        <v>0</v>
      </c>
      <c r="Q92" s="161"/>
      <c r="R92" s="162">
        <f>SUM(R93:R114)</f>
        <v>0</v>
      </c>
      <c r="S92" s="161"/>
      <c r="T92" s="163">
        <f>SUM(T93:T114)</f>
        <v>0</v>
      </c>
      <c r="AR92" s="164" t="s">
        <v>77</v>
      </c>
      <c r="AT92" s="165" t="s">
        <v>71</v>
      </c>
      <c r="AU92" s="165" t="s">
        <v>77</v>
      </c>
      <c r="AY92" s="164" t="s">
        <v>116</v>
      </c>
      <c r="BK92" s="166">
        <f>SUM(BK93:BK114)</f>
        <v>0</v>
      </c>
    </row>
    <row r="93" spans="1:65" s="2" customFormat="1" ht="44.25" customHeight="1">
      <c r="A93" s="35"/>
      <c r="B93" s="36"/>
      <c r="C93" s="169" t="s">
        <v>79</v>
      </c>
      <c r="D93" s="169" t="s">
        <v>119</v>
      </c>
      <c r="E93" s="170" t="s">
        <v>127</v>
      </c>
      <c r="F93" s="171" t="s">
        <v>128</v>
      </c>
      <c r="G93" s="172" t="s">
        <v>129</v>
      </c>
      <c r="H93" s="173">
        <v>372.52800000000002</v>
      </c>
      <c r="I93" s="174"/>
      <c r="J93" s="175">
        <f>ROUND(I93*H93,2)</f>
        <v>0</v>
      </c>
      <c r="K93" s="171" t="s">
        <v>130</v>
      </c>
      <c r="L93" s="40"/>
      <c r="M93" s="176" t="s">
        <v>19</v>
      </c>
      <c r="N93" s="177" t="s">
        <v>43</v>
      </c>
      <c r="O93" s="65"/>
      <c r="P93" s="178">
        <f>O93*H93</f>
        <v>0</v>
      </c>
      <c r="Q93" s="178">
        <v>0</v>
      </c>
      <c r="R93" s="178">
        <f>Q93*H93</f>
        <v>0</v>
      </c>
      <c r="S93" s="178">
        <v>0</v>
      </c>
      <c r="T93" s="179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0" t="s">
        <v>131</v>
      </c>
      <c r="AT93" s="180" t="s">
        <v>119</v>
      </c>
      <c r="AU93" s="180" t="s">
        <v>79</v>
      </c>
      <c r="AY93" s="18" t="s">
        <v>116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18" t="s">
        <v>77</v>
      </c>
      <c r="BK93" s="181">
        <f>ROUND(I93*H93,2)</f>
        <v>0</v>
      </c>
      <c r="BL93" s="18" t="s">
        <v>131</v>
      </c>
      <c r="BM93" s="180" t="s">
        <v>132</v>
      </c>
    </row>
    <row r="94" spans="1:65" s="2" customFormat="1">
      <c r="A94" s="35"/>
      <c r="B94" s="36"/>
      <c r="C94" s="37"/>
      <c r="D94" s="182" t="s">
        <v>133</v>
      </c>
      <c r="E94" s="37"/>
      <c r="F94" s="183" t="s">
        <v>134</v>
      </c>
      <c r="G94" s="37"/>
      <c r="H94" s="37"/>
      <c r="I94" s="184"/>
      <c r="J94" s="37"/>
      <c r="K94" s="37"/>
      <c r="L94" s="40"/>
      <c r="M94" s="185"/>
      <c r="N94" s="186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133</v>
      </c>
      <c r="AU94" s="18" t="s">
        <v>79</v>
      </c>
    </row>
    <row r="95" spans="1:65" s="13" customFormat="1">
      <c r="B95" s="187"/>
      <c r="C95" s="188"/>
      <c r="D95" s="189" t="s">
        <v>135</v>
      </c>
      <c r="E95" s="190" t="s">
        <v>19</v>
      </c>
      <c r="F95" s="191" t="s">
        <v>136</v>
      </c>
      <c r="G95" s="188"/>
      <c r="H95" s="192">
        <v>372.52800000000002</v>
      </c>
      <c r="I95" s="193"/>
      <c r="J95" s="188"/>
      <c r="K95" s="188"/>
      <c r="L95" s="194"/>
      <c r="M95" s="195"/>
      <c r="N95" s="196"/>
      <c r="O95" s="196"/>
      <c r="P95" s="196"/>
      <c r="Q95" s="196"/>
      <c r="R95" s="196"/>
      <c r="S95" s="196"/>
      <c r="T95" s="197"/>
      <c r="AT95" s="198" t="s">
        <v>135</v>
      </c>
      <c r="AU95" s="198" t="s">
        <v>79</v>
      </c>
      <c r="AV95" s="13" t="s">
        <v>79</v>
      </c>
      <c r="AW95" s="13" t="s">
        <v>33</v>
      </c>
      <c r="AX95" s="13" t="s">
        <v>77</v>
      </c>
      <c r="AY95" s="198" t="s">
        <v>116</v>
      </c>
    </row>
    <row r="96" spans="1:65" s="2" customFormat="1" ht="49.15" customHeight="1">
      <c r="A96" s="35"/>
      <c r="B96" s="36"/>
      <c r="C96" s="169" t="s">
        <v>137</v>
      </c>
      <c r="D96" s="169" t="s">
        <v>119</v>
      </c>
      <c r="E96" s="170" t="s">
        <v>138</v>
      </c>
      <c r="F96" s="171" t="s">
        <v>139</v>
      </c>
      <c r="G96" s="172" t="s">
        <v>129</v>
      </c>
      <c r="H96" s="173">
        <v>22351.68</v>
      </c>
      <c r="I96" s="174"/>
      <c r="J96" s="175">
        <f>ROUND(I96*H96,2)</f>
        <v>0</v>
      </c>
      <c r="K96" s="171" t="s">
        <v>130</v>
      </c>
      <c r="L96" s="40"/>
      <c r="M96" s="176" t="s">
        <v>19</v>
      </c>
      <c r="N96" s="177" t="s">
        <v>43</v>
      </c>
      <c r="O96" s="65"/>
      <c r="P96" s="178">
        <f>O96*H96</f>
        <v>0</v>
      </c>
      <c r="Q96" s="178">
        <v>0</v>
      </c>
      <c r="R96" s="178">
        <f>Q96*H96</f>
        <v>0</v>
      </c>
      <c r="S96" s="178">
        <v>0</v>
      </c>
      <c r="T96" s="179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0" t="s">
        <v>123</v>
      </c>
      <c r="AT96" s="180" t="s">
        <v>119</v>
      </c>
      <c r="AU96" s="180" t="s">
        <v>79</v>
      </c>
      <c r="AY96" s="18" t="s">
        <v>116</v>
      </c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18" t="s">
        <v>77</v>
      </c>
      <c r="BK96" s="181">
        <f>ROUND(I96*H96,2)</f>
        <v>0</v>
      </c>
      <c r="BL96" s="18" t="s">
        <v>123</v>
      </c>
      <c r="BM96" s="180" t="s">
        <v>140</v>
      </c>
    </row>
    <row r="97" spans="1:65" s="2" customFormat="1">
      <c r="A97" s="35"/>
      <c r="B97" s="36"/>
      <c r="C97" s="37"/>
      <c r="D97" s="182" t="s">
        <v>133</v>
      </c>
      <c r="E97" s="37"/>
      <c r="F97" s="183" t="s">
        <v>141</v>
      </c>
      <c r="G97" s="37"/>
      <c r="H97" s="37"/>
      <c r="I97" s="184"/>
      <c r="J97" s="37"/>
      <c r="K97" s="37"/>
      <c r="L97" s="40"/>
      <c r="M97" s="185"/>
      <c r="N97" s="186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133</v>
      </c>
      <c r="AU97" s="18" t="s">
        <v>79</v>
      </c>
    </row>
    <row r="98" spans="1:65" s="13" customFormat="1">
      <c r="B98" s="187"/>
      <c r="C98" s="188"/>
      <c r="D98" s="189" t="s">
        <v>135</v>
      </c>
      <c r="E98" s="190" t="s">
        <v>19</v>
      </c>
      <c r="F98" s="191" t="s">
        <v>142</v>
      </c>
      <c r="G98" s="188"/>
      <c r="H98" s="192">
        <v>22351.68</v>
      </c>
      <c r="I98" s="193"/>
      <c r="J98" s="188"/>
      <c r="K98" s="188"/>
      <c r="L98" s="194"/>
      <c r="M98" s="195"/>
      <c r="N98" s="196"/>
      <c r="O98" s="196"/>
      <c r="P98" s="196"/>
      <c r="Q98" s="196"/>
      <c r="R98" s="196"/>
      <c r="S98" s="196"/>
      <c r="T98" s="197"/>
      <c r="AT98" s="198" t="s">
        <v>135</v>
      </c>
      <c r="AU98" s="198" t="s">
        <v>79</v>
      </c>
      <c r="AV98" s="13" t="s">
        <v>79</v>
      </c>
      <c r="AW98" s="13" t="s">
        <v>33</v>
      </c>
      <c r="AX98" s="13" t="s">
        <v>77</v>
      </c>
      <c r="AY98" s="198" t="s">
        <v>116</v>
      </c>
    </row>
    <row r="99" spans="1:65" s="2" customFormat="1" ht="44.25" customHeight="1">
      <c r="A99" s="35"/>
      <c r="B99" s="36"/>
      <c r="C99" s="169" t="s">
        <v>123</v>
      </c>
      <c r="D99" s="169" t="s">
        <v>119</v>
      </c>
      <c r="E99" s="170" t="s">
        <v>143</v>
      </c>
      <c r="F99" s="171" t="s">
        <v>144</v>
      </c>
      <c r="G99" s="172" t="s">
        <v>129</v>
      </c>
      <c r="H99" s="173">
        <v>731.20799999999997</v>
      </c>
      <c r="I99" s="174"/>
      <c r="J99" s="175">
        <f>ROUND(I99*H99,2)</f>
        <v>0</v>
      </c>
      <c r="K99" s="171" t="s">
        <v>130</v>
      </c>
      <c r="L99" s="40"/>
      <c r="M99" s="176" t="s">
        <v>19</v>
      </c>
      <c r="N99" s="177" t="s">
        <v>43</v>
      </c>
      <c r="O99" s="65"/>
      <c r="P99" s="178">
        <f>O99*H99</f>
        <v>0</v>
      </c>
      <c r="Q99" s="178">
        <v>0</v>
      </c>
      <c r="R99" s="178">
        <f>Q99*H99</f>
        <v>0</v>
      </c>
      <c r="S99" s="178">
        <v>0</v>
      </c>
      <c r="T99" s="17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0" t="s">
        <v>123</v>
      </c>
      <c r="AT99" s="180" t="s">
        <v>119</v>
      </c>
      <c r="AU99" s="180" t="s">
        <v>79</v>
      </c>
      <c r="AY99" s="18" t="s">
        <v>116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18" t="s">
        <v>77</v>
      </c>
      <c r="BK99" s="181">
        <f>ROUND(I99*H99,2)</f>
        <v>0</v>
      </c>
      <c r="BL99" s="18" t="s">
        <v>123</v>
      </c>
      <c r="BM99" s="180" t="s">
        <v>145</v>
      </c>
    </row>
    <row r="100" spans="1:65" s="2" customFormat="1">
      <c r="A100" s="35"/>
      <c r="B100" s="36"/>
      <c r="C100" s="37"/>
      <c r="D100" s="182" t="s">
        <v>133</v>
      </c>
      <c r="E100" s="37"/>
      <c r="F100" s="183" t="s">
        <v>146</v>
      </c>
      <c r="G100" s="37"/>
      <c r="H100" s="37"/>
      <c r="I100" s="184"/>
      <c r="J100" s="37"/>
      <c r="K100" s="37"/>
      <c r="L100" s="40"/>
      <c r="M100" s="185"/>
      <c r="N100" s="18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133</v>
      </c>
      <c r="AU100" s="18" t="s">
        <v>79</v>
      </c>
    </row>
    <row r="101" spans="1:65" s="13" customFormat="1">
      <c r="B101" s="187"/>
      <c r="C101" s="188"/>
      <c r="D101" s="189" t="s">
        <v>135</v>
      </c>
      <c r="E101" s="190" t="s">
        <v>19</v>
      </c>
      <c r="F101" s="191" t="s">
        <v>147</v>
      </c>
      <c r="G101" s="188"/>
      <c r="H101" s="192">
        <v>731.20799999999997</v>
      </c>
      <c r="I101" s="193"/>
      <c r="J101" s="188"/>
      <c r="K101" s="188"/>
      <c r="L101" s="194"/>
      <c r="M101" s="195"/>
      <c r="N101" s="196"/>
      <c r="O101" s="196"/>
      <c r="P101" s="196"/>
      <c r="Q101" s="196"/>
      <c r="R101" s="196"/>
      <c r="S101" s="196"/>
      <c r="T101" s="197"/>
      <c r="AT101" s="198" t="s">
        <v>135</v>
      </c>
      <c r="AU101" s="198" t="s">
        <v>79</v>
      </c>
      <c r="AV101" s="13" t="s">
        <v>79</v>
      </c>
      <c r="AW101" s="13" t="s">
        <v>33</v>
      </c>
      <c r="AX101" s="13" t="s">
        <v>77</v>
      </c>
      <c r="AY101" s="198" t="s">
        <v>116</v>
      </c>
    </row>
    <row r="102" spans="1:65" s="2" customFormat="1" ht="37.9" customHeight="1">
      <c r="A102" s="35"/>
      <c r="B102" s="36"/>
      <c r="C102" s="169" t="s">
        <v>148</v>
      </c>
      <c r="D102" s="169" t="s">
        <v>119</v>
      </c>
      <c r="E102" s="170" t="s">
        <v>149</v>
      </c>
      <c r="F102" s="171" t="s">
        <v>150</v>
      </c>
      <c r="G102" s="172" t="s">
        <v>122</v>
      </c>
      <c r="H102" s="173">
        <v>4231.1499999999996</v>
      </c>
      <c r="I102" s="174"/>
      <c r="J102" s="175">
        <f>ROUND(I102*H102,2)</f>
        <v>0</v>
      </c>
      <c r="K102" s="171" t="s">
        <v>130</v>
      </c>
      <c r="L102" s="40"/>
      <c r="M102" s="176" t="s">
        <v>19</v>
      </c>
      <c r="N102" s="177" t="s">
        <v>43</v>
      </c>
      <c r="O102" s="65"/>
      <c r="P102" s="178">
        <f>O102*H102</f>
        <v>0</v>
      </c>
      <c r="Q102" s="178">
        <v>0</v>
      </c>
      <c r="R102" s="178">
        <f>Q102*H102</f>
        <v>0</v>
      </c>
      <c r="S102" s="178">
        <v>0</v>
      </c>
      <c r="T102" s="179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0" t="s">
        <v>123</v>
      </c>
      <c r="AT102" s="180" t="s">
        <v>119</v>
      </c>
      <c r="AU102" s="180" t="s">
        <v>79</v>
      </c>
      <c r="AY102" s="18" t="s">
        <v>116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18" t="s">
        <v>77</v>
      </c>
      <c r="BK102" s="181">
        <f>ROUND(I102*H102,2)</f>
        <v>0</v>
      </c>
      <c r="BL102" s="18" t="s">
        <v>123</v>
      </c>
      <c r="BM102" s="180" t="s">
        <v>151</v>
      </c>
    </row>
    <row r="103" spans="1:65" s="2" customFormat="1">
      <c r="A103" s="35"/>
      <c r="B103" s="36"/>
      <c r="C103" s="37"/>
      <c r="D103" s="182" t="s">
        <v>133</v>
      </c>
      <c r="E103" s="37"/>
      <c r="F103" s="183" t="s">
        <v>152</v>
      </c>
      <c r="G103" s="37"/>
      <c r="H103" s="37"/>
      <c r="I103" s="184"/>
      <c r="J103" s="37"/>
      <c r="K103" s="37"/>
      <c r="L103" s="40"/>
      <c r="M103" s="185"/>
      <c r="N103" s="186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133</v>
      </c>
      <c r="AU103" s="18" t="s">
        <v>79</v>
      </c>
    </row>
    <row r="104" spans="1:65" s="13" customFormat="1">
      <c r="B104" s="187"/>
      <c r="C104" s="188"/>
      <c r="D104" s="189" t="s">
        <v>135</v>
      </c>
      <c r="E104" s="190" t="s">
        <v>19</v>
      </c>
      <c r="F104" s="191" t="s">
        <v>153</v>
      </c>
      <c r="G104" s="188"/>
      <c r="H104" s="192">
        <v>4231.1499999999996</v>
      </c>
      <c r="I104" s="193"/>
      <c r="J104" s="188"/>
      <c r="K104" s="188"/>
      <c r="L104" s="194"/>
      <c r="M104" s="195"/>
      <c r="N104" s="196"/>
      <c r="O104" s="196"/>
      <c r="P104" s="196"/>
      <c r="Q104" s="196"/>
      <c r="R104" s="196"/>
      <c r="S104" s="196"/>
      <c r="T104" s="197"/>
      <c r="AT104" s="198" t="s">
        <v>135</v>
      </c>
      <c r="AU104" s="198" t="s">
        <v>79</v>
      </c>
      <c r="AV104" s="13" t="s">
        <v>79</v>
      </c>
      <c r="AW104" s="13" t="s">
        <v>33</v>
      </c>
      <c r="AX104" s="13" t="s">
        <v>77</v>
      </c>
      <c r="AY104" s="198" t="s">
        <v>116</v>
      </c>
    </row>
    <row r="105" spans="1:65" s="2" customFormat="1" ht="37.9" customHeight="1">
      <c r="A105" s="35"/>
      <c r="B105" s="36"/>
      <c r="C105" s="169" t="s">
        <v>117</v>
      </c>
      <c r="D105" s="169" t="s">
        <v>119</v>
      </c>
      <c r="E105" s="170" t="s">
        <v>154</v>
      </c>
      <c r="F105" s="171" t="s">
        <v>155</v>
      </c>
      <c r="G105" s="172" t="s">
        <v>122</v>
      </c>
      <c r="H105" s="173">
        <v>253869</v>
      </c>
      <c r="I105" s="174"/>
      <c r="J105" s="175">
        <f>ROUND(I105*H105,2)</f>
        <v>0</v>
      </c>
      <c r="K105" s="171" t="s">
        <v>130</v>
      </c>
      <c r="L105" s="40"/>
      <c r="M105" s="176" t="s">
        <v>19</v>
      </c>
      <c r="N105" s="177" t="s">
        <v>43</v>
      </c>
      <c r="O105" s="65"/>
      <c r="P105" s="178">
        <f>O105*H105</f>
        <v>0</v>
      </c>
      <c r="Q105" s="178">
        <v>0</v>
      </c>
      <c r="R105" s="178">
        <f>Q105*H105</f>
        <v>0</v>
      </c>
      <c r="S105" s="178">
        <v>0</v>
      </c>
      <c r="T105" s="179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0" t="s">
        <v>123</v>
      </c>
      <c r="AT105" s="180" t="s">
        <v>119</v>
      </c>
      <c r="AU105" s="180" t="s">
        <v>79</v>
      </c>
      <c r="AY105" s="18" t="s">
        <v>116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18" t="s">
        <v>77</v>
      </c>
      <c r="BK105" s="181">
        <f>ROUND(I105*H105,2)</f>
        <v>0</v>
      </c>
      <c r="BL105" s="18" t="s">
        <v>123</v>
      </c>
      <c r="BM105" s="180" t="s">
        <v>156</v>
      </c>
    </row>
    <row r="106" spans="1:65" s="2" customFormat="1">
      <c r="A106" s="35"/>
      <c r="B106" s="36"/>
      <c r="C106" s="37"/>
      <c r="D106" s="182" t="s">
        <v>133</v>
      </c>
      <c r="E106" s="37"/>
      <c r="F106" s="183" t="s">
        <v>157</v>
      </c>
      <c r="G106" s="37"/>
      <c r="H106" s="37"/>
      <c r="I106" s="184"/>
      <c r="J106" s="37"/>
      <c r="K106" s="37"/>
      <c r="L106" s="40"/>
      <c r="M106" s="185"/>
      <c r="N106" s="18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133</v>
      </c>
      <c r="AU106" s="18" t="s">
        <v>79</v>
      </c>
    </row>
    <row r="107" spans="1:65" s="13" customFormat="1">
      <c r="B107" s="187"/>
      <c r="C107" s="188"/>
      <c r="D107" s="189" t="s">
        <v>135</v>
      </c>
      <c r="E107" s="190" t="s">
        <v>19</v>
      </c>
      <c r="F107" s="191" t="s">
        <v>158</v>
      </c>
      <c r="G107" s="188"/>
      <c r="H107" s="192">
        <v>253869</v>
      </c>
      <c r="I107" s="193"/>
      <c r="J107" s="188"/>
      <c r="K107" s="188"/>
      <c r="L107" s="194"/>
      <c r="M107" s="195"/>
      <c r="N107" s="196"/>
      <c r="O107" s="196"/>
      <c r="P107" s="196"/>
      <c r="Q107" s="196"/>
      <c r="R107" s="196"/>
      <c r="S107" s="196"/>
      <c r="T107" s="197"/>
      <c r="AT107" s="198" t="s">
        <v>135</v>
      </c>
      <c r="AU107" s="198" t="s">
        <v>79</v>
      </c>
      <c r="AV107" s="13" t="s">
        <v>79</v>
      </c>
      <c r="AW107" s="13" t="s">
        <v>33</v>
      </c>
      <c r="AX107" s="13" t="s">
        <v>77</v>
      </c>
      <c r="AY107" s="198" t="s">
        <v>116</v>
      </c>
    </row>
    <row r="108" spans="1:65" s="2" customFormat="1" ht="37.9" customHeight="1">
      <c r="A108" s="35"/>
      <c r="B108" s="36"/>
      <c r="C108" s="169" t="s">
        <v>159</v>
      </c>
      <c r="D108" s="169" t="s">
        <v>119</v>
      </c>
      <c r="E108" s="170" t="s">
        <v>160</v>
      </c>
      <c r="F108" s="171" t="s">
        <v>161</v>
      </c>
      <c r="G108" s="172" t="s">
        <v>122</v>
      </c>
      <c r="H108" s="173">
        <v>4231.1499999999996</v>
      </c>
      <c r="I108" s="174"/>
      <c r="J108" s="175">
        <f>ROUND(I108*H108,2)</f>
        <v>0</v>
      </c>
      <c r="K108" s="171" t="s">
        <v>130</v>
      </c>
      <c r="L108" s="40"/>
      <c r="M108" s="176" t="s">
        <v>19</v>
      </c>
      <c r="N108" s="177" t="s">
        <v>43</v>
      </c>
      <c r="O108" s="65"/>
      <c r="P108" s="178">
        <f>O108*H108</f>
        <v>0</v>
      </c>
      <c r="Q108" s="178">
        <v>0</v>
      </c>
      <c r="R108" s="178">
        <f>Q108*H108</f>
        <v>0</v>
      </c>
      <c r="S108" s="178">
        <v>0</v>
      </c>
      <c r="T108" s="179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0" t="s">
        <v>123</v>
      </c>
      <c r="AT108" s="180" t="s">
        <v>119</v>
      </c>
      <c r="AU108" s="180" t="s">
        <v>79</v>
      </c>
      <c r="AY108" s="18" t="s">
        <v>116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18" t="s">
        <v>77</v>
      </c>
      <c r="BK108" s="181">
        <f>ROUND(I108*H108,2)</f>
        <v>0</v>
      </c>
      <c r="BL108" s="18" t="s">
        <v>123</v>
      </c>
      <c r="BM108" s="180" t="s">
        <v>162</v>
      </c>
    </row>
    <row r="109" spans="1:65" s="2" customFormat="1">
      <c r="A109" s="35"/>
      <c r="B109" s="36"/>
      <c r="C109" s="37"/>
      <c r="D109" s="182" t="s">
        <v>133</v>
      </c>
      <c r="E109" s="37"/>
      <c r="F109" s="183" t="s">
        <v>163</v>
      </c>
      <c r="G109" s="37"/>
      <c r="H109" s="37"/>
      <c r="I109" s="184"/>
      <c r="J109" s="37"/>
      <c r="K109" s="37"/>
      <c r="L109" s="40"/>
      <c r="M109" s="185"/>
      <c r="N109" s="18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133</v>
      </c>
      <c r="AU109" s="18" t="s">
        <v>79</v>
      </c>
    </row>
    <row r="110" spans="1:65" s="2" customFormat="1" ht="16.5" customHeight="1">
      <c r="A110" s="35"/>
      <c r="B110" s="36"/>
      <c r="C110" s="169" t="s">
        <v>164</v>
      </c>
      <c r="D110" s="169" t="s">
        <v>119</v>
      </c>
      <c r="E110" s="170" t="s">
        <v>165</v>
      </c>
      <c r="F110" s="171" t="s">
        <v>166</v>
      </c>
      <c r="G110" s="172" t="s">
        <v>167</v>
      </c>
      <c r="H110" s="173">
        <v>1</v>
      </c>
      <c r="I110" s="174"/>
      <c r="J110" s="175">
        <f>ROUND(I110*H110,2)</f>
        <v>0</v>
      </c>
      <c r="K110" s="171" t="s">
        <v>19</v>
      </c>
      <c r="L110" s="40"/>
      <c r="M110" s="176" t="s">
        <v>19</v>
      </c>
      <c r="N110" s="177" t="s">
        <v>43</v>
      </c>
      <c r="O110" s="65"/>
      <c r="P110" s="178">
        <f>O110*H110</f>
        <v>0</v>
      </c>
      <c r="Q110" s="178">
        <v>0</v>
      </c>
      <c r="R110" s="178">
        <f>Q110*H110</f>
        <v>0</v>
      </c>
      <c r="S110" s="178">
        <v>0</v>
      </c>
      <c r="T110" s="179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0" t="s">
        <v>123</v>
      </c>
      <c r="AT110" s="180" t="s">
        <v>119</v>
      </c>
      <c r="AU110" s="180" t="s">
        <v>79</v>
      </c>
      <c r="AY110" s="18" t="s">
        <v>116</v>
      </c>
      <c r="BE110" s="181">
        <f>IF(N110="základní",J110,0)</f>
        <v>0</v>
      </c>
      <c r="BF110" s="181">
        <f>IF(N110="snížená",J110,0)</f>
        <v>0</v>
      </c>
      <c r="BG110" s="181">
        <f>IF(N110="zákl. přenesená",J110,0)</f>
        <v>0</v>
      </c>
      <c r="BH110" s="181">
        <f>IF(N110="sníž. přenesená",J110,0)</f>
        <v>0</v>
      </c>
      <c r="BI110" s="181">
        <f>IF(N110="nulová",J110,0)</f>
        <v>0</v>
      </c>
      <c r="BJ110" s="18" t="s">
        <v>77</v>
      </c>
      <c r="BK110" s="181">
        <f>ROUND(I110*H110,2)</f>
        <v>0</v>
      </c>
      <c r="BL110" s="18" t="s">
        <v>123</v>
      </c>
      <c r="BM110" s="180" t="s">
        <v>168</v>
      </c>
    </row>
    <row r="111" spans="1:65" s="2" customFormat="1" ht="24.2" customHeight="1">
      <c r="A111" s="35"/>
      <c r="B111" s="36"/>
      <c r="C111" s="169" t="s">
        <v>125</v>
      </c>
      <c r="D111" s="169" t="s">
        <v>119</v>
      </c>
      <c r="E111" s="170" t="s">
        <v>169</v>
      </c>
      <c r="F111" s="171" t="s">
        <v>170</v>
      </c>
      <c r="G111" s="172" t="s">
        <v>167</v>
      </c>
      <c r="H111" s="173">
        <v>1</v>
      </c>
      <c r="I111" s="174"/>
      <c r="J111" s="175">
        <f>ROUND(I111*H111,2)</f>
        <v>0</v>
      </c>
      <c r="K111" s="171" t="s">
        <v>19</v>
      </c>
      <c r="L111" s="40"/>
      <c r="M111" s="176" t="s">
        <v>19</v>
      </c>
      <c r="N111" s="177" t="s">
        <v>43</v>
      </c>
      <c r="O111" s="65"/>
      <c r="P111" s="178">
        <f>O111*H111</f>
        <v>0</v>
      </c>
      <c r="Q111" s="178">
        <v>0</v>
      </c>
      <c r="R111" s="178">
        <f>Q111*H111</f>
        <v>0</v>
      </c>
      <c r="S111" s="178">
        <v>0</v>
      </c>
      <c r="T111" s="17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0" t="s">
        <v>123</v>
      </c>
      <c r="AT111" s="180" t="s">
        <v>119</v>
      </c>
      <c r="AU111" s="180" t="s">
        <v>79</v>
      </c>
      <c r="AY111" s="18" t="s">
        <v>116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18" t="s">
        <v>77</v>
      </c>
      <c r="BK111" s="181">
        <f>ROUND(I111*H111,2)</f>
        <v>0</v>
      </c>
      <c r="BL111" s="18" t="s">
        <v>123</v>
      </c>
      <c r="BM111" s="180" t="s">
        <v>171</v>
      </c>
    </row>
    <row r="112" spans="1:65" s="2" customFormat="1" ht="24.2" customHeight="1">
      <c r="A112" s="35"/>
      <c r="B112" s="36"/>
      <c r="C112" s="169" t="s">
        <v>172</v>
      </c>
      <c r="D112" s="169" t="s">
        <v>119</v>
      </c>
      <c r="E112" s="170" t="s">
        <v>173</v>
      </c>
      <c r="F112" s="171" t="s">
        <v>174</v>
      </c>
      <c r="G112" s="172" t="s">
        <v>129</v>
      </c>
      <c r="H112" s="173">
        <v>1313.16</v>
      </c>
      <c r="I112" s="174"/>
      <c r="J112" s="175">
        <f>ROUND(I112*H112,2)</f>
        <v>0</v>
      </c>
      <c r="K112" s="171" t="s">
        <v>130</v>
      </c>
      <c r="L112" s="40"/>
      <c r="M112" s="176" t="s">
        <v>19</v>
      </c>
      <c r="N112" s="177" t="s">
        <v>43</v>
      </c>
      <c r="O112" s="65"/>
      <c r="P112" s="178">
        <f>O112*H112</f>
        <v>0</v>
      </c>
      <c r="Q112" s="178">
        <v>0</v>
      </c>
      <c r="R112" s="178">
        <f>Q112*H112</f>
        <v>0</v>
      </c>
      <c r="S112" s="178">
        <v>0</v>
      </c>
      <c r="T112" s="179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0" t="s">
        <v>123</v>
      </c>
      <c r="AT112" s="180" t="s">
        <v>119</v>
      </c>
      <c r="AU112" s="180" t="s">
        <v>79</v>
      </c>
      <c r="AY112" s="18" t="s">
        <v>116</v>
      </c>
      <c r="BE112" s="181">
        <f>IF(N112="základní",J112,0)</f>
        <v>0</v>
      </c>
      <c r="BF112" s="181">
        <f>IF(N112="snížená",J112,0)</f>
        <v>0</v>
      </c>
      <c r="BG112" s="181">
        <f>IF(N112="zákl. přenesená",J112,0)</f>
        <v>0</v>
      </c>
      <c r="BH112" s="181">
        <f>IF(N112="sníž. přenesená",J112,0)</f>
        <v>0</v>
      </c>
      <c r="BI112" s="181">
        <f>IF(N112="nulová",J112,0)</f>
        <v>0</v>
      </c>
      <c r="BJ112" s="18" t="s">
        <v>77</v>
      </c>
      <c r="BK112" s="181">
        <f>ROUND(I112*H112,2)</f>
        <v>0</v>
      </c>
      <c r="BL112" s="18" t="s">
        <v>123</v>
      </c>
      <c r="BM112" s="180" t="s">
        <v>175</v>
      </c>
    </row>
    <row r="113" spans="1:65" s="2" customFormat="1">
      <c r="A113" s="35"/>
      <c r="B113" s="36"/>
      <c r="C113" s="37"/>
      <c r="D113" s="182" t="s">
        <v>133</v>
      </c>
      <c r="E113" s="37"/>
      <c r="F113" s="183" t="s">
        <v>176</v>
      </c>
      <c r="G113" s="37"/>
      <c r="H113" s="37"/>
      <c r="I113" s="184"/>
      <c r="J113" s="37"/>
      <c r="K113" s="37"/>
      <c r="L113" s="40"/>
      <c r="M113" s="185"/>
      <c r="N113" s="18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133</v>
      </c>
      <c r="AU113" s="18" t="s">
        <v>79</v>
      </c>
    </row>
    <row r="114" spans="1:65" s="13" customFormat="1">
      <c r="B114" s="187"/>
      <c r="C114" s="188"/>
      <c r="D114" s="189" t="s">
        <v>135</v>
      </c>
      <c r="E114" s="190" t="s">
        <v>19</v>
      </c>
      <c r="F114" s="191" t="s">
        <v>177</v>
      </c>
      <c r="G114" s="188"/>
      <c r="H114" s="192">
        <v>1313.16</v>
      </c>
      <c r="I114" s="193"/>
      <c r="J114" s="188"/>
      <c r="K114" s="188"/>
      <c r="L114" s="194"/>
      <c r="M114" s="195"/>
      <c r="N114" s="196"/>
      <c r="O114" s="196"/>
      <c r="P114" s="196"/>
      <c r="Q114" s="196"/>
      <c r="R114" s="196"/>
      <c r="S114" s="196"/>
      <c r="T114" s="197"/>
      <c r="AT114" s="198" t="s">
        <v>135</v>
      </c>
      <c r="AU114" s="198" t="s">
        <v>79</v>
      </c>
      <c r="AV114" s="13" t="s">
        <v>79</v>
      </c>
      <c r="AW114" s="13" t="s">
        <v>33</v>
      </c>
      <c r="AX114" s="13" t="s">
        <v>77</v>
      </c>
      <c r="AY114" s="198" t="s">
        <v>116</v>
      </c>
    </row>
    <row r="115" spans="1:65" s="12" customFormat="1" ht="22.9" customHeight="1">
      <c r="B115" s="153"/>
      <c r="C115" s="154"/>
      <c r="D115" s="155" t="s">
        <v>71</v>
      </c>
      <c r="E115" s="167" t="s">
        <v>178</v>
      </c>
      <c r="F115" s="167" t="s">
        <v>179</v>
      </c>
      <c r="G115" s="154"/>
      <c r="H115" s="154"/>
      <c r="I115" s="157"/>
      <c r="J115" s="168">
        <f>BK115</f>
        <v>0</v>
      </c>
      <c r="K115" s="154"/>
      <c r="L115" s="159"/>
      <c r="M115" s="160"/>
      <c r="N115" s="161"/>
      <c r="O115" s="161"/>
      <c r="P115" s="162">
        <f>SUM(P116:P128)</f>
        <v>0</v>
      </c>
      <c r="Q115" s="161"/>
      <c r="R115" s="162">
        <f>SUM(R116:R128)</f>
        <v>0</v>
      </c>
      <c r="S115" s="161"/>
      <c r="T115" s="163">
        <f>SUM(T116:T128)</f>
        <v>0</v>
      </c>
      <c r="AR115" s="164" t="s">
        <v>77</v>
      </c>
      <c r="AT115" s="165" t="s">
        <v>71</v>
      </c>
      <c r="AU115" s="165" t="s">
        <v>77</v>
      </c>
      <c r="AY115" s="164" t="s">
        <v>116</v>
      </c>
      <c r="BK115" s="166">
        <f>SUM(BK116:BK128)</f>
        <v>0</v>
      </c>
    </row>
    <row r="116" spans="1:65" s="2" customFormat="1" ht="33" customHeight="1">
      <c r="A116" s="35"/>
      <c r="B116" s="36"/>
      <c r="C116" s="169" t="s">
        <v>180</v>
      </c>
      <c r="D116" s="169" t="s">
        <v>119</v>
      </c>
      <c r="E116" s="170" t="s">
        <v>181</v>
      </c>
      <c r="F116" s="171" t="s">
        <v>182</v>
      </c>
      <c r="G116" s="172" t="s">
        <v>183</v>
      </c>
      <c r="H116" s="173">
        <v>0.252</v>
      </c>
      <c r="I116" s="174"/>
      <c r="J116" s="175">
        <f>ROUND(I116*H116,2)</f>
        <v>0</v>
      </c>
      <c r="K116" s="171" t="s">
        <v>130</v>
      </c>
      <c r="L116" s="40"/>
      <c r="M116" s="176" t="s">
        <v>19</v>
      </c>
      <c r="N116" s="177" t="s">
        <v>43</v>
      </c>
      <c r="O116" s="65"/>
      <c r="P116" s="178">
        <f>O116*H116</f>
        <v>0</v>
      </c>
      <c r="Q116" s="178">
        <v>0</v>
      </c>
      <c r="R116" s="178">
        <f>Q116*H116</f>
        <v>0</v>
      </c>
      <c r="S116" s="178">
        <v>0</v>
      </c>
      <c r="T116" s="179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0" t="s">
        <v>123</v>
      </c>
      <c r="AT116" s="180" t="s">
        <v>119</v>
      </c>
      <c r="AU116" s="180" t="s">
        <v>79</v>
      </c>
      <c r="AY116" s="18" t="s">
        <v>116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18" t="s">
        <v>77</v>
      </c>
      <c r="BK116" s="181">
        <f>ROUND(I116*H116,2)</f>
        <v>0</v>
      </c>
      <c r="BL116" s="18" t="s">
        <v>123</v>
      </c>
      <c r="BM116" s="180" t="s">
        <v>184</v>
      </c>
    </row>
    <row r="117" spans="1:65" s="2" customFormat="1">
      <c r="A117" s="35"/>
      <c r="B117" s="36"/>
      <c r="C117" s="37"/>
      <c r="D117" s="182" t="s">
        <v>133</v>
      </c>
      <c r="E117" s="37"/>
      <c r="F117" s="183" t="s">
        <v>185</v>
      </c>
      <c r="G117" s="37"/>
      <c r="H117" s="37"/>
      <c r="I117" s="184"/>
      <c r="J117" s="37"/>
      <c r="K117" s="37"/>
      <c r="L117" s="40"/>
      <c r="M117" s="185"/>
      <c r="N117" s="18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133</v>
      </c>
      <c r="AU117" s="18" t="s">
        <v>79</v>
      </c>
    </row>
    <row r="118" spans="1:65" s="2" customFormat="1" ht="44.25" customHeight="1">
      <c r="A118" s="35"/>
      <c r="B118" s="36"/>
      <c r="C118" s="169" t="s">
        <v>186</v>
      </c>
      <c r="D118" s="169" t="s">
        <v>119</v>
      </c>
      <c r="E118" s="170" t="s">
        <v>187</v>
      </c>
      <c r="F118" s="171" t="s">
        <v>188</v>
      </c>
      <c r="G118" s="172" t="s">
        <v>183</v>
      </c>
      <c r="H118" s="173">
        <v>25.2</v>
      </c>
      <c r="I118" s="174"/>
      <c r="J118" s="175">
        <f>ROUND(I118*H118,2)</f>
        <v>0</v>
      </c>
      <c r="K118" s="171" t="s">
        <v>130</v>
      </c>
      <c r="L118" s="40"/>
      <c r="M118" s="176" t="s">
        <v>19</v>
      </c>
      <c r="N118" s="177" t="s">
        <v>43</v>
      </c>
      <c r="O118" s="65"/>
      <c r="P118" s="178">
        <f>O118*H118</f>
        <v>0</v>
      </c>
      <c r="Q118" s="178">
        <v>0</v>
      </c>
      <c r="R118" s="178">
        <f>Q118*H118</f>
        <v>0</v>
      </c>
      <c r="S118" s="178">
        <v>0</v>
      </c>
      <c r="T118" s="17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0" t="s">
        <v>123</v>
      </c>
      <c r="AT118" s="180" t="s">
        <v>119</v>
      </c>
      <c r="AU118" s="180" t="s">
        <v>79</v>
      </c>
      <c r="AY118" s="18" t="s">
        <v>116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18" t="s">
        <v>77</v>
      </c>
      <c r="BK118" s="181">
        <f>ROUND(I118*H118,2)</f>
        <v>0</v>
      </c>
      <c r="BL118" s="18" t="s">
        <v>123</v>
      </c>
      <c r="BM118" s="180" t="s">
        <v>189</v>
      </c>
    </row>
    <row r="119" spans="1:65" s="2" customFormat="1">
      <c r="A119" s="35"/>
      <c r="B119" s="36"/>
      <c r="C119" s="37"/>
      <c r="D119" s="182" t="s">
        <v>133</v>
      </c>
      <c r="E119" s="37"/>
      <c r="F119" s="183" t="s">
        <v>190</v>
      </c>
      <c r="G119" s="37"/>
      <c r="H119" s="37"/>
      <c r="I119" s="184"/>
      <c r="J119" s="37"/>
      <c r="K119" s="37"/>
      <c r="L119" s="40"/>
      <c r="M119" s="185"/>
      <c r="N119" s="186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133</v>
      </c>
      <c r="AU119" s="18" t="s">
        <v>79</v>
      </c>
    </row>
    <row r="120" spans="1:65" s="13" customFormat="1">
      <c r="B120" s="187"/>
      <c r="C120" s="188"/>
      <c r="D120" s="189" t="s">
        <v>135</v>
      </c>
      <c r="E120" s="190" t="s">
        <v>19</v>
      </c>
      <c r="F120" s="191" t="s">
        <v>191</v>
      </c>
      <c r="G120" s="188"/>
      <c r="H120" s="192">
        <v>2.52</v>
      </c>
      <c r="I120" s="193"/>
      <c r="J120" s="188"/>
      <c r="K120" s="188"/>
      <c r="L120" s="194"/>
      <c r="M120" s="195"/>
      <c r="N120" s="196"/>
      <c r="O120" s="196"/>
      <c r="P120" s="196"/>
      <c r="Q120" s="196"/>
      <c r="R120" s="196"/>
      <c r="S120" s="196"/>
      <c r="T120" s="197"/>
      <c r="AT120" s="198" t="s">
        <v>135</v>
      </c>
      <c r="AU120" s="198" t="s">
        <v>79</v>
      </c>
      <c r="AV120" s="13" t="s">
        <v>79</v>
      </c>
      <c r="AW120" s="13" t="s">
        <v>33</v>
      </c>
      <c r="AX120" s="13" t="s">
        <v>77</v>
      </c>
      <c r="AY120" s="198" t="s">
        <v>116</v>
      </c>
    </row>
    <row r="121" spans="1:65" s="13" customFormat="1">
      <c r="B121" s="187"/>
      <c r="C121" s="188"/>
      <c r="D121" s="189" t="s">
        <v>135</v>
      </c>
      <c r="E121" s="188"/>
      <c r="F121" s="191" t="s">
        <v>192</v>
      </c>
      <c r="G121" s="188"/>
      <c r="H121" s="192">
        <v>25.2</v>
      </c>
      <c r="I121" s="193"/>
      <c r="J121" s="188"/>
      <c r="K121" s="188"/>
      <c r="L121" s="194"/>
      <c r="M121" s="195"/>
      <c r="N121" s="196"/>
      <c r="O121" s="196"/>
      <c r="P121" s="196"/>
      <c r="Q121" s="196"/>
      <c r="R121" s="196"/>
      <c r="S121" s="196"/>
      <c r="T121" s="197"/>
      <c r="AT121" s="198" t="s">
        <v>135</v>
      </c>
      <c r="AU121" s="198" t="s">
        <v>79</v>
      </c>
      <c r="AV121" s="13" t="s">
        <v>79</v>
      </c>
      <c r="AW121" s="13" t="s">
        <v>4</v>
      </c>
      <c r="AX121" s="13" t="s">
        <v>77</v>
      </c>
      <c r="AY121" s="198" t="s">
        <v>116</v>
      </c>
    </row>
    <row r="122" spans="1:65" s="2" customFormat="1" ht="44.25" customHeight="1">
      <c r="A122" s="35"/>
      <c r="B122" s="36"/>
      <c r="C122" s="169" t="s">
        <v>193</v>
      </c>
      <c r="D122" s="169" t="s">
        <v>119</v>
      </c>
      <c r="E122" s="170" t="s">
        <v>194</v>
      </c>
      <c r="F122" s="171" t="s">
        <v>195</v>
      </c>
      <c r="G122" s="172" t="s">
        <v>183</v>
      </c>
      <c r="H122" s="173">
        <v>0.252</v>
      </c>
      <c r="I122" s="174"/>
      <c r="J122" s="175">
        <f>ROUND(I122*H122,2)</f>
        <v>0</v>
      </c>
      <c r="K122" s="171" t="s">
        <v>130</v>
      </c>
      <c r="L122" s="40"/>
      <c r="M122" s="176" t="s">
        <v>19</v>
      </c>
      <c r="N122" s="177" t="s">
        <v>43</v>
      </c>
      <c r="O122" s="65"/>
      <c r="P122" s="178">
        <f>O122*H122</f>
        <v>0</v>
      </c>
      <c r="Q122" s="178">
        <v>0</v>
      </c>
      <c r="R122" s="178">
        <f>Q122*H122</f>
        <v>0</v>
      </c>
      <c r="S122" s="178">
        <v>0</v>
      </c>
      <c r="T122" s="17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0" t="s">
        <v>123</v>
      </c>
      <c r="AT122" s="180" t="s">
        <v>119</v>
      </c>
      <c r="AU122" s="180" t="s">
        <v>79</v>
      </c>
      <c r="AY122" s="18" t="s">
        <v>116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18" t="s">
        <v>77</v>
      </c>
      <c r="BK122" s="181">
        <f>ROUND(I122*H122,2)</f>
        <v>0</v>
      </c>
      <c r="BL122" s="18" t="s">
        <v>123</v>
      </c>
      <c r="BM122" s="180" t="s">
        <v>196</v>
      </c>
    </row>
    <row r="123" spans="1:65" s="2" customFormat="1">
      <c r="A123" s="35"/>
      <c r="B123" s="36"/>
      <c r="C123" s="37"/>
      <c r="D123" s="182" t="s">
        <v>133</v>
      </c>
      <c r="E123" s="37"/>
      <c r="F123" s="183" t="s">
        <v>197</v>
      </c>
      <c r="G123" s="37"/>
      <c r="H123" s="37"/>
      <c r="I123" s="184"/>
      <c r="J123" s="37"/>
      <c r="K123" s="37"/>
      <c r="L123" s="40"/>
      <c r="M123" s="185"/>
      <c r="N123" s="186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133</v>
      </c>
      <c r="AU123" s="18" t="s">
        <v>79</v>
      </c>
    </row>
    <row r="124" spans="1:65" s="2" customFormat="1" ht="29.25">
      <c r="A124" s="35"/>
      <c r="B124" s="36"/>
      <c r="C124" s="37"/>
      <c r="D124" s="189" t="s">
        <v>198</v>
      </c>
      <c r="E124" s="37"/>
      <c r="F124" s="199" t="s">
        <v>199</v>
      </c>
      <c r="G124" s="37"/>
      <c r="H124" s="37"/>
      <c r="I124" s="184"/>
      <c r="J124" s="37"/>
      <c r="K124" s="37"/>
      <c r="L124" s="40"/>
      <c r="M124" s="185"/>
      <c r="N124" s="18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198</v>
      </c>
      <c r="AU124" s="18" t="s">
        <v>79</v>
      </c>
    </row>
    <row r="125" spans="1:65" s="2" customFormat="1" ht="37.9" customHeight="1">
      <c r="A125" s="35"/>
      <c r="B125" s="36"/>
      <c r="C125" s="169" t="s">
        <v>200</v>
      </c>
      <c r="D125" s="169" t="s">
        <v>119</v>
      </c>
      <c r="E125" s="170" t="s">
        <v>201</v>
      </c>
      <c r="F125" s="171" t="s">
        <v>202</v>
      </c>
      <c r="G125" s="172" t="s">
        <v>183</v>
      </c>
      <c r="H125" s="173">
        <v>0.51700000000000002</v>
      </c>
      <c r="I125" s="174"/>
      <c r="J125" s="175">
        <f>ROUND(I125*H125,2)</f>
        <v>0</v>
      </c>
      <c r="K125" s="171" t="s">
        <v>130</v>
      </c>
      <c r="L125" s="40"/>
      <c r="M125" s="176" t="s">
        <v>19</v>
      </c>
      <c r="N125" s="177" t="s">
        <v>43</v>
      </c>
      <c r="O125" s="65"/>
      <c r="P125" s="178">
        <f>O125*H125</f>
        <v>0</v>
      </c>
      <c r="Q125" s="178">
        <v>0</v>
      </c>
      <c r="R125" s="178">
        <f>Q125*H125</f>
        <v>0</v>
      </c>
      <c r="S125" s="178">
        <v>0</v>
      </c>
      <c r="T125" s="17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0" t="s">
        <v>123</v>
      </c>
      <c r="AT125" s="180" t="s">
        <v>119</v>
      </c>
      <c r="AU125" s="180" t="s">
        <v>79</v>
      </c>
      <c r="AY125" s="18" t="s">
        <v>116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8" t="s">
        <v>77</v>
      </c>
      <c r="BK125" s="181">
        <f>ROUND(I125*H125,2)</f>
        <v>0</v>
      </c>
      <c r="BL125" s="18" t="s">
        <v>123</v>
      </c>
      <c r="BM125" s="180" t="s">
        <v>203</v>
      </c>
    </row>
    <row r="126" spans="1:65" s="2" customFormat="1">
      <c r="A126" s="35"/>
      <c r="B126" s="36"/>
      <c r="C126" s="37"/>
      <c r="D126" s="182" t="s">
        <v>133</v>
      </c>
      <c r="E126" s="37"/>
      <c r="F126" s="183" t="s">
        <v>204</v>
      </c>
      <c r="G126" s="37"/>
      <c r="H126" s="37"/>
      <c r="I126" s="184"/>
      <c r="J126" s="37"/>
      <c r="K126" s="37"/>
      <c r="L126" s="40"/>
      <c r="M126" s="185"/>
      <c r="N126" s="18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133</v>
      </c>
      <c r="AU126" s="18" t="s">
        <v>79</v>
      </c>
    </row>
    <row r="127" spans="1:65" s="2" customFormat="1" ht="37.9" customHeight="1">
      <c r="A127" s="35"/>
      <c r="B127" s="36"/>
      <c r="C127" s="169" t="s">
        <v>8</v>
      </c>
      <c r="D127" s="169" t="s">
        <v>119</v>
      </c>
      <c r="E127" s="170" t="s">
        <v>205</v>
      </c>
      <c r="F127" s="171" t="s">
        <v>206</v>
      </c>
      <c r="G127" s="172" t="s">
        <v>183</v>
      </c>
      <c r="H127" s="173">
        <v>0.51700000000000002</v>
      </c>
      <c r="I127" s="174"/>
      <c r="J127" s="175">
        <f>ROUND(I127*H127,2)</f>
        <v>0</v>
      </c>
      <c r="K127" s="171" t="s">
        <v>130</v>
      </c>
      <c r="L127" s="40"/>
      <c r="M127" s="176" t="s">
        <v>19</v>
      </c>
      <c r="N127" s="177" t="s">
        <v>43</v>
      </c>
      <c r="O127" s="65"/>
      <c r="P127" s="178">
        <f>O127*H127</f>
        <v>0</v>
      </c>
      <c r="Q127" s="178">
        <v>0</v>
      </c>
      <c r="R127" s="178">
        <f>Q127*H127</f>
        <v>0</v>
      </c>
      <c r="S127" s="178">
        <v>0</v>
      </c>
      <c r="T127" s="17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0" t="s">
        <v>123</v>
      </c>
      <c r="AT127" s="180" t="s">
        <v>119</v>
      </c>
      <c r="AU127" s="180" t="s">
        <v>79</v>
      </c>
      <c r="AY127" s="18" t="s">
        <v>116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18" t="s">
        <v>77</v>
      </c>
      <c r="BK127" s="181">
        <f>ROUND(I127*H127,2)</f>
        <v>0</v>
      </c>
      <c r="BL127" s="18" t="s">
        <v>123</v>
      </c>
      <c r="BM127" s="180" t="s">
        <v>207</v>
      </c>
    </row>
    <row r="128" spans="1:65" s="2" customFormat="1">
      <c r="A128" s="35"/>
      <c r="B128" s="36"/>
      <c r="C128" s="37"/>
      <c r="D128" s="182" t="s">
        <v>133</v>
      </c>
      <c r="E128" s="37"/>
      <c r="F128" s="183" t="s">
        <v>208</v>
      </c>
      <c r="G128" s="37"/>
      <c r="H128" s="37"/>
      <c r="I128" s="184"/>
      <c r="J128" s="37"/>
      <c r="K128" s="37"/>
      <c r="L128" s="40"/>
      <c r="M128" s="185"/>
      <c r="N128" s="186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133</v>
      </c>
      <c r="AU128" s="18" t="s">
        <v>79</v>
      </c>
    </row>
    <row r="129" spans="1:65" s="12" customFormat="1" ht="25.9" customHeight="1">
      <c r="B129" s="153"/>
      <c r="C129" s="154"/>
      <c r="D129" s="155" t="s">
        <v>71</v>
      </c>
      <c r="E129" s="156" t="s">
        <v>209</v>
      </c>
      <c r="F129" s="156" t="s">
        <v>210</v>
      </c>
      <c r="G129" s="154"/>
      <c r="H129" s="154"/>
      <c r="I129" s="157"/>
      <c r="J129" s="158">
        <f>BK129</f>
        <v>0</v>
      </c>
      <c r="K129" s="154"/>
      <c r="L129" s="159"/>
      <c r="M129" s="160"/>
      <c r="N129" s="161"/>
      <c r="O129" s="161"/>
      <c r="P129" s="162">
        <f>P130+P139+P168+P177</f>
        <v>0</v>
      </c>
      <c r="Q129" s="161"/>
      <c r="R129" s="162">
        <f>R130+R139+R168+R177</f>
        <v>1.4921981600000001</v>
      </c>
      <c r="S129" s="161"/>
      <c r="T129" s="163">
        <f>T130+T139+T168+T177</f>
        <v>0.25223583999999999</v>
      </c>
      <c r="AR129" s="164" t="s">
        <v>79</v>
      </c>
      <c r="AT129" s="165" t="s">
        <v>71</v>
      </c>
      <c r="AU129" s="165" t="s">
        <v>72</v>
      </c>
      <c r="AY129" s="164" t="s">
        <v>116</v>
      </c>
      <c r="BK129" s="166">
        <f>BK130+BK139+BK168+BK177</f>
        <v>0</v>
      </c>
    </row>
    <row r="130" spans="1:65" s="12" customFormat="1" ht="22.9" customHeight="1">
      <c r="B130" s="153"/>
      <c r="C130" s="154"/>
      <c r="D130" s="155" t="s">
        <v>71</v>
      </c>
      <c r="E130" s="167" t="s">
        <v>211</v>
      </c>
      <c r="F130" s="167" t="s">
        <v>212</v>
      </c>
      <c r="G130" s="154"/>
      <c r="H130" s="154"/>
      <c r="I130" s="157"/>
      <c r="J130" s="168">
        <f>BK130</f>
        <v>0</v>
      </c>
      <c r="K130" s="154"/>
      <c r="L130" s="159"/>
      <c r="M130" s="160"/>
      <c r="N130" s="161"/>
      <c r="O130" s="161"/>
      <c r="P130" s="162">
        <f>SUM(P131:P138)</f>
        <v>0</v>
      </c>
      <c r="Q130" s="161"/>
      <c r="R130" s="162">
        <f>SUM(R131:R138)</f>
        <v>0</v>
      </c>
      <c r="S130" s="161"/>
      <c r="T130" s="163">
        <f>SUM(T131:T138)</f>
        <v>0</v>
      </c>
      <c r="AR130" s="164" t="s">
        <v>79</v>
      </c>
      <c r="AT130" s="165" t="s">
        <v>71</v>
      </c>
      <c r="AU130" s="165" t="s">
        <v>77</v>
      </c>
      <c r="AY130" s="164" t="s">
        <v>116</v>
      </c>
      <c r="BK130" s="166">
        <f>SUM(BK131:BK138)</f>
        <v>0</v>
      </c>
    </row>
    <row r="131" spans="1:65" s="2" customFormat="1" ht="33" customHeight="1">
      <c r="A131" s="35"/>
      <c r="B131" s="36"/>
      <c r="C131" s="169" t="s">
        <v>131</v>
      </c>
      <c r="D131" s="169" t="s">
        <v>119</v>
      </c>
      <c r="E131" s="170" t="s">
        <v>213</v>
      </c>
      <c r="F131" s="171" t="s">
        <v>214</v>
      </c>
      <c r="G131" s="172" t="s">
        <v>215</v>
      </c>
      <c r="H131" s="173">
        <v>1</v>
      </c>
      <c r="I131" s="174"/>
      <c r="J131" s="175">
        <f>ROUND(I131*H131,2)</f>
        <v>0</v>
      </c>
      <c r="K131" s="171" t="s">
        <v>19</v>
      </c>
      <c r="L131" s="40"/>
      <c r="M131" s="176" t="s">
        <v>19</v>
      </c>
      <c r="N131" s="177" t="s">
        <v>43</v>
      </c>
      <c r="O131" s="65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0" t="s">
        <v>123</v>
      </c>
      <c r="AT131" s="180" t="s">
        <v>119</v>
      </c>
      <c r="AU131" s="180" t="s">
        <v>79</v>
      </c>
      <c r="AY131" s="18" t="s">
        <v>116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8" t="s">
        <v>77</v>
      </c>
      <c r="BK131" s="181">
        <f>ROUND(I131*H131,2)</f>
        <v>0</v>
      </c>
      <c r="BL131" s="18" t="s">
        <v>123</v>
      </c>
      <c r="BM131" s="180" t="s">
        <v>216</v>
      </c>
    </row>
    <row r="132" spans="1:65" s="2" customFormat="1" ht="29.25">
      <c r="A132" s="35"/>
      <c r="B132" s="36"/>
      <c r="C132" s="37"/>
      <c r="D132" s="189" t="s">
        <v>198</v>
      </c>
      <c r="E132" s="37"/>
      <c r="F132" s="199" t="s">
        <v>217</v>
      </c>
      <c r="G132" s="37"/>
      <c r="H132" s="37"/>
      <c r="I132" s="184"/>
      <c r="J132" s="37"/>
      <c r="K132" s="37"/>
      <c r="L132" s="40"/>
      <c r="M132" s="185"/>
      <c r="N132" s="186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198</v>
      </c>
      <c r="AU132" s="18" t="s">
        <v>79</v>
      </c>
    </row>
    <row r="133" spans="1:65" s="2" customFormat="1" ht="33" customHeight="1">
      <c r="A133" s="35"/>
      <c r="B133" s="36"/>
      <c r="C133" s="169" t="s">
        <v>218</v>
      </c>
      <c r="D133" s="169" t="s">
        <v>119</v>
      </c>
      <c r="E133" s="170" t="s">
        <v>219</v>
      </c>
      <c r="F133" s="171" t="s">
        <v>220</v>
      </c>
      <c r="G133" s="172" t="s">
        <v>215</v>
      </c>
      <c r="H133" s="173">
        <v>1</v>
      </c>
      <c r="I133" s="174"/>
      <c r="J133" s="175">
        <f>ROUND(I133*H133,2)</f>
        <v>0</v>
      </c>
      <c r="K133" s="171" t="s">
        <v>19</v>
      </c>
      <c r="L133" s="40"/>
      <c r="M133" s="176" t="s">
        <v>19</v>
      </c>
      <c r="N133" s="177" t="s">
        <v>43</v>
      </c>
      <c r="O133" s="65"/>
      <c r="P133" s="178">
        <f>O133*H133</f>
        <v>0</v>
      </c>
      <c r="Q133" s="178">
        <v>0</v>
      </c>
      <c r="R133" s="178">
        <f>Q133*H133</f>
        <v>0</v>
      </c>
      <c r="S133" s="178">
        <v>0</v>
      </c>
      <c r="T133" s="17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0" t="s">
        <v>123</v>
      </c>
      <c r="AT133" s="180" t="s">
        <v>119</v>
      </c>
      <c r="AU133" s="180" t="s">
        <v>79</v>
      </c>
      <c r="AY133" s="18" t="s">
        <v>116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8" t="s">
        <v>77</v>
      </c>
      <c r="BK133" s="181">
        <f>ROUND(I133*H133,2)</f>
        <v>0</v>
      </c>
      <c r="BL133" s="18" t="s">
        <v>123</v>
      </c>
      <c r="BM133" s="180" t="s">
        <v>221</v>
      </c>
    </row>
    <row r="134" spans="1:65" s="2" customFormat="1" ht="29.25">
      <c r="A134" s="35"/>
      <c r="B134" s="36"/>
      <c r="C134" s="37"/>
      <c r="D134" s="189" t="s">
        <v>198</v>
      </c>
      <c r="E134" s="37"/>
      <c r="F134" s="199" t="s">
        <v>217</v>
      </c>
      <c r="G134" s="37"/>
      <c r="H134" s="37"/>
      <c r="I134" s="184"/>
      <c r="J134" s="37"/>
      <c r="K134" s="37"/>
      <c r="L134" s="40"/>
      <c r="M134" s="185"/>
      <c r="N134" s="186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198</v>
      </c>
      <c r="AU134" s="18" t="s">
        <v>79</v>
      </c>
    </row>
    <row r="135" spans="1:65" s="2" customFormat="1" ht="33" customHeight="1">
      <c r="A135" s="35"/>
      <c r="B135" s="36"/>
      <c r="C135" s="169" t="s">
        <v>222</v>
      </c>
      <c r="D135" s="169" t="s">
        <v>119</v>
      </c>
      <c r="E135" s="170" t="s">
        <v>223</v>
      </c>
      <c r="F135" s="171" t="s">
        <v>224</v>
      </c>
      <c r="G135" s="172" t="s">
        <v>215</v>
      </c>
      <c r="H135" s="173">
        <v>1</v>
      </c>
      <c r="I135" s="174"/>
      <c r="J135" s="175">
        <f>ROUND(I135*H135,2)</f>
        <v>0</v>
      </c>
      <c r="K135" s="171" t="s">
        <v>19</v>
      </c>
      <c r="L135" s="40"/>
      <c r="M135" s="176" t="s">
        <v>19</v>
      </c>
      <c r="N135" s="177" t="s">
        <v>43</v>
      </c>
      <c r="O135" s="65"/>
      <c r="P135" s="178">
        <f>O135*H135</f>
        <v>0</v>
      </c>
      <c r="Q135" s="178">
        <v>0</v>
      </c>
      <c r="R135" s="178">
        <f>Q135*H135</f>
        <v>0</v>
      </c>
      <c r="S135" s="178">
        <v>0</v>
      </c>
      <c r="T135" s="17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0" t="s">
        <v>123</v>
      </c>
      <c r="AT135" s="180" t="s">
        <v>119</v>
      </c>
      <c r="AU135" s="180" t="s">
        <v>79</v>
      </c>
      <c r="AY135" s="18" t="s">
        <v>116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8" t="s">
        <v>77</v>
      </c>
      <c r="BK135" s="181">
        <f>ROUND(I135*H135,2)</f>
        <v>0</v>
      </c>
      <c r="BL135" s="18" t="s">
        <v>123</v>
      </c>
      <c r="BM135" s="180" t="s">
        <v>225</v>
      </c>
    </row>
    <row r="136" spans="1:65" s="2" customFormat="1" ht="29.25">
      <c r="A136" s="35"/>
      <c r="B136" s="36"/>
      <c r="C136" s="37"/>
      <c r="D136" s="189" t="s">
        <v>198</v>
      </c>
      <c r="E136" s="37"/>
      <c r="F136" s="199" t="s">
        <v>217</v>
      </c>
      <c r="G136" s="37"/>
      <c r="H136" s="37"/>
      <c r="I136" s="184"/>
      <c r="J136" s="37"/>
      <c r="K136" s="37"/>
      <c r="L136" s="40"/>
      <c r="M136" s="185"/>
      <c r="N136" s="186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198</v>
      </c>
      <c r="AU136" s="18" t="s">
        <v>79</v>
      </c>
    </row>
    <row r="137" spans="1:65" s="2" customFormat="1" ht="33" customHeight="1">
      <c r="A137" s="35"/>
      <c r="B137" s="36"/>
      <c r="C137" s="169" t="s">
        <v>226</v>
      </c>
      <c r="D137" s="169" t="s">
        <v>119</v>
      </c>
      <c r="E137" s="170" t="s">
        <v>227</v>
      </c>
      <c r="F137" s="171" t="s">
        <v>228</v>
      </c>
      <c r="G137" s="172" t="s">
        <v>215</v>
      </c>
      <c r="H137" s="173">
        <v>1</v>
      </c>
      <c r="I137" s="174"/>
      <c r="J137" s="175">
        <f>ROUND(I137*H137,2)</f>
        <v>0</v>
      </c>
      <c r="K137" s="171" t="s">
        <v>19</v>
      </c>
      <c r="L137" s="40"/>
      <c r="M137" s="176" t="s">
        <v>19</v>
      </c>
      <c r="N137" s="177" t="s">
        <v>43</v>
      </c>
      <c r="O137" s="65"/>
      <c r="P137" s="178">
        <f>O137*H137</f>
        <v>0</v>
      </c>
      <c r="Q137" s="178">
        <v>0</v>
      </c>
      <c r="R137" s="178">
        <f>Q137*H137</f>
        <v>0</v>
      </c>
      <c r="S137" s="178">
        <v>0</v>
      </c>
      <c r="T137" s="17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0" t="s">
        <v>123</v>
      </c>
      <c r="AT137" s="180" t="s">
        <v>119</v>
      </c>
      <c r="AU137" s="180" t="s">
        <v>79</v>
      </c>
      <c r="AY137" s="18" t="s">
        <v>116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8" t="s">
        <v>77</v>
      </c>
      <c r="BK137" s="181">
        <f>ROUND(I137*H137,2)</f>
        <v>0</v>
      </c>
      <c r="BL137" s="18" t="s">
        <v>123</v>
      </c>
      <c r="BM137" s="180" t="s">
        <v>229</v>
      </c>
    </row>
    <row r="138" spans="1:65" s="2" customFormat="1" ht="39">
      <c r="A138" s="35"/>
      <c r="B138" s="36"/>
      <c r="C138" s="37"/>
      <c r="D138" s="189" t="s">
        <v>198</v>
      </c>
      <c r="E138" s="37"/>
      <c r="F138" s="199" t="s">
        <v>230</v>
      </c>
      <c r="G138" s="37"/>
      <c r="H138" s="37"/>
      <c r="I138" s="184"/>
      <c r="J138" s="37"/>
      <c r="K138" s="37"/>
      <c r="L138" s="40"/>
      <c r="M138" s="185"/>
      <c r="N138" s="186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198</v>
      </c>
      <c r="AU138" s="18" t="s">
        <v>79</v>
      </c>
    </row>
    <row r="139" spans="1:65" s="12" customFormat="1" ht="22.9" customHeight="1">
      <c r="B139" s="153"/>
      <c r="C139" s="154"/>
      <c r="D139" s="155" t="s">
        <v>71</v>
      </c>
      <c r="E139" s="167" t="s">
        <v>231</v>
      </c>
      <c r="F139" s="167" t="s">
        <v>232</v>
      </c>
      <c r="G139" s="154"/>
      <c r="H139" s="154"/>
      <c r="I139" s="157"/>
      <c r="J139" s="168">
        <f>BK139</f>
        <v>0</v>
      </c>
      <c r="K139" s="154"/>
      <c r="L139" s="159"/>
      <c r="M139" s="160"/>
      <c r="N139" s="161"/>
      <c r="O139" s="161"/>
      <c r="P139" s="162">
        <f>SUM(P140:P167)</f>
        <v>0</v>
      </c>
      <c r="Q139" s="161"/>
      <c r="R139" s="162">
        <f>SUM(R140:R167)</f>
        <v>0</v>
      </c>
      <c r="S139" s="161"/>
      <c r="T139" s="163">
        <f>SUM(T140:T167)</f>
        <v>0</v>
      </c>
      <c r="AR139" s="164" t="s">
        <v>79</v>
      </c>
      <c r="AT139" s="165" t="s">
        <v>71</v>
      </c>
      <c r="AU139" s="165" t="s">
        <v>77</v>
      </c>
      <c r="AY139" s="164" t="s">
        <v>116</v>
      </c>
      <c r="BK139" s="166">
        <f>SUM(BK140:BK167)</f>
        <v>0</v>
      </c>
    </row>
    <row r="140" spans="1:65" s="2" customFormat="1" ht="55.5" customHeight="1">
      <c r="A140" s="35"/>
      <c r="B140" s="36"/>
      <c r="C140" s="169" t="s">
        <v>233</v>
      </c>
      <c r="D140" s="169" t="s">
        <v>119</v>
      </c>
      <c r="E140" s="170" t="s">
        <v>234</v>
      </c>
      <c r="F140" s="171" t="s">
        <v>235</v>
      </c>
      <c r="G140" s="172" t="s">
        <v>215</v>
      </c>
      <c r="H140" s="173">
        <v>1</v>
      </c>
      <c r="I140" s="174"/>
      <c r="J140" s="175">
        <f>ROUND(I140*H140,2)</f>
        <v>0</v>
      </c>
      <c r="K140" s="171" t="s">
        <v>19</v>
      </c>
      <c r="L140" s="40"/>
      <c r="M140" s="176" t="s">
        <v>19</v>
      </c>
      <c r="N140" s="177" t="s">
        <v>43</v>
      </c>
      <c r="O140" s="65"/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0" t="s">
        <v>131</v>
      </c>
      <c r="AT140" s="180" t="s">
        <v>119</v>
      </c>
      <c r="AU140" s="180" t="s">
        <v>79</v>
      </c>
      <c r="AY140" s="18" t="s">
        <v>116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8" t="s">
        <v>77</v>
      </c>
      <c r="BK140" s="181">
        <f>ROUND(I140*H140,2)</f>
        <v>0</v>
      </c>
      <c r="BL140" s="18" t="s">
        <v>131</v>
      </c>
      <c r="BM140" s="180" t="s">
        <v>236</v>
      </c>
    </row>
    <row r="141" spans="1:65" s="14" customFormat="1">
      <c r="B141" s="200"/>
      <c r="C141" s="201"/>
      <c r="D141" s="189" t="s">
        <v>135</v>
      </c>
      <c r="E141" s="202" t="s">
        <v>19</v>
      </c>
      <c r="F141" s="203" t="s">
        <v>237</v>
      </c>
      <c r="G141" s="201"/>
      <c r="H141" s="202" t="s">
        <v>19</v>
      </c>
      <c r="I141" s="204"/>
      <c r="J141" s="201"/>
      <c r="K141" s="201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135</v>
      </c>
      <c r="AU141" s="209" t="s">
        <v>79</v>
      </c>
      <c r="AV141" s="14" t="s">
        <v>77</v>
      </c>
      <c r="AW141" s="14" t="s">
        <v>33</v>
      </c>
      <c r="AX141" s="14" t="s">
        <v>72</v>
      </c>
      <c r="AY141" s="209" t="s">
        <v>116</v>
      </c>
    </row>
    <row r="142" spans="1:65" s="14" customFormat="1">
      <c r="B142" s="200"/>
      <c r="C142" s="201"/>
      <c r="D142" s="189" t="s">
        <v>135</v>
      </c>
      <c r="E142" s="202" t="s">
        <v>19</v>
      </c>
      <c r="F142" s="203" t="s">
        <v>238</v>
      </c>
      <c r="G142" s="201"/>
      <c r="H142" s="202" t="s">
        <v>19</v>
      </c>
      <c r="I142" s="204"/>
      <c r="J142" s="201"/>
      <c r="K142" s="201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135</v>
      </c>
      <c r="AU142" s="209" t="s">
        <v>79</v>
      </c>
      <c r="AV142" s="14" t="s">
        <v>77</v>
      </c>
      <c r="AW142" s="14" t="s">
        <v>33</v>
      </c>
      <c r="AX142" s="14" t="s">
        <v>72</v>
      </c>
      <c r="AY142" s="209" t="s">
        <v>116</v>
      </c>
    </row>
    <row r="143" spans="1:65" s="14" customFormat="1">
      <c r="B143" s="200"/>
      <c r="C143" s="201"/>
      <c r="D143" s="189" t="s">
        <v>135</v>
      </c>
      <c r="E143" s="202" t="s">
        <v>19</v>
      </c>
      <c r="F143" s="203" t="s">
        <v>239</v>
      </c>
      <c r="G143" s="201"/>
      <c r="H143" s="202" t="s">
        <v>19</v>
      </c>
      <c r="I143" s="204"/>
      <c r="J143" s="201"/>
      <c r="K143" s="201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135</v>
      </c>
      <c r="AU143" s="209" t="s">
        <v>79</v>
      </c>
      <c r="AV143" s="14" t="s">
        <v>77</v>
      </c>
      <c r="AW143" s="14" t="s">
        <v>33</v>
      </c>
      <c r="AX143" s="14" t="s">
        <v>72</v>
      </c>
      <c r="AY143" s="209" t="s">
        <v>116</v>
      </c>
    </row>
    <row r="144" spans="1:65" s="13" customFormat="1">
      <c r="B144" s="187"/>
      <c r="C144" s="188"/>
      <c r="D144" s="189" t="s">
        <v>135</v>
      </c>
      <c r="E144" s="190" t="s">
        <v>19</v>
      </c>
      <c r="F144" s="191" t="s">
        <v>77</v>
      </c>
      <c r="G144" s="188"/>
      <c r="H144" s="192">
        <v>1</v>
      </c>
      <c r="I144" s="193"/>
      <c r="J144" s="188"/>
      <c r="K144" s="188"/>
      <c r="L144" s="194"/>
      <c r="M144" s="195"/>
      <c r="N144" s="196"/>
      <c r="O144" s="196"/>
      <c r="P144" s="196"/>
      <c r="Q144" s="196"/>
      <c r="R144" s="196"/>
      <c r="S144" s="196"/>
      <c r="T144" s="197"/>
      <c r="AT144" s="198" t="s">
        <v>135</v>
      </c>
      <c r="AU144" s="198" t="s">
        <v>79</v>
      </c>
      <c r="AV144" s="13" t="s">
        <v>79</v>
      </c>
      <c r="AW144" s="13" t="s">
        <v>33</v>
      </c>
      <c r="AX144" s="13" t="s">
        <v>77</v>
      </c>
      <c r="AY144" s="198" t="s">
        <v>116</v>
      </c>
    </row>
    <row r="145" spans="1:65" s="2" customFormat="1" ht="49.15" customHeight="1">
      <c r="A145" s="35"/>
      <c r="B145" s="36"/>
      <c r="C145" s="169" t="s">
        <v>7</v>
      </c>
      <c r="D145" s="169" t="s">
        <v>119</v>
      </c>
      <c r="E145" s="170" t="s">
        <v>240</v>
      </c>
      <c r="F145" s="171" t="s">
        <v>241</v>
      </c>
      <c r="G145" s="172" t="s">
        <v>215</v>
      </c>
      <c r="H145" s="173">
        <v>1</v>
      </c>
      <c r="I145" s="174"/>
      <c r="J145" s="175">
        <f>ROUND(I145*H145,2)</f>
        <v>0</v>
      </c>
      <c r="K145" s="171" t="s">
        <v>19</v>
      </c>
      <c r="L145" s="40"/>
      <c r="M145" s="176" t="s">
        <v>19</v>
      </c>
      <c r="N145" s="177" t="s">
        <v>43</v>
      </c>
      <c r="O145" s="65"/>
      <c r="P145" s="178">
        <f>O145*H145</f>
        <v>0</v>
      </c>
      <c r="Q145" s="178">
        <v>0</v>
      </c>
      <c r="R145" s="178">
        <f>Q145*H145</f>
        <v>0</v>
      </c>
      <c r="S145" s="178">
        <v>0</v>
      </c>
      <c r="T145" s="17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0" t="s">
        <v>131</v>
      </c>
      <c r="AT145" s="180" t="s">
        <v>119</v>
      </c>
      <c r="AU145" s="180" t="s">
        <v>79</v>
      </c>
      <c r="AY145" s="18" t="s">
        <v>116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8" t="s">
        <v>77</v>
      </c>
      <c r="BK145" s="181">
        <f>ROUND(I145*H145,2)</f>
        <v>0</v>
      </c>
      <c r="BL145" s="18" t="s">
        <v>131</v>
      </c>
      <c r="BM145" s="180" t="s">
        <v>242</v>
      </c>
    </row>
    <row r="146" spans="1:65" s="14" customFormat="1">
      <c r="B146" s="200"/>
      <c r="C146" s="201"/>
      <c r="D146" s="189" t="s">
        <v>135</v>
      </c>
      <c r="E146" s="202" t="s">
        <v>19</v>
      </c>
      <c r="F146" s="203" t="s">
        <v>237</v>
      </c>
      <c r="G146" s="201"/>
      <c r="H146" s="202" t="s">
        <v>19</v>
      </c>
      <c r="I146" s="204"/>
      <c r="J146" s="201"/>
      <c r="K146" s="201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135</v>
      </c>
      <c r="AU146" s="209" t="s">
        <v>79</v>
      </c>
      <c r="AV146" s="14" t="s">
        <v>77</v>
      </c>
      <c r="AW146" s="14" t="s">
        <v>33</v>
      </c>
      <c r="AX146" s="14" t="s">
        <v>72</v>
      </c>
      <c r="AY146" s="209" t="s">
        <v>116</v>
      </c>
    </row>
    <row r="147" spans="1:65" s="14" customFormat="1">
      <c r="B147" s="200"/>
      <c r="C147" s="201"/>
      <c r="D147" s="189" t="s">
        <v>135</v>
      </c>
      <c r="E147" s="202" t="s">
        <v>19</v>
      </c>
      <c r="F147" s="203" t="s">
        <v>238</v>
      </c>
      <c r="G147" s="201"/>
      <c r="H147" s="202" t="s">
        <v>19</v>
      </c>
      <c r="I147" s="204"/>
      <c r="J147" s="201"/>
      <c r="K147" s="201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135</v>
      </c>
      <c r="AU147" s="209" t="s">
        <v>79</v>
      </c>
      <c r="AV147" s="14" t="s">
        <v>77</v>
      </c>
      <c r="AW147" s="14" t="s">
        <v>33</v>
      </c>
      <c r="AX147" s="14" t="s">
        <v>72</v>
      </c>
      <c r="AY147" s="209" t="s">
        <v>116</v>
      </c>
    </row>
    <row r="148" spans="1:65" s="14" customFormat="1">
      <c r="B148" s="200"/>
      <c r="C148" s="201"/>
      <c r="D148" s="189" t="s">
        <v>135</v>
      </c>
      <c r="E148" s="202" t="s">
        <v>19</v>
      </c>
      <c r="F148" s="203" t="s">
        <v>239</v>
      </c>
      <c r="G148" s="201"/>
      <c r="H148" s="202" t="s">
        <v>19</v>
      </c>
      <c r="I148" s="204"/>
      <c r="J148" s="201"/>
      <c r="K148" s="201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135</v>
      </c>
      <c r="AU148" s="209" t="s">
        <v>79</v>
      </c>
      <c r="AV148" s="14" t="s">
        <v>77</v>
      </c>
      <c r="AW148" s="14" t="s">
        <v>33</v>
      </c>
      <c r="AX148" s="14" t="s">
        <v>72</v>
      </c>
      <c r="AY148" s="209" t="s">
        <v>116</v>
      </c>
    </row>
    <row r="149" spans="1:65" s="13" customFormat="1">
      <c r="B149" s="187"/>
      <c r="C149" s="188"/>
      <c r="D149" s="189" t="s">
        <v>135</v>
      </c>
      <c r="E149" s="190" t="s">
        <v>19</v>
      </c>
      <c r="F149" s="191" t="s">
        <v>77</v>
      </c>
      <c r="G149" s="188"/>
      <c r="H149" s="192">
        <v>1</v>
      </c>
      <c r="I149" s="193"/>
      <c r="J149" s="188"/>
      <c r="K149" s="188"/>
      <c r="L149" s="194"/>
      <c r="M149" s="195"/>
      <c r="N149" s="196"/>
      <c r="O149" s="196"/>
      <c r="P149" s="196"/>
      <c r="Q149" s="196"/>
      <c r="R149" s="196"/>
      <c r="S149" s="196"/>
      <c r="T149" s="197"/>
      <c r="AT149" s="198" t="s">
        <v>135</v>
      </c>
      <c r="AU149" s="198" t="s">
        <v>79</v>
      </c>
      <c r="AV149" s="13" t="s">
        <v>79</v>
      </c>
      <c r="AW149" s="13" t="s">
        <v>33</v>
      </c>
      <c r="AX149" s="13" t="s">
        <v>77</v>
      </c>
      <c r="AY149" s="198" t="s">
        <v>116</v>
      </c>
    </row>
    <row r="150" spans="1:65" s="2" customFormat="1" ht="49.15" customHeight="1">
      <c r="A150" s="35"/>
      <c r="B150" s="36"/>
      <c r="C150" s="169" t="s">
        <v>243</v>
      </c>
      <c r="D150" s="169" t="s">
        <v>119</v>
      </c>
      <c r="E150" s="170" t="s">
        <v>244</v>
      </c>
      <c r="F150" s="171" t="s">
        <v>245</v>
      </c>
      <c r="G150" s="172" t="s">
        <v>215</v>
      </c>
      <c r="H150" s="173">
        <v>1</v>
      </c>
      <c r="I150" s="174"/>
      <c r="J150" s="175">
        <f>ROUND(I150*H150,2)</f>
        <v>0</v>
      </c>
      <c r="K150" s="171" t="s">
        <v>19</v>
      </c>
      <c r="L150" s="40"/>
      <c r="M150" s="176" t="s">
        <v>19</v>
      </c>
      <c r="N150" s="177" t="s">
        <v>43</v>
      </c>
      <c r="O150" s="65"/>
      <c r="P150" s="178">
        <f>O150*H150</f>
        <v>0</v>
      </c>
      <c r="Q150" s="178">
        <v>0</v>
      </c>
      <c r="R150" s="178">
        <f>Q150*H150</f>
        <v>0</v>
      </c>
      <c r="S150" s="178">
        <v>0</v>
      </c>
      <c r="T150" s="17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0" t="s">
        <v>131</v>
      </c>
      <c r="AT150" s="180" t="s">
        <v>119</v>
      </c>
      <c r="AU150" s="180" t="s">
        <v>79</v>
      </c>
      <c r="AY150" s="18" t="s">
        <v>116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8" t="s">
        <v>77</v>
      </c>
      <c r="BK150" s="181">
        <f>ROUND(I150*H150,2)</f>
        <v>0</v>
      </c>
      <c r="BL150" s="18" t="s">
        <v>131</v>
      </c>
      <c r="BM150" s="180" t="s">
        <v>246</v>
      </c>
    </row>
    <row r="151" spans="1:65" s="2" customFormat="1" ht="78">
      <c r="A151" s="35"/>
      <c r="B151" s="36"/>
      <c r="C151" s="37"/>
      <c r="D151" s="189" t="s">
        <v>198</v>
      </c>
      <c r="E151" s="37"/>
      <c r="F151" s="199" t="s">
        <v>247</v>
      </c>
      <c r="G151" s="37"/>
      <c r="H151" s="37"/>
      <c r="I151" s="184"/>
      <c r="J151" s="37"/>
      <c r="K151" s="37"/>
      <c r="L151" s="40"/>
      <c r="M151" s="185"/>
      <c r="N151" s="186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198</v>
      </c>
      <c r="AU151" s="18" t="s">
        <v>79</v>
      </c>
    </row>
    <row r="152" spans="1:65" s="14" customFormat="1">
      <c r="B152" s="200"/>
      <c r="C152" s="201"/>
      <c r="D152" s="189" t="s">
        <v>135</v>
      </c>
      <c r="E152" s="202" t="s">
        <v>19</v>
      </c>
      <c r="F152" s="203" t="s">
        <v>237</v>
      </c>
      <c r="G152" s="201"/>
      <c r="H152" s="202" t="s">
        <v>19</v>
      </c>
      <c r="I152" s="204"/>
      <c r="J152" s="201"/>
      <c r="K152" s="201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135</v>
      </c>
      <c r="AU152" s="209" t="s">
        <v>79</v>
      </c>
      <c r="AV152" s="14" t="s">
        <v>77</v>
      </c>
      <c r="AW152" s="14" t="s">
        <v>33</v>
      </c>
      <c r="AX152" s="14" t="s">
        <v>72</v>
      </c>
      <c r="AY152" s="209" t="s">
        <v>116</v>
      </c>
    </row>
    <row r="153" spans="1:65" s="14" customFormat="1">
      <c r="B153" s="200"/>
      <c r="C153" s="201"/>
      <c r="D153" s="189" t="s">
        <v>135</v>
      </c>
      <c r="E153" s="202" t="s">
        <v>19</v>
      </c>
      <c r="F153" s="203" t="s">
        <v>238</v>
      </c>
      <c r="G153" s="201"/>
      <c r="H153" s="202" t="s">
        <v>19</v>
      </c>
      <c r="I153" s="204"/>
      <c r="J153" s="201"/>
      <c r="K153" s="201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135</v>
      </c>
      <c r="AU153" s="209" t="s">
        <v>79</v>
      </c>
      <c r="AV153" s="14" t="s">
        <v>77</v>
      </c>
      <c r="AW153" s="14" t="s">
        <v>33</v>
      </c>
      <c r="AX153" s="14" t="s">
        <v>72</v>
      </c>
      <c r="AY153" s="209" t="s">
        <v>116</v>
      </c>
    </row>
    <row r="154" spans="1:65" s="14" customFormat="1">
      <c r="B154" s="200"/>
      <c r="C154" s="201"/>
      <c r="D154" s="189" t="s">
        <v>135</v>
      </c>
      <c r="E154" s="202" t="s">
        <v>19</v>
      </c>
      <c r="F154" s="203" t="s">
        <v>239</v>
      </c>
      <c r="G154" s="201"/>
      <c r="H154" s="202" t="s">
        <v>19</v>
      </c>
      <c r="I154" s="204"/>
      <c r="J154" s="201"/>
      <c r="K154" s="201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135</v>
      </c>
      <c r="AU154" s="209" t="s">
        <v>79</v>
      </c>
      <c r="AV154" s="14" t="s">
        <v>77</v>
      </c>
      <c r="AW154" s="14" t="s">
        <v>33</v>
      </c>
      <c r="AX154" s="14" t="s">
        <v>72</v>
      </c>
      <c r="AY154" s="209" t="s">
        <v>116</v>
      </c>
    </row>
    <row r="155" spans="1:65" s="13" customFormat="1">
      <c r="B155" s="187"/>
      <c r="C155" s="188"/>
      <c r="D155" s="189" t="s">
        <v>135</v>
      </c>
      <c r="E155" s="190" t="s">
        <v>19</v>
      </c>
      <c r="F155" s="191" t="s">
        <v>77</v>
      </c>
      <c r="G155" s="188"/>
      <c r="H155" s="192">
        <v>1</v>
      </c>
      <c r="I155" s="193"/>
      <c r="J155" s="188"/>
      <c r="K155" s="188"/>
      <c r="L155" s="194"/>
      <c r="M155" s="195"/>
      <c r="N155" s="196"/>
      <c r="O155" s="196"/>
      <c r="P155" s="196"/>
      <c r="Q155" s="196"/>
      <c r="R155" s="196"/>
      <c r="S155" s="196"/>
      <c r="T155" s="197"/>
      <c r="AT155" s="198" t="s">
        <v>135</v>
      </c>
      <c r="AU155" s="198" t="s">
        <v>79</v>
      </c>
      <c r="AV155" s="13" t="s">
        <v>79</v>
      </c>
      <c r="AW155" s="13" t="s">
        <v>33</v>
      </c>
      <c r="AX155" s="13" t="s">
        <v>77</v>
      </c>
      <c r="AY155" s="198" t="s">
        <v>116</v>
      </c>
    </row>
    <row r="156" spans="1:65" s="2" customFormat="1" ht="55.5" customHeight="1">
      <c r="A156" s="35"/>
      <c r="B156" s="36"/>
      <c r="C156" s="169" t="s">
        <v>248</v>
      </c>
      <c r="D156" s="169" t="s">
        <v>119</v>
      </c>
      <c r="E156" s="170" t="s">
        <v>249</v>
      </c>
      <c r="F156" s="171" t="s">
        <v>250</v>
      </c>
      <c r="G156" s="172" t="s">
        <v>215</v>
      </c>
      <c r="H156" s="173">
        <v>1</v>
      </c>
      <c r="I156" s="174"/>
      <c r="J156" s="175">
        <f>ROUND(I156*H156,2)</f>
        <v>0</v>
      </c>
      <c r="K156" s="171" t="s">
        <v>19</v>
      </c>
      <c r="L156" s="40"/>
      <c r="M156" s="176" t="s">
        <v>19</v>
      </c>
      <c r="N156" s="177" t="s">
        <v>43</v>
      </c>
      <c r="O156" s="65"/>
      <c r="P156" s="178">
        <f>O156*H156</f>
        <v>0</v>
      </c>
      <c r="Q156" s="178">
        <v>0</v>
      </c>
      <c r="R156" s="178">
        <f>Q156*H156</f>
        <v>0</v>
      </c>
      <c r="S156" s="178">
        <v>0</v>
      </c>
      <c r="T156" s="17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0" t="s">
        <v>131</v>
      </c>
      <c r="AT156" s="180" t="s">
        <v>119</v>
      </c>
      <c r="AU156" s="180" t="s">
        <v>79</v>
      </c>
      <c r="AY156" s="18" t="s">
        <v>116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8" t="s">
        <v>77</v>
      </c>
      <c r="BK156" s="181">
        <f>ROUND(I156*H156,2)</f>
        <v>0</v>
      </c>
      <c r="BL156" s="18" t="s">
        <v>131</v>
      </c>
      <c r="BM156" s="180" t="s">
        <v>251</v>
      </c>
    </row>
    <row r="157" spans="1:65" s="2" customFormat="1" ht="48.75">
      <c r="A157" s="35"/>
      <c r="B157" s="36"/>
      <c r="C157" s="37"/>
      <c r="D157" s="189" t="s">
        <v>198</v>
      </c>
      <c r="E157" s="37"/>
      <c r="F157" s="199" t="s">
        <v>252</v>
      </c>
      <c r="G157" s="37"/>
      <c r="H157" s="37"/>
      <c r="I157" s="184"/>
      <c r="J157" s="37"/>
      <c r="K157" s="37"/>
      <c r="L157" s="40"/>
      <c r="M157" s="185"/>
      <c r="N157" s="186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198</v>
      </c>
      <c r="AU157" s="18" t="s">
        <v>79</v>
      </c>
    </row>
    <row r="158" spans="1:65" s="14" customFormat="1">
      <c r="B158" s="200"/>
      <c r="C158" s="201"/>
      <c r="D158" s="189" t="s">
        <v>135</v>
      </c>
      <c r="E158" s="202" t="s">
        <v>19</v>
      </c>
      <c r="F158" s="203" t="s">
        <v>253</v>
      </c>
      <c r="G158" s="201"/>
      <c r="H158" s="202" t="s">
        <v>19</v>
      </c>
      <c r="I158" s="204"/>
      <c r="J158" s="201"/>
      <c r="K158" s="201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135</v>
      </c>
      <c r="AU158" s="209" t="s">
        <v>79</v>
      </c>
      <c r="AV158" s="14" t="s">
        <v>77</v>
      </c>
      <c r="AW158" s="14" t="s">
        <v>33</v>
      </c>
      <c r="AX158" s="14" t="s">
        <v>72</v>
      </c>
      <c r="AY158" s="209" t="s">
        <v>116</v>
      </c>
    </row>
    <row r="159" spans="1:65" s="14" customFormat="1" ht="22.5">
      <c r="B159" s="200"/>
      <c r="C159" s="201"/>
      <c r="D159" s="189" t="s">
        <v>135</v>
      </c>
      <c r="E159" s="202" t="s">
        <v>19</v>
      </c>
      <c r="F159" s="203" t="s">
        <v>254</v>
      </c>
      <c r="G159" s="201"/>
      <c r="H159" s="202" t="s">
        <v>19</v>
      </c>
      <c r="I159" s="204"/>
      <c r="J159" s="201"/>
      <c r="K159" s="201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135</v>
      </c>
      <c r="AU159" s="209" t="s">
        <v>79</v>
      </c>
      <c r="AV159" s="14" t="s">
        <v>77</v>
      </c>
      <c r="AW159" s="14" t="s">
        <v>33</v>
      </c>
      <c r="AX159" s="14" t="s">
        <v>72</v>
      </c>
      <c r="AY159" s="209" t="s">
        <v>116</v>
      </c>
    </row>
    <row r="160" spans="1:65" s="14" customFormat="1">
      <c r="B160" s="200"/>
      <c r="C160" s="201"/>
      <c r="D160" s="189" t="s">
        <v>135</v>
      </c>
      <c r="E160" s="202" t="s">
        <v>19</v>
      </c>
      <c r="F160" s="203" t="s">
        <v>255</v>
      </c>
      <c r="G160" s="201"/>
      <c r="H160" s="202" t="s">
        <v>19</v>
      </c>
      <c r="I160" s="204"/>
      <c r="J160" s="201"/>
      <c r="K160" s="201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135</v>
      </c>
      <c r="AU160" s="209" t="s">
        <v>79</v>
      </c>
      <c r="AV160" s="14" t="s">
        <v>77</v>
      </c>
      <c r="AW160" s="14" t="s">
        <v>33</v>
      </c>
      <c r="AX160" s="14" t="s">
        <v>72</v>
      </c>
      <c r="AY160" s="209" t="s">
        <v>116</v>
      </c>
    </row>
    <row r="161" spans="1:65" s="14" customFormat="1">
      <c r="B161" s="200"/>
      <c r="C161" s="201"/>
      <c r="D161" s="189" t="s">
        <v>135</v>
      </c>
      <c r="E161" s="202" t="s">
        <v>19</v>
      </c>
      <c r="F161" s="203" t="s">
        <v>256</v>
      </c>
      <c r="G161" s="201"/>
      <c r="H161" s="202" t="s">
        <v>19</v>
      </c>
      <c r="I161" s="204"/>
      <c r="J161" s="201"/>
      <c r="K161" s="201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135</v>
      </c>
      <c r="AU161" s="209" t="s">
        <v>79</v>
      </c>
      <c r="AV161" s="14" t="s">
        <v>77</v>
      </c>
      <c r="AW161" s="14" t="s">
        <v>33</v>
      </c>
      <c r="AX161" s="14" t="s">
        <v>72</v>
      </c>
      <c r="AY161" s="209" t="s">
        <v>116</v>
      </c>
    </row>
    <row r="162" spans="1:65" s="14" customFormat="1">
      <c r="B162" s="200"/>
      <c r="C162" s="201"/>
      <c r="D162" s="189" t="s">
        <v>135</v>
      </c>
      <c r="E162" s="202" t="s">
        <v>19</v>
      </c>
      <c r="F162" s="203" t="s">
        <v>257</v>
      </c>
      <c r="G162" s="201"/>
      <c r="H162" s="202" t="s">
        <v>19</v>
      </c>
      <c r="I162" s="204"/>
      <c r="J162" s="201"/>
      <c r="K162" s="201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135</v>
      </c>
      <c r="AU162" s="209" t="s">
        <v>79</v>
      </c>
      <c r="AV162" s="14" t="s">
        <v>77</v>
      </c>
      <c r="AW162" s="14" t="s">
        <v>33</v>
      </c>
      <c r="AX162" s="14" t="s">
        <v>72</v>
      </c>
      <c r="AY162" s="209" t="s">
        <v>116</v>
      </c>
    </row>
    <row r="163" spans="1:65" s="14" customFormat="1">
      <c r="B163" s="200"/>
      <c r="C163" s="201"/>
      <c r="D163" s="189" t="s">
        <v>135</v>
      </c>
      <c r="E163" s="202" t="s">
        <v>19</v>
      </c>
      <c r="F163" s="203" t="s">
        <v>258</v>
      </c>
      <c r="G163" s="201"/>
      <c r="H163" s="202" t="s">
        <v>19</v>
      </c>
      <c r="I163" s="204"/>
      <c r="J163" s="201"/>
      <c r="K163" s="201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135</v>
      </c>
      <c r="AU163" s="209" t="s">
        <v>79</v>
      </c>
      <c r="AV163" s="14" t="s">
        <v>77</v>
      </c>
      <c r="AW163" s="14" t="s">
        <v>33</v>
      </c>
      <c r="AX163" s="14" t="s">
        <v>72</v>
      </c>
      <c r="AY163" s="209" t="s">
        <v>116</v>
      </c>
    </row>
    <row r="164" spans="1:65" s="14" customFormat="1">
      <c r="B164" s="200"/>
      <c r="C164" s="201"/>
      <c r="D164" s="189" t="s">
        <v>135</v>
      </c>
      <c r="E164" s="202" t="s">
        <v>19</v>
      </c>
      <c r="F164" s="203" t="s">
        <v>259</v>
      </c>
      <c r="G164" s="201"/>
      <c r="H164" s="202" t="s">
        <v>19</v>
      </c>
      <c r="I164" s="204"/>
      <c r="J164" s="201"/>
      <c r="K164" s="201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135</v>
      </c>
      <c r="AU164" s="209" t="s">
        <v>79</v>
      </c>
      <c r="AV164" s="14" t="s">
        <v>77</v>
      </c>
      <c r="AW164" s="14" t="s">
        <v>33</v>
      </c>
      <c r="AX164" s="14" t="s">
        <v>72</v>
      </c>
      <c r="AY164" s="209" t="s">
        <v>116</v>
      </c>
    </row>
    <row r="165" spans="1:65" s="13" customFormat="1">
      <c r="B165" s="187"/>
      <c r="C165" s="188"/>
      <c r="D165" s="189" t="s">
        <v>135</v>
      </c>
      <c r="E165" s="190" t="s">
        <v>19</v>
      </c>
      <c r="F165" s="191" t="s">
        <v>77</v>
      </c>
      <c r="G165" s="188"/>
      <c r="H165" s="192">
        <v>1</v>
      </c>
      <c r="I165" s="193"/>
      <c r="J165" s="188"/>
      <c r="K165" s="188"/>
      <c r="L165" s="194"/>
      <c r="M165" s="195"/>
      <c r="N165" s="196"/>
      <c r="O165" s="196"/>
      <c r="P165" s="196"/>
      <c r="Q165" s="196"/>
      <c r="R165" s="196"/>
      <c r="S165" s="196"/>
      <c r="T165" s="197"/>
      <c r="AT165" s="198" t="s">
        <v>135</v>
      </c>
      <c r="AU165" s="198" t="s">
        <v>79</v>
      </c>
      <c r="AV165" s="13" t="s">
        <v>79</v>
      </c>
      <c r="AW165" s="13" t="s">
        <v>33</v>
      </c>
      <c r="AX165" s="13" t="s">
        <v>77</v>
      </c>
      <c r="AY165" s="198" t="s">
        <v>116</v>
      </c>
    </row>
    <row r="166" spans="1:65" s="2" customFormat="1" ht="44.25" customHeight="1">
      <c r="A166" s="35"/>
      <c r="B166" s="36"/>
      <c r="C166" s="169" t="s">
        <v>260</v>
      </c>
      <c r="D166" s="169" t="s">
        <v>119</v>
      </c>
      <c r="E166" s="170" t="s">
        <v>261</v>
      </c>
      <c r="F166" s="171" t="s">
        <v>262</v>
      </c>
      <c r="G166" s="172" t="s">
        <v>263</v>
      </c>
      <c r="H166" s="210"/>
      <c r="I166" s="174"/>
      <c r="J166" s="175">
        <f>ROUND(I166*H166,2)</f>
        <v>0</v>
      </c>
      <c r="K166" s="171" t="s">
        <v>130</v>
      </c>
      <c r="L166" s="40"/>
      <c r="M166" s="176" t="s">
        <v>19</v>
      </c>
      <c r="N166" s="177" t="s">
        <v>43</v>
      </c>
      <c r="O166" s="65"/>
      <c r="P166" s="178">
        <f>O166*H166</f>
        <v>0</v>
      </c>
      <c r="Q166" s="178">
        <v>0</v>
      </c>
      <c r="R166" s="178">
        <f>Q166*H166</f>
        <v>0</v>
      </c>
      <c r="S166" s="178">
        <v>0</v>
      </c>
      <c r="T166" s="17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0" t="s">
        <v>131</v>
      </c>
      <c r="AT166" s="180" t="s">
        <v>119</v>
      </c>
      <c r="AU166" s="180" t="s">
        <v>79</v>
      </c>
      <c r="AY166" s="18" t="s">
        <v>116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8" t="s">
        <v>77</v>
      </c>
      <c r="BK166" s="181">
        <f>ROUND(I166*H166,2)</f>
        <v>0</v>
      </c>
      <c r="BL166" s="18" t="s">
        <v>131</v>
      </c>
      <c r="BM166" s="180" t="s">
        <v>264</v>
      </c>
    </row>
    <row r="167" spans="1:65" s="2" customFormat="1">
      <c r="A167" s="35"/>
      <c r="B167" s="36"/>
      <c r="C167" s="37"/>
      <c r="D167" s="182" t="s">
        <v>133</v>
      </c>
      <c r="E167" s="37"/>
      <c r="F167" s="183" t="s">
        <v>265</v>
      </c>
      <c r="G167" s="37"/>
      <c r="H167" s="37"/>
      <c r="I167" s="184"/>
      <c r="J167" s="37"/>
      <c r="K167" s="37"/>
      <c r="L167" s="40"/>
      <c r="M167" s="185"/>
      <c r="N167" s="186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133</v>
      </c>
      <c r="AU167" s="18" t="s">
        <v>79</v>
      </c>
    </row>
    <row r="168" spans="1:65" s="12" customFormat="1" ht="22.9" customHeight="1">
      <c r="B168" s="153"/>
      <c r="C168" s="154"/>
      <c r="D168" s="155" t="s">
        <v>71</v>
      </c>
      <c r="E168" s="167" t="s">
        <v>266</v>
      </c>
      <c r="F168" s="167" t="s">
        <v>267</v>
      </c>
      <c r="G168" s="154"/>
      <c r="H168" s="154"/>
      <c r="I168" s="157"/>
      <c r="J168" s="168">
        <f>BK168</f>
        <v>0</v>
      </c>
      <c r="K168" s="154"/>
      <c r="L168" s="159"/>
      <c r="M168" s="160"/>
      <c r="N168" s="161"/>
      <c r="O168" s="161"/>
      <c r="P168" s="162">
        <f>SUM(P169:P176)</f>
        <v>0</v>
      </c>
      <c r="Q168" s="161"/>
      <c r="R168" s="162">
        <f>SUM(R169:R176)</f>
        <v>0</v>
      </c>
      <c r="S168" s="161"/>
      <c r="T168" s="163">
        <f>SUM(T169:T176)</f>
        <v>0</v>
      </c>
      <c r="AR168" s="164" t="s">
        <v>79</v>
      </c>
      <c r="AT168" s="165" t="s">
        <v>71</v>
      </c>
      <c r="AU168" s="165" t="s">
        <v>77</v>
      </c>
      <c r="AY168" s="164" t="s">
        <v>116</v>
      </c>
      <c r="BK168" s="166">
        <f>SUM(BK169:BK176)</f>
        <v>0</v>
      </c>
    </row>
    <row r="169" spans="1:65" s="2" customFormat="1" ht="16.5" customHeight="1">
      <c r="A169" s="35"/>
      <c r="B169" s="36"/>
      <c r="C169" s="169" t="s">
        <v>268</v>
      </c>
      <c r="D169" s="169" t="s">
        <v>119</v>
      </c>
      <c r="E169" s="170" t="s">
        <v>269</v>
      </c>
      <c r="F169" s="171" t="s">
        <v>270</v>
      </c>
      <c r="G169" s="172" t="s">
        <v>129</v>
      </c>
      <c r="H169" s="173">
        <v>39.585000000000001</v>
      </c>
      <c r="I169" s="174"/>
      <c r="J169" s="175">
        <f>ROUND(I169*H169,2)</f>
        <v>0</v>
      </c>
      <c r="K169" s="171" t="s">
        <v>19</v>
      </c>
      <c r="L169" s="40"/>
      <c r="M169" s="176" t="s">
        <v>19</v>
      </c>
      <c r="N169" s="177" t="s">
        <v>43</v>
      </c>
      <c r="O169" s="65"/>
      <c r="P169" s="178">
        <f>O169*H169</f>
        <v>0</v>
      </c>
      <c r="Q169" s="178">
        <v>0</v>
      </c>
      <c r="R169" s="178">
        <f>Q169*H169</f>
        <v>0</v>
      </c>
      <c r="S169" s="178">
        <v>0</v>
      </c>
      <c r="T169" s="17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0" t="s">
        <v>131</v>
      </c>
      <c r="AT169" s="180" t="s">
        <v>119</v>
      </c>
      <c r="AU169" s="180" t="s">
        <v>79</v>
      </c>
      <c r="AY169" s="18" t="s">
        <v>116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18" t="s">
        <v>77</v>
      </c>
      <c r="BK169" s="181">
        <f>ROUND(I169*H169,2)</f>
        <v>0</v>
      </c>
      <c r="BL169" s="18" t="s">
        <v>131</v>
      </c>
      <c r="BM169" s="180" t="s">
        <v>271</v>
      </c>
    </row>
    <row r="170" spans="1:65" s="14" customFormat="1">
      <c r="B170" s="200"/>
      <c r="C170" s="201"/>
      <c r="D170" s="189" t="s">
        <v>135</v>
      </c>
      <c r="E170" s="202" t="s">
        <v>19</v>
      </c>
      <c r="F170" s="203" t="s">
        <v>272</v>
      </c>
      <c r="G170" s="201"/>
      <c r="H170" s="202" t="s">
        <v>19</v>
      </c>
      <c r="I170" s="204"/>
      <c r="J170" s="201"/>
      <c r="K170" s="201"/>
      <c r="L170" s="205"/>
      <c r="M170" s="206"/>
      <c r="N170" s="207"/>
      <c r="O170" s="207"/>
      <c r="P170" s="207"/>
      <c r="Q170" s="207"/>
      <c r="R170" s="207"/>
      <c r="S170" s="207"/>
      <c r="T170" s="208"/>
      <c r="AT170" s="209" t="s">
        <v>135</v>
      </c>
      <c r="AU170" s="209" t="s">
        <v>79</v>
      </c>
      <c r="AV170" s="14" t="s">
        <v>77</v>
      </c>
      <c r="AW170" s="14" t="s">
        <v>33</v>
      </c>
      <c r="AX170" s="14" t="s">
        <v>72</v>
      </c>
      <c r="AY170" s="209" t="s">
        <v>116</v>
      </c>
    </row>
    <row r="171" spans="1:65" s="14" customFormat="1">
      <c r="B171" s="200"/>
      <c r="C171" s="201"/>
      <c r="D171" s="189" t="s">
        <v>135</v>
      </c>
      <c r="E171" s="202" t="s">
        <v>19</v>
      </c>
      <c r="F171" s="203" t="s">
        <v>273</v>
      </c>
      <c r="G171" s="201"/>
      <c r="H171" s="202" t="s">
        <v>19</v>
      </c>
      <c r="I171" s="204"/>
      <c r="J171" s="201"/>
      <c r="K171" s="201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135</v>
      </c>
      <c r="AU171" s="209" t="s">
        <v>79</v>
      </c>
      <c r="AV171" s="14" t="s">
        <v>77</v>
      </c>
      <c r="AW171" s="14" t="s">
        <v>33</v>
      </c>
      <c r="AX171" s="14" t="s">
        <v>72</v>
      </c>
      <c r="AY171" s="209" t="s">
        <v>116</v>
      </c>
    </row>
    <row r="172" spans="1:65" s="14" customFormat="1" ht="33.75">
      <c r="B172" s="200"/>
      <c r="C172" s="201"/>
      <c r="D172" s="189" t="s">
        <v>135</v>
      </c>
      <c r="E172" s="202" t="s">
        <v>19</v>
      </c>
      <c r="F172" s="203" t="s">
        <v>274</v>
      </c>
      <c r="G172" s="201"/>
      <c r="H172" s="202" t="s">
        <v>19</v>
      </c>
      <c r="I172" s="204"/>
      <c r="J172" s="201"/>
      <c r="K172" s="201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135</v>
      </c>
      <c r="AU172" s="209" t="s">
        <v>79</v>
      </c>
      <c r="AV172" s="14" t="s">
        <v>77</v>
      </c>
      <c r="AW172" s="14" t="s">
        <v>33</v>
      </c>
      <c r="AX172" s="14" t="s">
        <v>72</v>
      </c>
      <c r="AY172" s="209" t="s">
        <v>116</v>
      </c>
    </row>
    <row r="173" spans="1:65" s="14" customFormat="1" ht="33.75">
      <c r="B173" s="200"/>
      <c r="C173" s="201"/>
      <c r="D173" s="189" t="s">
        <v>135</v>
      </c>
      <c r="E173" s="202" t="s">
        <v>19</v>
      </c>
      <c r="F173" s="203" t="s">
        <v>275</v>
      </c>
      <c r="G173" s="201"/>
      <c r="H173" s="202" t="s">
        <v>19</v>
      </c>
      <c r="I173" s="204"/>
      <c r="J173" s="201"/>
      <c r="K173" s="201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135</v>
      </c>
      <c r="AU173" s="209" t="s">
        <v>79</v>
      </c>
      <c r="AV173" s="14" t="s">
        <v>77</v>
      </c>
      <c r="AW173" s="14" t="s">
        <v>33</v>
      </c>
      <c r="AX173" s="14" t="s">
        <v>72</v>
      </c>
      <c r="AY173" s="209" t="s">
        <v>116</v>
      </c>
    </row>
    <row r="174" spans="1:65" s="13" customFormat="1">
      <c r="B174" s="187"/>
      <c r="C174" s="188"/>
      <c r="D174" s="189" t="s">
        <v>135</v>
      </c>
      <c r="E174" s="190" t="s">
        <v>19</v>
      </c>
      <c r="F174" s="191" t="s">
        <v>276</v>
      </c>
      <c r="G174" s="188"/>
      <c r="H174" s="192">
        <v>5.58</v>
      </c>
      <c r="I174" s="193"/>
      <c r="J174" s="188"/>
      <c r="K174" s="188"/>
      <c r="L174" s="194"/>
      <c r="M174" s="195"/>
      <c r="N174" s="196"/>
      <c r="O174" s="196"/>
      <c r="P174" s="196"/>
      <c r="Q174" s="196"/>
      <c r="R174" s="196"/>
      <c r="S174" s="196"/>
      <c r="T174" s="197"/>
      <c r="AT174" s="198" t="s">
        <v>135</v>
      </c>
      <c r="AU174" s="198" t="s">
        <v>79</v>
      </c>
      <c r="AV174" s="13" t="s">
        <v>79</v>
      </c>
      <c r="AW174" s="13" t="s">
        <v>33</v>
      </c>
      <c r="AX174" s="13" t="s">
        <v>72</v>
      </c>
      <c r="AY174" s="198" t="s">
        <v>116</v>
      </c>
    </row>
    <row r="175" spans="1:65" s="13" customFormat="1">
      <c r="B175" s="187"/>
      <c r="C175" s="188"/>
      <c r="D175" s="189" t="s">
        <v>135</v>
      </c>
      <c r="E175" s="190" t="s">
        <v>19</v>
      </c>
      <c r="F175" s="191" t="s">
        <v>277</v>
      </c>
      <c r="G175" s="188"/>
      <c r="H175" s="192">
        <v>34.005000000000003</v>
      </c>
      <c r="I175" s="193"/>
      <c r="J175" s="188"/>
      <c r="K175" s="188"/>
      <c r="L175" s="194"/>
      <c r="M175" s="195"/>
      <c r="N175" s="196"/>
      <c r="O175" s="196"/>
      <c r="P175" s="196"/>
      <c r="Q175" s="196"/>
      <c r="R175" s="196"/>
      <c r="S175" s="196"/>
      <c r="T175" s="197"/>
      <c r="AT175" s="198" t="s">
        <v>135</v>
      </c>
      <c r="AU175" s="198" t="s">
        <v>79</v>
      </c>
      <c r="AV175" s="13" t="s">
        <v>79</v>
      </c>
      <c r="AW175" s="13" t="s">
        <v>33</v>
      </c>
      <c r="AX175" s="13" t="s">
        <v>72</v>
      </c>
      <c r="AY175" s="198" t="s">
        <v>116</v>
      </c>
    </row>
    <row r="176" spans="1:65" s="15" customFormat="1">
      <c r="B176" s="211"/>
      <c r="C176" s="212"/>
      <c r="D176" s="189" t="s">
        <v>135</v>
      </c>
      <c r="E176" s="213" t="s">
        <v>19</v>
      </c>
      <c r="F176" s="214" t="s">
        <v>278</v>
      </c>
      <c r="G176" s="212"/>
      <c r="H176" s="215">
        <v>39.585000000000001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135</v>
      </c>
      <c r="AU176" s="221" t="s">
        <v>79</v>
      </c>
      <c r="AV176" s="15" t="s">
        <v>123</v>
      </c>
      <c r="AW176" s="15" t="s">
        <v>33</v>
      </c>
      <c r="AX176" s="15" t="s">
        <v>77</v>
      </c>
      <c r="AY176" s="221" t="s">
        <v>116</v>
      </c>
    </row>
    <row r="177" spans="1:65" s="12" customFormat="1" ht="22.9" customHeight="1">
      <c r="B177" s="153"/>
      <c r="C177" s="154"/>
      <c r="D177" s="155" t="s">
        <v>71</v>
      </c>
      <c r="E177" s="167" t="s">
        <v>279</v>
      </c>
      <c r="F177" s="167" t="s">
        <v>280</v>
      </c>
      <c r="G177" s="154"/>
      <c r="H177" s="154"/>
      <c r="I177" s="157"/>
      <c r="J177" s="168">
        <f>BK177</f>
        <v>0</v>
      </c>
      <c r="K177" s="154"/>
      <c r="L177" s="159"/>
      <c r="M177" s="160"/>
      <c r="N177" s="161"/>
      <c r="O177" s="161"/>
      <c r="P177" s="162">
        <f>SUM(P178:P200)</f>
        <v>0</v>
      </c>
      <c r="Q177" s="161"/>
      <c r="R177" s="162">
        <f>SUM(R178:R200)</f>
        <v>1.4921981600000001</v>
      </c>
      <c r="S177" s="161"/>
      <c r="T177" s="163">
        <f>SUM(T178:T200)</f>
        <v>0.25223583999999999</v>
      </c>
      <c r="AR177" s="164" t="s">
        <v>79</v>
      </c>
      <c r="AT177" s="165" t="s">
        <v>71</v>
      </c>
      <c r="AU177" s="165" t="s">
        <v>77</v>
      </c>
      <c r="AY177" s="164" t="s">
        <v>116</v>
      </c>
      <c r="BK177" s="166">
        <f>SUM(BK178:BK200)</f>
        <v>0</v>
      </c>
    </row>
    <row r="178" spans="1:65" s="2" customFormat="1" ht="21.75" customHeight="1">
      <c r="A178" s="35"/>
      <c r="B178" s="36"/>
      <c r="C178" s="169" t="s">
        <v>281</v>
      </c>
      <c r="D178" s="169" t="s">
        <v>119</v>
      </c>
      <c r="E178" s="170" t="s">
        <v>282</v>
      </c>
      <c r="F178" s="171" t="s">
        <v>283</v>
      </c>
      <c r="G178" s="172" t="s">
        <v>129</v>
      </c>
      <c r="H178" s="173">
        <v>813.66399999999999</v>
      </c>
      <c r="I178" s="174"/>
      <c r="J178" s="175">
        <f>ROUND(I178*H178,2)</f>
        <v>0</v>
      </c>
      <c r="K178" s="171" t="s">
        <v>130</v>
      </c>
      <c r="L178" s="40"/>
      <c r="M178" s="176" t="s">
        <v>19</v>
      </c>
      <c r="N178" s="177" t="s">
        <v>43</v>
      </c>
      <c r="O178" s="65"/>
      <c r="P178" s="178">
        <f>O178*H178</f>
        <v>0</v>
      </c>
      <c r="Q178" s="178">
        <v>1E-3</v>
      </c>
      <c r="R178" s="178">
        <f>Q178*H178</f>
        <v>0.81366400000000005</v>
      </c>
      <c r="S178" s="178">
        <v>3.1E-4</v>
      </c>
      <c r="T178" s="179">
        <f>S178*H178</f>
        <v>0.25223583999999999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0" t="s">
        <v>131</v>
      </c>
      <c r="AT178" s="180" t="s">
        <v>119</v>
      </c>
      <c r="AU178" s="180" t="s">
        <v>79</v>
      </c>
      <c r="AY178" s="18" t="s">
        <v>116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18" t="s">
        <v>77</v>
      </c>
      <c r="BK178" s="181">
        <f>ROUND(I178*H178,2)</f>
        <v>0</v>
      </c>
      <c r="BL178" s="18" t="s">
        <v>131</v>
      </c>
      <c r="BM178" s="180" t="s">
        <v>284</v>
      </c>
    </row>
    <row r="179" spans="1:65" s="2" customFormat="1">
      <c r="A179" s="35"/>
      <c r="B179" s="36"/>
      <c r="C179" s="37"/>
      <c r="D179" s="182" t="s">
        <v>133</v>
      </c>
      <c r="E179" s="37"/>
      <c r="F179" s="183" t="s">
        <v>285</v>
      </c>
      <c r="G179" s="37"/>
      <c r="H179" s="37"/>
      <c r="I179" s="184"/>
      <c r="J179" s="37"/>
      <c r="K179" s="37"/>
      <c r="L179" s="40"/>
      <c r="M179" s="185"/>
      <c r="N179" s="186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133</v>
      </c>
      <c r="AU179" s="18" t="s">
        <v>79</v>
      </c>
    </row>
    <row r="180" spans="1:65" s="13" customFormat="1" ht="22.5">
      <c r="B180" s="187"/>
      <c r="C180" s="188"/>
      <c r="D180" s="189" t="s">
        <v>135</v>
      </c>
      <c r="E180" s="190" t="s">
        <v>19</v>
      </c>
      <c r="F180" s="191" t="s">
        <v>286</v>
      </c>
      <c r="G180" s="188"/>
      <c r="H180" s="192">
        <v>731.20799999999997</v>
      </c>
      <c r="I180" s="193"/>
      <c r="J180" s="188"/>
      <c r="K180" s="188"/>
      <c r="L180" s="194"/>
      <c r="M180" s="195"/>
      <c r="N180" s="196"/>
      <c r="O180" s="196"/>
      <c r="P180" s="196"/>
      <c r="Q180" s="196"/>
      <c r="R180" s="196"/>
      <c r="S180" s="196"/>
      <c r="T180" s="197"/>
      <c r="AT180" s="198" t="s">
        <v>135</v>
      </c>
      <c r="AU180" s="198" t="s">
        <v>79</v>
      </c>
      <c r="AV180" s="13" t="s">
        <v>79</v>
      </c>
      <c r="AW180" s="13" t="s">
        <v>33</v>
      </c>
      <c r="AX180" s="13" t="s">
        <v>72</v>
      </c>
      <c r="AY180" s="198" t="s">
        <v>116</v>
      </c>
    </row>
    <row r="181" spans="1:65" s="13" customFormat="1">
      <c r="B181" s="187"/>
      <c r="C181" s="188"/>
      <c r="D181" s="189" t="s">
        <v>135</v>
      </c>
      <c r="E181" s="190" t="s">
        <v>19</v>
      </c>
      <c r="F181" s="191" t="s">
        <v>287</v>
      </c>
      <c r="G181" s="188"/>
      <c r="H181" s="192">
        <v>82.456000000000003</v>
      </c>
      <c r="I181" s="193"/>
      <c r="J181" s="188"/>
      <c r="K181" s="188"/>
      <c r="L181" s="194"/>
      <c r="M181" s="195"/>
      <c r="N181" s="196"/>
      <c r="O181" s="196"/>
      <c r="P181" s="196"/>
      <c r="Q181" s="196"/>
      <c r="R181" s="196"/>
      <c r="S181" s="196"/>
      <c r="T181" s="197"/>
      <c r="AT181" s="198" t="s">
        <v>135</v>
      </c>
      <c r="AU181" s="198" t="s">
        <v>79</v>
      </c>
      <c r="AV181" s="13" t="s">
        <v>79</v>
      </c>
      <c r="AW181" s="13" t="s">
        <v>33</v>
      </c>
      <c r="AX181" s="13" t="s">
        <v>72</v>
      </c>
      <c r="AY181" s="198" t="s">
        <v>116</v>
      </c>
    </row>
    <row r="182" spans="1:65" s="15" customFormat="1">
      <c r="B182" s="211"/>
      <c r="C182" s="212"/>
      <c r="D182" s="189" t="s">
        <v>135</v>
      </c>
      <c r="E182" s="213" t="s">
        <v>19</v>
      </c>
      <c r="F182" s="214" t="s">
        <v>278</v>
      </c>
      <c r="G182" s="212"/>
      <c r="H182" s="215">
        <v>813.66399999999999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135</v>
      </c>
      <c r="AU182" s="221" t="s">
        <v>79</v>
      </c>
      <c r="AV182" s="15" t="s">
        <v>123</v>
      </c>
      <c r="AW182" s="15" t="s">
        <v>33</v>
      </c>
      <c r="AX182" s="15" t="s">
        <v>77</v>
      </c>
      <c r="AY182" s="221" t="s">
        <v>116</v>
      </c>
    </row>
    <row r="183" spans="1:65" s="2" customFormat="1" ht="24.2" customHeight="1">
      <c r="A183" s="35"/>
      <c r="B183" s="36"/>
      <c r="C183" s="169" t="s">
        <v>288</v>
      </c>
      <c r="D183" s="169" t="s">
        <v>119</v>
      </c>
      <c r="E183" s="170" t="s">
        <v>289</v>
      </c>
      <c r="F183" s="171" t="s">
        <v>290</v>
      </c>
      <c r="G183" s="172" t="s">
        <v>129</v>
      </c>
      <c r="H183" s="173">
        <v>858.904</v>
      </c>
      <c r="I183" s="174"/>
      <c r="J183" s="175">
        <f>ROUND(I183*H183,2)</f>
        <v>0</v>
      </c>
      <c r="K183" s="171" t="s">
        <v>130</v>
      </c>
      <c r="L183" s="40"/>
      <c r="M183" s="176" t="s">
        <v>19</v>
      </c>
      <c r="N183" s="177" t="s">
        <v>43</v>
      </c>
      <c r="O183" s="65"/>
      <c r="P183" s="178">
        <f>O183*H183</f>
        <v>0</v>
      </c>
      <c r="Q183" s="178">
        <v>4.4000000000000002E-4</v>
      </c>
      <c r="R183" s="178">
        <f>Q183*H183</f>
        <v>0.37791775999999999</v>
      </c>
      <c r="S183" s="178">
        <v>0</v>
      </c>
      <c r="T183" s="17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0" t="s">
        <v>131</v>
      </c>
      <c r="AT183" s="180" t="s">
        <v>119</v>
      </c>
      <c r="AU183" s="180" t="s">
        <v>79</v>
      </c>
      <c r="AY183" s="18" t="s">
        <v>116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8" t="s">
        <v>77</v>
      </c>
      <c r="BK183" s="181">
        <f>ROUND(I183*H183,2)</f>
        <v>0</v>
      </c>
      <c r="BL183" s="18" t="s">
        <v>131</v>
      </c>
      <c r="BM183" s="180" t="s">
        <v>291</v>
      </c>
    </row>
    <row r="184" spans="1:65" s="2" customFormat="1">
      <c r="A184" s="35"/>
      <c r="B184" s="36"/>
      <c r="C184" s="37"/>
      <c r="D184" s="182" t="s">
        <v>133</v>
      </c>
      <c r="E184" s="37"/>
      <c r="F184" s="183" t="s">
        <v>292</v>
      </c>
      <c r="G184" s="37"/>
      <c r="H184" s="37"/>
      <c r="I184" s="184"/>
      <c r="J184" s="37"/>
      <c r="K184" s="37"/>
      <c r="L184" s="40"/>
      <c r="M184" s="185"/>
      <c r="N184" s="186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133</v>
      </c>
      <c r="AU184" s="18" t="s">
        <v>79</v>
      </c>
    </row>
    <row r="185" spans="1:65" s="13" customFormat="1" ht="22.5">
      <c r="B185" s="187"/>
      <c r="C185" s="188"/>
      <c r="D185" s="189" t="s">
        <v>135</v>
      </c>
      <c r="E185" s="190" t="s">
        <v>19</v>
      </c>
      <c r="F185" s="191" t="s">
        <v>286</v>
      </c>
      <c r="G185" s="188"/>
      <c r="H185" s="192">
        <v>731.20799999999997</v>
      </c>
      <c r="I185" s="193"/>
      <c r="J185" s="188"/>
      <c r="K185" s="188"/>
      <c r="L185" s="194"/>
      <c r="M185" s="195"/>
      <c r="N185" s="196"/>
      <c r="O185" s="196"/>
      <c r="P185" s="196"/>
      <c r="Q185" s="196"/>
      <c r="R185" s="196"/>
      <c r="S185" s="196"/>
      <c r="T185" s="197"/>
      <c r="AT185" s="198" t="s">
        <v>135</v>
      </c>
      <c r="AU185" s="198" t="s">
        <v>79</v>
      </c>
      <c r="AV185" s="13" t="s">
        <v>79</v>
      </c>
      <c r="AW185" s="13" t="s">
        <v>33</v>
      </c>
      <c r="AX185" s="13" t="s">
        <v>72</v>
      </c>
      <c r="AY185" s="198" t="s">
        <v>116</v>
      </c>
    </row>
    <row r="186" spans="1:65" s="13" customFormat="1">
      <c r="B186" s="187"/>
      <c r="C186" s="188"/>
      <c r="D186" s="189" t="s">
        <v>135</v>
      </c>
      <c r="E186" s="190" t="s">
        <v>19</v>
      </c>
      <c r="F186" s="191" t="s">
        <v>287</v>
      </c>
      <c r="G186" s="188"/>
      <c r="H186" s="192">
        <v>82.456000000000003</v>
      </c>
      <c r="I186" s="193"/>
      <c r="J186" s="188"/>
      <c r="K186" s="188"/>
      <c r="L186" s="194"/>
      <c r="M186" s="195"/>
      <c r="N186" s="196"/>
      <c r="O186" s="196"/>
      <c r="P186" s="196"/>
      <c r="Q186" s="196"/>
      <c r="R186" s="196"/>
      <c r="S186" s="196"/>
      <c r="T186" s="197"/>
      <c r="AT186" s="198" t="s">
        <v>135</v>
      </c>
      <c r="AU186" s="198" t="s">
        <v>79</v>
      </c>
      <c r="AV186" s="13" t="s">
        <v>79</v>
      </c>
      <c r="AW186" s="13" t="s">
        <v>33</v>
      </c>
      <c r="AX186" s="13" t="s">
        <v>72</v>
      </c>
      <c r="AY186" s="198" t="s">
        <v>116</v>
      </c>
    </row>
    <row r="187" spans="1:65" s="13" customFormat="1">
      <c r="B187" s="187"/>
      <c r="C187" s="188"/>
      <c r="D187" s="189" t="s">
        <v>135</v>
      </c>
      <c r="E187" s="190" t="s">
        <v>19</v>
      </c>
      <c r="F187" s="191" t="s">
        <v>293</v>
      </c>
      <c r="G187" s="188"/>
      <c r="H187" s="192">
        <v>45.24</v>
      </c>
      <c r="I187" s="193"/>
      <c r="J187" s="188"/>
      <c r="K187" s="188"/>
      <c r="L187" s="194"/>
      <c r="M187" s="195"/>
      <c r="N187" s="196"/>
      <c r="O187" s="196"/>
      <c r="P187" s="196"/>
      <c r="Q187" s="196"/>
      <c r="R187" s="196"/>
      <c r="S187" s="196"/>
      <c r="T187" s="197"/>
      <c r="AT187" s="198" t="s">
        <v>135</v>
      </c>
      <c r="AU187" s="198" t="s">
        <v>79</v>
      </c>
      <c r="AV187" s="13" t="s">
        <v>79</v>
      </c>
      <c r="AW187" s="13" t="s">
        <v>33</v>
      </c>
      <c r="AX187" s="13" t="s">
        <v>72</v>
      </c>
      <c r="AY187" s="198" t="s">
        <v>116</v>
      </c>
    </row>
    <row r="188" spans="1:65" s="15" customFormat="1">
      <c r="B188" s="211"/>
      <c r="C188" s="212"/>
      <c r="D188" s="189" t="s">
        <v>135</v>
      </c>
      <c r="E188" s="213" t="s">
        <v>19</v>
      </c>
      <c r="F188" s="214" t="s">
        <v>278</v>
      </c>
      <c r="G188" s="212"/>
      <c r="H188" s="215">
        <v>858.904</v>
      </c>
      <c r="I188" s="216"/>
      <c r="J188" s="212"/>
      <c r="K188" s="212"/>
      <c r="L188" s="217"/>
      <c r="M188" s="218"/>
      <c r="N188" s="219"/>
      <c r="O188" s="219"/>
      <c r="P188" s="219"/>
      <c r="Q188" s="219"/>
      <c r="R188" s="219"/>
      <c r="S188" s="219"/>
      <c r="T188" s="220"/>
      <c r="AT188" s="221" t="s">
        <v>135</v>
      </c>
      <c r="AU188" s="221" t="s">
        <v>79</v>
      </c>
      <c r="AV188" s="15" t="s">
        <v>123</v>
      </c>
      <c r="AW188" s="15" t="s">
        <v>33</v>
      </c>
      <c r="AX188" s="15" t="s">
        <v>77</v>
      </c>
      <c r="AY188" s="221" t="s">
        <v>116</v>
      </c>
    </row>
    <row r="189" spans="1:65" s="2" customFormat="1" ht="24.2" customHeight="1">
      <c r="A189" s="35"/>
      <c r="B189" s="36"/>
      <c r="C189" s="169" t="s">
        <v>294</v>
      </c>
      <c r="D189" s="169" t="s">
        <v>119</v>
      </c>
      <c r="E189" s="170" t="s">
        <v>295</v>
      </c>
      <c r="F189" s="171" t="s">
        <v>296</v>
      </c>
      <c r="G189" s="172" t="s">
        <v>129</v>
      </c>
      <c r="H189" s="173">
        <v>858.904</v>
      </c>
      <c r="I189" s="174"/>
      <c r="J189" s="175">
        <f>ROUND(I189*H189,2)</f>
        <v>0</v>
      </c>
      <c r="K189" s="171" t="s">
        <v>130</v>
      </c>
      <c r="L189" s="40"/>
      <c r="M189" s="176" t="s">
        <v>19</v>
      </c>
      <c r="N189" s="177" t="s">
        <v>43</v>
      </c>
      <c r="O189" s="65"/>
      <c r="P189" s="178">
        <f>O189*H189</f>
        <v>0</v>
      </c>
      <c r="Q189" s="178">
        <v>2.1000000000000001E-4</v>
      </c>
      <c r="R189" s="178">
        <f>Q189*H189</f>
        <v>0.18036984</v>
      </c>
      <c r="S189" s="178">
        <v>0</v>
      </c>
      <c r="T189" s="17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0" t="s">
        <v>131</v>
      </c>
      <c r="AT189" s="180" t="s">
        <v>119</v>
      </c>
      <c r="AU189" s="180" t="s">
        <v>79</v>
      </c>
      <c r="AY189" s="18" t="s">
        <v>116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8" t="s">
        <v>77</v>
      </c>
      <c r="BK189" s="181">
        <f>ROUND(I189*H189,2)</f>
        <v>0</v>
      </c>
      <c r="BL189" s="18" t="s">
        <v>131</v>
      </c>
      <c r="BM189" s="180" t="s">
        <v>297</v>
      </c>
    </row>
    <row r="190" spans="1:65" s="2" customFormat="1">
      <c r="A190" s="35"/>
      <c r="B190" s="36"/>
      <c r="C190" s="37"/>
      <c r="D190" s="182" t="s">
        <v>133</v>
      </c>
      <c r="E190" s="37"/>
      <c r="F190" s="183" t="s">
        <v>298</v>
      </c>
      <c r="G190" s="37"/>
      <c r="H190" s="37"/>
      <c r="I190" s="184"/>
      <c r="J190" s="37"/>
      <c r="K190" s="37"/>
      <c r="L190" s="40"/>
      <c r="M190" s="185"/>
      <c r="N190" s="186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133</v>
      </c>
      <c r="AU190" s="18" t="s">
        <v>79</v>
      </c>
    </row>
    <row r="191" spans="1:65" s="13" customFormat="1" ht="22.5">
      <c r="B191" s="187"/>
      <c r="C191" s="188"/>
      <c r="D191" s="189" t="s">
        <v>135</v>
      </c>
      <c r="E191" s="190" t="s">
        <v>19</v>
      </c>
      <c r="F191" s="191" t="s">
        <v>286</v>
      </c>
      <c r="G191" s="188"/>
      <c r="H191" s="192">
        <v>731.20799999999997</v>
      </c>
      <c r="I191" s="193"/>
      <c r="J191" s="188"/>
      <c r="K191" s="188"/>
      <c r="L191" s="194"/>
      <c r="M191" s="195"/>
      <c r="N191" s="196"/>
      <c r="O191" s="196"/>
      <c r="P191" s="196"/>
      <c r="Q191" s="196"/>
      <c r="R191" s="196"/>
      <c r="S191" s="196"/>
      <c r="T191" s="197"/>
      <c r="AT191" s="198" t="s">
        <v>135</v>
      </c>
      <c r="AU191" s="198" t="s">
        <v>79</v>
      </c>
      <c r="AV191" s="13" t="s">
        <v>79</v>
      </c>
      <c r="AW191" s="13" t="s">
        <v>33</v>
      </c>
      <c r="AX191" s="13" t="s">
        <v>72</v>
      </c>
      <c r="AY191" s="198" t="s">
        <v>116</v>
      </c>
    </row>
    <row r="192" spans="1:65" s="13" customFormat="1">
      <c r="B192" s="187"/>
      <c r="C192" s="188"/>
      <c r="D192" s="189" t="s">
        <v>135</v>
      </c>
      <c r="E192" s="190" t="s">
        <v>19</v>
      </c>
      <c r="F192" s="191" t="s">
        <v>287</v>
      </c>
      <c r="G192" s="188"/>
      <c r="H192" s="192">
        <v>82.456000000000003</v>
      </c>
      <c r="I192" s="193"/>
      <c r="J192" s="188"/>
      <c r="K192" s="188"/>
      <c r="L192" s="194"/>
      <c r="M192" s="195"/>
      <c r="N192" s="196"/>
      <c r="O192" s="196"/>
      <c r="P192" s="196"/>
      <c r="Q192" s="196"/>
      <c r="R192" s="196"/>
      <c r="S192" s="196"/>
      <c r="T192" s="197"/>
      <c r="AT192" s="198" t="s">
        <v>135</v>
      </c>
      <c r="AU192" s="198" t="s">
        <v>79</v>
      </c>
      <c r="AV192" s="13" t="s">
        <v>79</v>
      </c>
      <c r="AW192" s="13" t="s">
        <v>33</v>
      </c>
      <c r="AX192" s="13" t="s">
        <v>72</v>
      </c>
      <c r="AY192" s="198" t="s">
        <v>116</v>
      </c>
    </row>
    <row r="193" spans="1:65" s="13" customFormat="1">
      <c r="B193" s="187"/>
      <c r="C193" s="188"/>
      <c r="D193" s="189" t="s">
        <v>135</v>
      </c>
      <c r="E193" s="190" t="s">
        <v>19</v>
      </c>
      <c r="F193" s="191" t="s">
        <v>293</v>
      </c>
      <c r="G193" s="188"/>
      <c r="H193" s="192">
        <v>45.24</v>
      </c>
      <c r="I193" s="193"/>
      <c r="J193" s="188"/>
      <c r="K193" s="188"/>
      <c r="L193" s="194"/>
      <c r="M193" s="195"/>
      <c r="N193" s="196"/>
      <c r="O193" s="196"/>
      <c r="P193" s="196"/>
      <c r="Q193" s="196"/>
      <c r="R193" s="196"/>
      <c r="S193" s="196"/>
      <c r="T193" s="197"/>
      <c r="AT193" s="198" t="s">
        <v>135</v>
      </c>
      <c r="AU193" s="198" t="s">
        <v>79</v>
      </c>
      <c r="AV193" s="13" t="s">
        <v>79</v>
      </c>
      <c r="AW193" s="13" t="s">
        <v>33</v>
      </c>
      <c r="AX193" s="13" t="s">
        <v>72</v>
      </c>
      <c r="AY193" s="198" t="s">
        <v>116</v>
      </c>
    </row>
    <row r="194" spans="1:65" s="15" customFormat="1">
      <c r="B194" s="211"/>
      <c r="C194" s="212"/>
      <c r="D194" s="189" t="s">
        <v>135</v>
      </c>
      <c r="E194" s="213" t="s">
        <v>19</v>
      </c>
      <c r="F194" s="214" t="s">
        <v>278</v>
      </c>
      <c r="G194" s="212"/>
      <c r="H194" s="215">
        <v>858.904</v>
      </c>
      <c r="I194" s="216"/>
      <c r="J194" s="212"/>
      <c r="K194" s="212"/>
      <c r="L194" s="217"/>
      <c r="M194" s="218"/>
      <c r="N194" s="219"/>
      <c r="O194" s="219"/>
      <c r="P194" s="219"/>
      <c r="Q194" s="219"/>
      <c r="R194" s="219"/>
      <c r="S194" s="219"/>
      <c r="T194" s="220"/>
      <c r="AT194" s="221" t="s">
        <v>135</v>
      </c>
      <c r="AU194" s="221" t="s">
        <v>79</v>
      </c>
      <c r="AV194" s="15" t="s">
        <v>123</v>
      </c>
      <c r="AW194" s="15" t="s">
        <v>33</v>
      </c>
      <c r="AX194" s="15" t="s">
        <v>77</v>
      </c>
      <c r="AY194" s="221" t="s">
        <v>116</v>
      </c>
    </row>
    <row r="195" spans="1:65" s="2" customFormat="1" ht="37.9" customHeight="1">
      <c r="A195" s="35"/>
      <c r="B195" s="36"/>
      <c r="C195" s="169" t="s">
        <v>299</v>
      </c>
      <c r="D195" s="169" t="s">
        <v>119</v>
      </c>
      <c r="E195" s="170" t="s">
        <v>300</v>
      </c>
      <c r="F195" s="171" t="s">
        <v>301</v>
      </c>
      <c r="G195" s="172" t="s">
        <v>129</v>
      </c>
      <c r="H195" s="173">
        <v>858.904</v>
      </c>
      <c r="I195" s="174"/>
      <c r="J195" s="175">
        <f>ROUND(I195*H195,2)</f>
        <v>0</v>
      </c>
      <c r="K195" s="171" t="s">
        <v>130</v>
      </c>
      <c r="L195" s="40"/>
      <c r="M195" s="176" t="s">
        <v>19</v>
      </c>
      <c r="N195" s="177" t="s">
        <v>43</v>
      </c>
      <c r="O195" s="65"/>
      <c r="P195" s="178">
        <f>O195*H195</f>
        <v>0</v>
      </c>
      <c r="Q195" s="178">
        <v>1.3999999999999999E-4</v>
      </c>
      <c r="R195" s="178">
        <f>Q195*H195</f>
        <v>0.12024655999999999</v>
      </c>
      <c r="S195" s="178">
        <v>0</v>
      </c>
      <c r="T195" s="17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0" t="s">
        <v>131</v>
      </c>
      <c r="AT195" s="180" t="s">
        <v>119</v>
      </c>
      <c r="AU195" s="180" t="s">
        <v>79</v>
      </c>
      <c r="AY195" s="18" t="s">
        <v>116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18" t="s">
        <v>77</v>
      </c>
      <c r="BK195" s="181">
        <f>ROUND(I195*H195,2)</f>
        <v>0</v>
      </c>
      <c r="BL195" s="18" t="s">
        <v>131</v>
      </c>
      <c r="BM195" s="180" t="s">
        <v>302</v>
      </c>
    </row>
    <row r="196" spans="1:65" s="2" customFormat="1">
      <c r="A196" s="35"/>
      <c r="B196" s="36"/>
      <c r="C196" s="37"/>
      <c r="D196" s="182" t="s">
        <v>133</v>
      </c>
      <c r="E196" s="37"/>
      <c r="F196" s="183" t="s">
        <v>303</v>
      </c>
      <c r="G196" s="37"/>
      <c r="H196" s="37"/>
      <c r="I196" s="184"/>
      <c r="J196" s="37"/>
      <c r="K196" s="37"/>
      <c r="L196" s="40"/>
      <c r="M196" s="185"/>
      <c r="N196" s="186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133</v>
      </c>
      <c r="AU196" s="18" t="s">
        <v>79</v>
      </c>
    </row>
    <row r="197" spans="1:65" s="13" customFormat="1" ht="22.5">
      <c r="B197" s="187"/>
      <c r="C197" s="188"/>
      <c r="D197" s="189" t="s">
        <v>135</v>
      </c>
      <c r="E197" s="190" t="s">
        <v>19</v>
      </c>
      <c r="F197" s="191" t="s">
        <v>286</v>
      </c>
      <c r="G197" s="188"/>
      <c r="H197" s="192">
        <v>731.20799999999997</v>
      </c>
      <c r="I197" s="193"/>
      <c r="J197" s="188"/>
      <c r="K197" s="188"/>
      <c r="L197" s="194"/>
      <c r="M197" s="195"/>
      <c r="N197" s="196"/>
      <c r="O197" s="196"/>
      <c r="P197" s="196"/>
      <c r="Q197" s="196"/>
      <c r="R197" s="196"/>
      <c r="S197" s="196"/>
      <c r="T197" s="197"/>
      <c r="AT197" s="198" t="s">
        <v>135</v>
      </c>
      <c r="AU197" s="198" t="s">
        <v>79</v>
      </c>
      <c r="AV197" s="13" t="s">
        <v>79</v>
      </c>
      <c r="AW197" s="13" t="s">
        <v>33</v>
      </c>
      <c r="AX197" s="13" t="s">
        <v>72</v>
      </c>
      <c r="AY197" s="198" t="s">
        <v>116</v>
      </c>
    </row>
    <row r="198" spans="1:65" s="13" customFormat="1">
      <c r="B198" s="187"/>
      <c r="C198" s="188"/>
      <c r="D198" s="189" t="s">
        <v>135</v>
      </c>
      <c r="E198" s="190" t="s">
        <v>19</v>
      </c>
      <c r="F198" s="191" t="s">
        <v>287</v>
      </c>
      <c r="G198" s="188"/>
      <c r="H198" s="192">
        <v>82.456000000000003</v>
      </c>
      <c r="I198" s="193"/>
      <c r="J198" s="188"/>
      <c r="K198" s="188"/>
      <c r="L198" s="194"/>
      <c r="M198" s="195"/>
      <c r="N198" s="196"/>
      <c r="O198" s="196"/>
      <c r="P198" s="196"/>
      <c r="Q198" s="196"/>
      <c r="R198" s="196"/>
      <c r="S198" s="196"/>
      <c r="T198" s="197"/>
      <c r="AT198" s="198" t="s">
        <v>135</v>
      </c>
      <c r="AU198" s="198" t="s">
        <v>79</v>
      </c>
      <c r="AV198" s="13" t="s">
        <v>79</v>
      </c>
      <c r="AW198" s="13" t="s">
        <v>33</v>
      </c>
      <c r="AX198" s="13" t="s">
        <v>72</v>
      </c>
      <c r="AY198" s="198" t="s">
        <v>116</v>
      </c>
    </row>
    <row r="199" spans="1:65" s="13" customFormat="1">
      <c r="B199" s="187"/>
      <c r="C199" s="188"/>
      <c r="D199" s="189" t="s">
        <v>135</v>
      </c>
      <c r="E199" s="190" t="s">
        <v>19</v>
      </c>
      <c r="F199" s="191" t="s">
        <v>293</v>
      </c>
      <c r="G199" s="188"/>
      <c r="H199" s="192">
        <v>45.24</v>
      </c>
      <c r="I199" s="193"/>
      <c r="J199" s="188"/>
      <c r="K199" s="188"/>
      <c r="L199" s="194"/>
      <c r="M199" s="195"/>
      <c r="N199" s="196"/>
      <c r="O199" s="196"/>
      <c r="P199" s="196"/>
      <c r="Q199" s="196"/>
      <c r="R199" s="196"/>
      <c r="S199" s="196"/>
      <c r="T199" s="197"/>
      <c r="AT199" s="198" t="s">
        <v>135</v>
      </c>
      <c r="AU199" s="198" t="s">
        <v>79</v>
      </c>
      <c r="AV199" s="13" t="s">
        <v>79</v>
      </c>
      <c r="AW199" s="13" t="s">
        <v>33</v>
      </c>
      <c r="AX199" s="13" t="s">
        <v>72</v>
      </c>
      <c r="AY199" s="198" t="s">
        <v>116</v>
      </c>
    </row>
    <row r="200" spans="1:65" s="15" customFormat="1">
      <c r="B200" s="211"/>
      <c r="C200" s="212"/>
      <c r="D200" s="189" t="s">
        <v>135</v>
      </c>
      <c r="E200" s="213" t="s">
        <v>19</v>
      </c>
      <c r="F200" s="214" t="s">
        <v>278</v>
      </c>
      <c r="G200" s="212"/>
      <c r="H200" s="215">
        <v>858.904</v>
      </c>
      <c r="I200" s="216"/>
      <c r="J200" s="212"/>
      <c r="K200" s="212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135</v>
      </c>
      <c r="AU200" s="221" t="s">
        <v>79</v>
      </c>
      <c r="AV200" s="15" t="s">
        <v>123</v>
      </c>
      <c r="AW200" s="15" t="s">
        <v>33</v>
      </c>
      <c r="AX200" s="15" t="s">
        <v>77</v>
      </c>
      <c r="AY200" s="221" t="s">
        <v>116</v>
      </c>
    </row>
    <row r="201" spans="1:65" s="12" customFormat="1" ht="25.9" customHeight="1">
      <c r="B201" s="153"/>
      <c r="C201" s="154"/>
      <c r="D201" s="155" t="s">
        <v>71</v>
      </c>
      <c r="E201" s="156" t="s">
        <v>304</v>
      </c>
      <c r="F201" s="156" t="s">
        <v>305</v>
      </c>
      <c r="G201" s="154"/>
      <c r="H201" s="154"/>
      <c r="I201" s="157"/>
      <c r="J201" s="158">
        <f>BK201</f>
        <v>0</v>
      </c>
      <c r="K201" s="154"/>
      <c r="L201" s="159"/>
      <c r="M201" s="160"/>
      <c r="N201" s="161"/>
      <c r="O201" s="161"/>
      <c r="P201" s="162">
        <f>P202+P209+P220+P235+P242</f>
        <v>0</v>
      </c>
      <c r="Q201" s="161"/>
      <c r="R201" s="162">
        <f>R202+R209+R220+R235+R242</f>
        <v>0</v>
      </c>
      <c r="S201" s="161"/>
      <c r="T201" s="163">
        <f>T202+T209+T220+T235+T242</f>
        <v>0</v>
      </c>
      <c r="AR201" s="164" t="s">
        <v>148</v>
      </c>
      <c r="AT201" s="165" t="s">
        <v>71</v>
      </c>
      <c r="AU201" s="165" t="s">
        <v>72</v>
      </c>
      <c r="AY201" s="164" t="s">
        <v>116</v>
      </c>
      <c r="BK201" s="166">
        <f>BK202+BK209+BK220+BK235+BK242</f>
        <v>0</v>
      </c>
    </row>
    <row r="202" spans="1:65" s="12" customFormat="1" ht="22.9" customHeight="1">
      <c r="B202" s="153"/>
      <c r="C202" s="154"/>
      <c r="D202" s="155" t="s">
        <v>71</v>
      </c>
      <c r="E202" s="167" t="s">
        <v>306</v>
      </c>
      <c r="F202" s="167" t="s">
        <v>307</v>
      </c>
      <c r="G202" s="154"/>
      <c r="H202" s="154"/>
      <c r="I202" s="157"/>
      <c r="J202" s="168">
        <f>BK202</f>
        <v>0</v>
      </c>
      <c r="K202" s="154"/>
      <c r="L202" s="159"/>
      <c r="M202" s="160"/>
      <c r="N202" s="161"/>
      <c r="O202" s="161"/>
      <c r="P202" s="162">
        <f>SUM(P203:P208)</f>
        <v>0</v>
      </c>
      <c r="Q202" s="161"/>
      <c r="R202" s="162">
        <f>SUM(R203:R208)</f>
        <v>0</v>
      </c>
      <c r="S202" s="161"/>
      <c r="T202" s="163">
        <f>SUM(T203:T208)</f>
        <v>0</v>
      </c>
      <c r="AR202" s="164" t="s">
        <v>148</v>
      </c>
      <c r="AT202" s="165" t="s">
        <v>71</v>
      </c>
      <c r="AU202" s="165" t="s">
        <v>77</v>
      </c>
      <c r="AY202" s="164" t="s">
        <v>116</v>
      </c>
      <c r="BK202" s="166">
        <f>SUM(BK203:BK208)</f>
        <v>0</v>
      </c>
    </row>
    <row r="203" spans="1:65" s="2" customFormat="1" ht="16.5" customHeight="1">
      <c r="A203" s="35"/>
      <c r="B203" s="36"/>
      <c r="C203" s="169" t="s">
        <v>308</v>
      </c>
      <c r="D203" s="169" t="s">
        <v>119</v>
      </c>
      <c r="E203" s="170" t="s">
        <v>309</v>
      </c>
      <c r="F203" s="171" t="s">
        <v>310</v>
      </c>
      <c r="G203" s="172" t="s">
        <v>311</v>
      </c>
      <c r="H203" s="173">
        <v>1</v>
      </c>
      <c r="I203" s="174"/>
      <c r="J203" s="175">
        <f>ROUND(I203*H203,2)</f>
        <v>0</v>
      </c>
      <c r="K203" s="171" t="s">
        <v>130</v>
      </c>
      <c r="L203" s="40"/>
      <c r="M203" s="176" t="s">
        <v>19</v>
      </c>
      <c r="N203" s="177" t="s">
        <v>43</v>
      </c>
      <c r="O203" s="65"/>
      <c r="P203" s="178">
        <f>O203*H203</f>
        <v>0</v>
      </c>
      <c r="Q203" s="178">
        <v>0</v>
      </c>
      <c r="R203" s="178">
        <f>Q203*H203</f>
        <v>0</v>
      </c>
      <c r="S203" s="178">
        <v>0</v>
      </c>
      <c r="T203" s="17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0" t="s">
        <v>312</v>
      </c>
      <c r="AT203" s="180" t="s">
        <v>119</v>
      </c>
      <c r="AU203" s="180" t="s">
        <v>79</v>
      </c>
      <c r="AY203" s="18" t="s">
        <v>116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18" t="s">
        <v>77</v>
      </c>
      <c r="BK203" s="181">
        <f>ROUND(I203*H203,2)</f>
        <v>0</v>
      </c>
      <c r="BL203" s="18" t="s">
        <v>312</v>
      </c>
      <c r="BM203" s="180" t="s">
        <v>313</v>
      </c>
    </row>
    <row r="204" spans="1:65" s="2" customFormat="1">
      <c r="A204" s="35"/>
      <c r="B204" s="36"/>
      <c r="C204" s="37"/>
      <c r="D204" s="182" t="s">
        <v>133</v>
      </c>
      <c r="E204" s="37"/>
      <c r="F204" s="183" t="s">
        <v>314</v>
      </c>
      <c r="G204" s="37"/>
      <c r="H204" s="37"/>
      <c r="I204" s="184"/>
      <c r="J204" s="37"/>
      <c r="K204" s="37"/>
      <c r="L204" s="40"/>
      <c r="M204" s="185"/>
      <c r="N204" s="186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133</v>
      </c>
      <c r="AU204" s="18" t="s">
        <v>79</v>
      </c>
    </row>
    <row r="205" spans="1:65" s="13" customFormat="1" ht="22.5">
      <c r="B205" s="187"/>
      <c r="C205" s="188"/>
      <c r="D205" s="189" t="s">
        <v>135</v>
      </c>
      <c r="E205" s="190" t="s">
        <v>19</v>
      </c>
      <c r="F205" s="191" t="s">
        <v>315</v>
      </c>
      <c r="G205" s="188"/>
      <c r="H205" s="192">
        <v>1</v>
      </c>
      <c r="I205" s="193"/>
      <c r="J205" s="188"/>
      <c r="K205" s="188"/>
      <c r="L205" s="194"/>
      <c r="M205" s="195"/>
      <c r="N205" s="196"/>
      <c r="O205" s="196"/>
      <c r="P205" s="196"/>
      <c r="Q205" s="196"/>
      <c r="R205" s="196"/>
      <c r="S205" s="196"/>
      <c r="T205" s="197"/>
      <c r="AT205" s="198" t="s">
        <v>135</v>
      </c>
      <c r="AU205" s="198" t="s">
        <v>79</v>
      </c>
      <c r="AV205" s="13" t="s">
        <v>79</v>
      </c>
      <c r="AW205" s="13" t="s">
        <v>33</v>
      </c>
      <c r="AX205" s="13" t="s">
        <v>77</v>
      </c>
      <c r="AY205" s="198" t="s">
        <v>116</v>
      </c>
    </row>
    <row r="206" spans="1:65" s="2" customFormat="1" ht="16.5" customHeight="1">
      <c r="A206" s="35"/>
      <c r="B206" s="36"/>
      <c r="C206" s="169" t="s">
        <v>316</v>
      </c>
      <c r="D206" s="169" t="s">
        <v>119</v>
      </c>
      <c r="E206" s="170" t="s">
        <v>317</v>
      </c>
      <c r="F206" s="171" t="s">
        <v>318</v>
      </c>
      <c r="G206" s="172" t="s">
        <v>311</v>
      </c>
      <c r="H206" s="173">
        <v>1</v>
      </c>
      <c r="I206" s="174"/>
      <c r="J206" s="175">
        <f>ROUND(I206*H206,2)</f>
        <v>0</v>
      </c>
      <c r="K206" s="171" t="s">
        <v>130</v>
      </c>
      <c r="L206" s="40"/>
      <c r="M206" s="176" t="s">
        <v>19</v>
      </c>
      <c r="N206" s="177" t="s">
        <v>43</v>
      </c>
      <c r="O206" s="65"/>
      <c r="P206" s="178">
        <f>O206*H206</f>
        <v>0</v>
      </c>
      <c r="Q206" s="178">
        <v>0</v>
      </c>
      <c r="R206" s="178">
        <f>Q206*H206</f>
        <v>0</v>
      </c>
      <c r="S206" s="178">
        <v>0</v>
      </c>
      <c r="T206" s="179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0" t="s">
        <v>312</v>
      </c>
      <c r="AT206" s="180" t="s">
        <v>119</v>
      </c>
      <c r="AU206" s="180" t="s">
        <v>79</v>
      </c>
      <c r="AY206" s="18" t="s">
        <v>116</v>
      </c>
      <c r="BE206" s="181">
        <f>IF(N206="základní",J206,0)</f>
        <v>0</v>
      </c>
      <c r="BF206" s="181">
        <f>IF(N206="snížená",J206,0)</f>
        <v>0</v>
      </c>
      <c r="BG206" s="181">
        <f>IF(N206="zákl. přenesená",J206,0)</f>
        <v>0</v>
      </c>
      <c r="BH206" s="181">
        <f>IF(N206="sníž. přenesená",J206,0)</f>
        <v>0</v>
      </c>
      <c r="BI206" s="181">
        <f>IF(N206="nulová",J206,0)</f>
        <v>0</v>
      </c>
      <c r="BJ206" s="18" t="s">
        <v>77</v>
      </c>
      <c r="BK206" s="181">
        <f>ROUND(I206*H206,2)</f>
        <v>0</v>
      </c>
      <c r="BL206" s="18" t="s">
        <v>312</v>
      </c>
      <c r="BM206" s="180" t="s">
        <v>319</v>
      </c>
    </row>
    <row r="207" spans="1:65" s="2" customFormat="1">
      <c r="A207" s="35"/>
      <c r="B207" s="36"/>
      <c r="C207" s="37"/>
      <c r="D207" s="182" t="s">
        <v>133</v>
      </c>
      <c r="E207" s="37"/>
      <c r="F207" s="183" t="s">
        <v>320</v>
      </c>
      <c r="G207" s="37"/>
      <c r="H207" s="37"/>
      <c r="I207" s="184"/>
      <c r="J207" s="37"/>
      <c r="K207" s="37"/>
      <c r="L207" s="40"/>
      <c r="M207" s="185"/>
      <c r="N207" s="186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133</v>
      </c>
      <c r="AU207" s="18" t="s">
        <v>79</v>
      </c>
    </row>
    <row r="208" spans="1:65" s="2" customFormat="1" ht="29.25">
      <c r="A208" s="35"/>
      <c r="B208" s="36"/>
      <c r="C208" s="37"/>
      <c r="D208" s="189" t="s">
        <v>198</v>
      </c>
      <c r="E208" s="37"/>
      <c r="F208" s="199" t="s">
        <v>321</v>
      </c>
      <c r="G208" s="37"/>
      <c r="H208" s="37"/>
      <c r="I208" s="184"/>
      <c r="J208" s="37"/>
      <c r="K208" s="37"/>
      <c r="L208" s="40"/>
      <c r="M208" s="185"/>
      <c r="N208" s="186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198</v>
      </c>
      <c r="AU208" s="18" t="s">
        <v>79</v>
      </c>
    </row>
    <row r="209" spans="1:65" s="12" customFormat="1" ht="22.9" customHeight="1">
      <c r="B209" s="153"/>
      <c r="C209" s="154"/>
      <c r="D209" s="155" t="s">
        <v>71</v>
      </c>
      <c r="E209" s="167" t="s">
        <v>322</v>
      </c>
      <c r="F209" s="167" t="s">
        <v>323</v>
      </c>
      <c r="G209" s="154"/>
      <c r="H209" s="154"/>
      <c r="I209" s="157"/>
      <c r="J209" s="168">
        <f>BK209</f>
        <v>0</v>
      </c>
      <c r="K209" s="154"/>
      <c r="L209" s="159"/>
      <c r="M209" s="160"/>
      <c r="N209" s="161"/>
      <c r="O209" s="161"/>
      <c r="P209" s="162">
        <f>SUM(P210:P219)</f>
        <v>0</v>
      </c>
      <c r="Q209" s="161"/>
      <c r="R209" s="162">
        <f>SUM(R210:R219)</f>
        <v>0</v>
      </c>
      <c r="S209" s="161"/>
      <c r="T209" s="163">
        <f>SUM(T210:T219)</f>
        <v>0</v>
      </c>
      <c r="AR209" s="164" t="s">
        <v>148</v>
      </c>
      <c r="AT209" s="165" t="s">
        <v>71</v>
      </c>
      <c r="AU209" s="165" t="s">
        <v>77</v>
      </c>
      <c r="AY209" s="164" t="s">
        <v>116</v>
      </c>
      <c r="BK209" s="166">
        <f>SUM(BK210:BK219)</f>
        <v>0</v>
      </c>
    </row>
    <row r="210" spans="1:65" s="2" customFormat="1" ht="16.5" customHeight="1">
      <c r="A210" s="35"/>
      <c r="B210" s="36"/>
      <c r="C210" s="169" t="s">
        <v>324</v>
      </c>
      <c r="D210" s="169" t="s">
        <v>119</v>
      </c>
      <c r="E210" s="170" t="s">
        <v>325</v>
      </c>
      <c r="F210" s="171" t="s">
        <v>323</v>
      </c>
      <c r="G210" s="172" t="s">
        <v>19</v>
      </c>
      <c r="H210" s="173">
        <v>1</v>
      </c>
      <c r="I210" s="174"/>
      <c r="J210" s="175">
        <f>ROUND(I210*H210,2)</f>
        <v>0</v>
      </c>
      <c r="K210" s="171" t="s">
        <v>130</v>
      </c>
      <c r="L210" s="40"/>
      <c r="M210" s="176" t="s">
        <v>19</v>
      </c>
      <c r="N210" s="177" t="s">
        <v>43</v>
      </c>
      <c r="O210" s="65"/>
      <c r="P210" s="178">
        <f>O210*H210</f>
        <v>0</v>
      </c>
      <c r="Q210" s="178">
        <v>0</v>
      </c>
      <c r="R210" s="178">
        <f>Q210*H210</f>
        <v>0</v>
      </c>
      <c r="S210" s="178">
        <v>0</v>
      </c>
      <c r="T210" s="17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0" t="s">
        <v>312</v>
      </c>
      <c r="AT210" s="180" t="s">
        <v>119</v>
      </c>
      <c r="AU210" s="180" t="s">
        <v>79</v>
      </c>
      <c r="AY210" s="18" t="s">
        <v>116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18" t="s">
        <v>77</v>
      </c>
      <c r="BK210" s="181">
        <f>ROUND(I210*H210,2)</f>
        <v>0</v>
      </c>
      <c r="BL210" s="18" t="s">
        <v>312</v>
      </c>
      <c r="BM210" s="180" t="s">
        <v>326</v>
      </c>
    </row>
    <row r="211" spans="1:65" s="2" customFormat="1">
      <c r="A211" s="35"/>
      <c r="B211" s="36"/>
      <c r="C211" s="37"/>
      <c r="D211" s="182" t="s">
        <v>133</v>
      </c>
      <c r="E211" s="37"/>
      <c r="F211" s="183" t="s">
        <v>327</v>
      </c>
      <c r="G211" s="37"/>
      <c r="H211" s="37"/>
      <c r="I211" s="184"/>
      <c r="J211" s="37"/>
      <c r="K211" s="37"/>
      <c r="L211" s="40"/>
      <c r="M211" s="185"/>
      <c r="N211" s="186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133</v>
      </c>
      <c r="AU211" s="18" t="s">
        <v>79</v>
      </c>
    </row>
    <row r="212" spans="1:65" s="13" customFormat="1">
      <c r="B212" s="187"/>
      <c r="C212" s="188"/>
      <c r="D212" s="189" t="s">
        <v>135</v>
      </c>
      <c r="E212" s="190" t="s">
        <v>19</v>
      </c>
      <c r="F212" s="191" t="s">
        <v>328</v>
      </c>
      <c r="G212" s="188"/>
      <c r="H212" s="192">
        <v>1</v>
      </c>
      <c r="I212" s="193"/>
      <c r="J212" s="188"/>
      <c r="K212" s="188"/>
      <c r="L212" s="194"/>
      <c r="M212" s="195"/>
      <c r="N212" s="196"/>
      <c r="O212" s="196"/>
      <c r="P212" s="196"/>
      <c r="Q212" s="196"/>
      <c r="R212" s="196"/>
      <c r="S212" s="196"/>
      <c r="T212" s="197"/>
      <c r="AT212" s="198" t="s">
        <v>135</v>
      </c>
      <c r="AU212" s="198" t="s">
        <v>79</v>
      </c>
      <c r="AV212" s="13" t="s">
        <v>79</v>
      </c>
      <c r="AW212" s="13" t="s">
        <v>33</v>
      </c>
      <c r="AX212" s="13" t="s">
        <v>77</v>
      </c>
      <c r="AY212" s="198" t="s">
        <v>116</v>
      </c>
    </row>
    <row r="213" spans="1:65" s="14" customFormat="1">
      <c r="B213" s="200"/>
      <c r="C213" s="201"/>
      <c r="D213" s="189" t="s">
        <v>135</v>
      </c>
      <c r="E213" s="202" t="s">
        <v>19</v>
      </c>
      <c r="F213" s="203" t="s">
        <v>329</v>
      </c>
      <c r="G213" s="201"/>
      <c r="H213" s="202" t="s">
        <v>19</v>
      </c>
      <c r="I213" s="204"/>
      <c r="J213" s="201"/>
      <c r="K213" s="201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135</v>
      </c>
      <c r="AU213" s="209" t="s">
        <v>79</v>
      </c>
      <c r="AV213" s="14" t="s">
        <v>77</v>
      </c>
      <c r="AW213" s="14" t="s">
        <v>33</v>
      </c>
      <c r="AX213" s="14" t="s">
        <v>72</v>
      </c>
      <c r="AY213" s="209" t="s">
        <v>116</v>
      </c>
    </row>
    <row r="214" spans="1:65" s="14" customFormat="1">
      <c r="B214" s="200"/>
      <c r="C214" s="201"/>
      <c r="D214" s="189" t="s">
        <v>135</v>
      </c>
      <c r="E214" s="202" t="s">
        <v>19</v>
      </c>
      <c r="F214" s="203" t="s">
        <v>330</v>
      </c>
      <c r="G214" s="201"/>
      <c r="H214" s="202" t="s">
        <v>19</v>
      </c>
      <c r="I214" s="204"/>
      <c r="J214" s="201"/>
      <c r="K214" s="201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135</v>
      </c>
      <c r="AU214" s="209" t="s">
        <v>79</v>
      </c>
      <c r="AV214" s="14" t="s">
        <v>77</v>
      </c>
      <c r="AW214" s="14" t="s">
        <v>33</v>
      </c>
      <c r="AX214" s="14" t="s">
        <v>72</v>
      </c>
      <c r="AY214" s="209" t="s">
        <v>116</v>
      </c>
    </row>
    <row r="215" spans="1:65" s="14" customFormat="1">
      <c r="B215" s="200"/>
      <c r="C215" s="201"/>
      <c r="D215" s="189" t="s">
        <v>135</v>
      </c>
      <c r="E215" s="202" t="s">
        <v>19</v>
      </c>
      <c r="F215" s="203" t="s">
        <v>331</v>
      </c>
      <c r="G215" s="201"/>
      <c r="H215" s="202" t="s">
        <v>19</v>
      </c>
      <c r="I215" s="204"/>
      <c r="J215" s="201"/>
      <c r="K215" s="201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135</v>
      </c>
      <c r="AU215" s="209" t="s">
        <v>79</v>
      </c>
      <c r="AV215" s="14" t="s">
        <v>77</v>
      </c>
      <c r="AW215" s="14" t="s">
        <v>33</v>
      </c>
      <c r="AX215" s="14" t="s">
        <v>72</v>
      </c>
      <c r="AY215" s="209" t="s">
        <v>116</v>
      </c>
    </row>
    <row r="216" spans="1:65" s="14" customFormat="1">
      <c r="B216" s="200"/>
      <c r="C216" s="201"/>
      <c r="D216" s="189" t="s">
        <v>135</v>
      </c>
      <c r="E216" s="202" t="s">
        <v>19</v>
      </c>
      <c r="F216" s="203" t="s">
        <v>332</v>
      </c>
      <c r="G216" s="201"/>
      <c r="H216" s="202" t="s">
        <v>19</v>
      </c>
      <c r="I216" s="204"/>
      <c r="J216" s="201"/>
      <c r="K216" s="201"/>
      <c r="L216" s="205"/>
      <c r="M216" s="206"/>
      <c r="N216" s="207"/>
      <c r="O216" s="207"/>
      <c r="P216" s="207"/>
      <c r="Q216" s="207"/>
      <c r="R216" s="207"/>
      <c r="S216" s="207"/>
      <c r="T216" s="208"/>
      <c r="AT216" s="209" t="s">
        <v>135</v>
      </c>
      <c r="AU216" s="209" t="s">
        <v>79</v>
      </c>
      <c r="AV216" s="14" t="s">
        <v>77</v>
      </c>
      <c r="AW216" s="14" t="s">
        <v>33</v>
      </c>
      <c r="AX216" s="14" t="s">
        <v>72</v>
      </c>
      <c r="AY216" s="209" t="s">
        <v>116</v>
      </c>
    </row>
    <row r="217" spans="1:65" s="14" customFormat="1">
      <c r="B217" s="200"/>
      <c r="C217" s="201"/>
      <c r="D217" s="189" t="s">
        <v>135</v>
      </c>
      <c r="E217" s="202" t="s">
        <v>19</v>
      </c>
      <c r="F217" s="203" t="s">
        <v>333</v>
      </c>
      <c r="G217" s="201"/>
      <c r="H217" s="202" t="s">
        <v>19</v>
      </c>
      <c r="I217" s="204"/>
      <c r="J217" s="201"/>
      <c r="K217" s="201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135</v>
      </c>
      <c r="AU217" s="209" t="s">
        <v>79</v>
      </c>
      <c r="AV217" s="14" t="s">
        <v>77</v>
      </c>
      <c r="AW217" s="14" t="s">
        <v>33</v>
      </c>
      <c r="AX217" s="14" t="s">
        <v>72</v>
      </c>
      <c r="AY217" s="209" t="s">
        <v>116</v>
      </c>
    </row>
    <row r="218" spans="1:65" s="14" customFormat="1">
      <c r="B218" s="200"/>
      <c r="C218" s="201"/>
      <c r="D218" s="189" t="s">
        <v>135</v>
      </c>
      <c r="E218" s="202" t="s">
        <v>19</v>
      </c>
      <c r="F218" s="203" t="s">
        <v>334</v>
      </c>
      <c r="G218" s="201"/>
      <c r="H218" s="202" t="s">
        <v>19</v>
      </c>
      <c r="I218" s="204"/>
      <c r="J218" s="201"/>
      <c r="K218" s="201"/>
      <c r="L218" s="205"/>
      <c r="M218" s="206"/>
      <c r="N218" s="207"/>
      <c r="O218" s="207"/>
      <c r="P218" s="207"/>
      <c r="Q218" s="207"/>
      <c r="R218" s="207"/>
      <c r="S218" s="207"/>
      <c r="T218" s="208"/>
      <c r="AT218" s="209" t="s">
        <v>135</v>
      </c>
      <c r="AU218" s="209" t="s">
        <v>79</v>
      </c>
      <c r="AV218" s="14" t="s">
        <v>77</v>
      </c>
      <c r="AW218" s="14" t="s">
        <v>33</v>
      </c>
      <c r="AX218" s="14" t="s">
        <v>72</v>
      </c>
      <c r="AY218" s="209" t="s">
        <v>116</v>
      </c>
    </row>
    <row r="219" spans="1:65" s="14" customFormat="1">
      <c r="B219" s="200"/>
      <c r="C219" s="201"/>
      <c r="D219" s="189" t="s">
        <v>135</v>
      </c>
      <c r="E219" s="202" t="s">
        <v>19</v>
      </c>
      <c r="F219" s="203" t="s">
        <v>335</v>
      </c>
      <c r="G219" s="201"/>
      <c r="H219" s="202" t="s">
        <v>19</v>
      </c>
      <c r="I219" s="204"/>
      <c r="J219" s="201"/>
      <c r="K219" s="201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135</v>
      </c>
      <c r="AU219" s="209" t="s">
        <v>79</v>
      </c>
      <c r="AV219" s="14" t="s">
        <v>77</v>
      </c>
      <c r="AW219" s="14" t="s">
        <v>33</v>
      </c>
      <c r="AX219" s="14" t="s">
        <v>72</v>
      </c>
      <c r="AY219" s="209" t="s">
        <v>116</v>
      </c>
    </row>
    <row r="220" spans="1:65" s="12" customFormat="1" ht="22.9" customHeight="1">
      <c r="B220" s="153"/>
      <c r="C220" s="154"/>
      <c r="D220" s="155" t="s">
        <v>71</v>
      </c>
      <c r="E220" s="167" t="s">
        <v>336</v>
      </c>
      <c r="F220" s="167" t="s">
        <v>337</v>
      </c>
      <c r="G220" s="154"/>
      <c r="H220" s="154"/>
      <c r="I220" s="157"/>
      <c r="J220" s="168">
        <f>BK220</f>
        <v>0</v>
      </c>
      <c r="K220" s="154"/>
      <c r="L220" s="159"/>
      <c r="M220" s="160"/>
      <c r="N220" s="161"/>
      <c r="O220" s="161"/>
      <c r="P220" s="162">
        <f>SUM(P221:P234)</f>
        <v>0</v>
      </c>
      <c r="Q220" s="161"/>
      <c r="R220" s="162">
        <f>SUM(R221:R234)</f>
        <v>0</v>
      </c>
      <c r="S220" s="161"/>
      <c r="T220" s="163">
        <f>SUM(T221:T234)</f>
        <v>0</v>
      </c>
      <c r="AR220" s="164" t="s">
        <v>148</v>
      </c>
      <c r="AT220" s="165" t="s">
        <v>71</v>
      </c>
      <c r="AU220" s="165" t="s">
        <v>77</v>
      </c>
      <c r="AY220" s="164" t="s">
        <v>116</v>
      </c>
      <c r="BK220" s="166">
        <f>SUM(BK221:BK234)</f>
        <v>0</v>
      </c>
    </row>
    <row r="221" spans="1:65" s="2" customFormat="1" ht="16.5" customHeight="1">
      <c r="A221" s="35"/>
      <c r="B221" s="36"/>
      <c r="C221" s="169" t="s">
        <v>338</v>
      </c>
      <c r="D221" s="169" t="s">
        <v>119</v>
      </c>
      <c r="E221" s="170" t="s">
        <v>339</v>
      </c>
      <c r="F221" s="171" t="s">
        <v>340</v>
      </c>
      <c r="G221" s="172" t="s">
        <v>311</v>
      </c>
      <c r="H221" s="173">
        <v>1</v>
      </c>
      <c r="I221" s="174"/>
      <c r="J221" s="175">
        <f>ROUND(I221*H221,2)</f>
        <v>0</v>
      </c>
      <c r="K221" s="171" t="s">
        <v>130</v>
      </c>
      <c r="L221" s="40"/>
      <c r="M221" s="176" t="s">
        <v>19</v>
      </c>
      <c r="N221" s="177" t="s">
        <v>43</v>
      </c>
      <c r="O221" s="65"/>
      <c r="P221" s="178">
        <f>O221*H221</f>
        <v>0</v>
      </c>
      <c r="Q221" s="178">
        <v>0</v>
      </c>
      <c r="R221" s="178">
        <f>Q221*H221</f>
        <v>0</v>
      </c>
      <c r="S221" s="178">
        <v>0</v>
      </c>
      <c r="T221" s="179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0" t="s">
        <v>312</v>
      </c>
      <c r="AT221" s="180" t="s">
        <v>119</v>
      </c>
      <c r="AU221" s="180" t="s">
        <v>79</v>
      </c>
      <c r="AY221" s="18" t="s">
        <v>116</v>
      </c>
      <c r="BE221" s="181">
        <f>IF(N221="základní",J221,0)</f>
        <v>0</v>
      </c>
      <c r="BF221" s="181">
        <f>IF(N221="snížená",J221,0)</f>
        <v>0</v>
      </c>
      <c r="BG221" s="181">
        <f>IF(N221="zákl. přenesená",J221,0)</f>
        <v>0</v>
      </c>
      <c r="BH221" s="181">
        <f>IF(N221="sníž. přenesená",J221,0)</f>
        <v>0</v>
      </c>
      <c r="BI221" s="181">
        <f>IF(N221="nulová",J221,0)</f>
        <v>0</v>
      </c>
      <c r="BJ221" s="18" t="s">
        <v>77</v>
      </c>
      <c r="BK221" s="181">
        <f>ROUND(I221*H221,2)</f>
        <v>0</v>
      </c>
      <c r="BL221" s="18" t="s">
        <v>312</v>
      </c>
      <c r="BM221" s="180" t="s">
        <v>341</v>
      </c>
    </row>
    <row r="222" spans="1:65" s="2" customFormat="1">
      <c r="A222" s="35"/>
      <c r="B222" s="36"/>
      <c r="C222" s="37"/>
      <c r="D222" s="182" t="s">
        <v>133</v>
      </c>
      <c r="E222" s="37"/>
      <c r="F222" s="183" t="s">
        <v>342</v>
      </c>
      <c r="G222" s="37"/>
      <c r="H222" s="37"/>
      <c r="I222" s="184"/>
      <c r="J222" s="37"/>
      <c r="K222" s="37"/>
      <c r="L222" s="40"/>
      <c r="M222" s="185"/>
      <c r="N222" s="186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133</v>
      </c>
      <c r="AU222" s="18" t="s">
        <v>79</v>
      </c>
    </row>
    <row r="223" spans="1:65" s="13" customFormat="1" ht="22.5">
      <c r="B223" s="187"/>
      <c r="C223" s="188"/>
      <c r="D223" s="189" t="s">
        <v>135</v>
      </c>
      <c r="E223" s="190" t="s">
        <v>19</v>
      </c>
      <c r="F223" s="191" t="s">
        <v>343</v>
      </c>
      <c r="G223" s="188"/>
      <c r="H223" s="192">
        <v>1</v>
      </c>
      <c r="I223" s="193"/>
      <c r="J223" s="188"/>
      <c r="K223" s="188"/>
      <c r="L223" s="194"/>
      <c r="M223" s="195"/>
      <c r="N223" s="196"/>
      <c r="O223" s="196"/>
      <c r="P223" s="196"/>
      <c r="Q223" s="196"/>
      <c r="R223" s="196"/>
      <c r="S223" s="196"/>
      <c r="T223" s="197"/>
      <c r="AT223" s="198" t="s">
        <v>135</v>
      </c>
      <c r="AU223" s="198" t="s">
        <v>79</v>
      </c>
      <c r="AV223" s="13" t="s">
        <v>79</v>
      </c>
      <c r="AW223" s="13" t="s">
        <v>33</v>
      </c>
      <c r="AX223" s="13" t="s">
        <v>77</v>
      </c>
      <c r="AY223" s="198" t="s">
        <v>116</v>
      </c>
    </row>
    <row r="224" spans="1:65" s="2" customFormat="1" ht="16.5" customHeight="1">
      <c r="A224" s="35"/>
      <c r="B224" s="36"/>
      <c r="C224" s="169" t="s">
        <v>344</v>
      </c>
      <c r="D224" s="169" t="s">
        <v>119</v>
      </c>
      <c r="E224" s="170" t="s">
        <v>345</v>
      </c>
      <c r="F224" s="171" t="s">
        <v>346</v>
      </c>
      <c r="G224" s="172" t="s">
        <v>311</v>
      </c>
      <c r="H224" s="173">
        <v>1</v>
      </c>
      <c r="I224" s="174"/>
      <c r="J224" s="175">
        <f>ROUND(I224*H224,2)</f>
        <v>0</v>
      </c>
      <c r="K224" s="171" t="s">
        <v>130</v>
      </c>
      <c r="L224" s="40"/>
      <c r="M224" s="176" t="s">
        <v>19</v>
      </c>
      <c r="N224" s="177" t="s">
        <v>43</v>
      </c>
      <c r="O224" s="65"/>
      <c r="P224" s="178">
        <f>O224*H224</f>
        <v>0</v>
      </c>
      <c r="Q224" s="178">
        <v>0</v>
      </c>
      <c r="R224" s="178">
        <f>Q224*H224</f>
        <v>0</v>
      </c>
      <c r="S224" s="178">
        <v>0</v>
      </c>
      <c r="T224" s="179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0" t="s">
        <v>312</v>
      </c>
      <c r="AT224" s="180" t="s">
        <v>119</v>
      </c>
      <c r="AU224" s="180" t="s">
        <v>79</v>
      </c>
      <c r="AY224" s="18" t="s">
        <v>116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18" t="s">
        <v>77</v>
      </c>
      <c r="BK224" s="181">
        <f>ROUND(I224*H224,2)</f>
        <v>0</v>
      </c>
      <c r="BL224" s="18" t="s">
        <v>312</v>
      </c>
      <c r="BM224" s="180" t="s">
        <v>347</v>
      </c>
    </row>
    <row r="225" spans="1:65" s="2" customFormat="1">
      <c r="A225" s="35"/>
      <c r="B225" s="36"/>
      <c r="C225" s="37"/>
      <c r="D225" s="182" t="s">
        <v>133</v>
      </c>
      <c r="E225" s="37"/>
      <c r="F225" s="183" t="s">
        <v>348</v>
      </c>
      <c r="G225" s="37"/>
      <c r="H225" s="37"/>
      <c r="I225" s="184"/>
      <c r="J225" s="37"/>
      <c r="K225" s="37"/>
      <c r="L225" s="40"/>
      <c r="M225" s="185"/>
      <c r="N225" s="186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133</v>
      </c>
      <c r="AU225" s="18" t="s">
        <v>79</v>
      </c>
    </row>
    <row r="226" spans="1:65" s="13" customFormat="1">
      <c r="B226" s="187"/>
      <c r="C226" s="188"/>
      <c r="D226" s="189" t="s">
        <v>135</v>
      </c>
      <c r="E226" s="190" t="s">
        <v>19</v>
      </c>
      <c r="F226" s="191" t="s">
        <v>349</v>
      </c>
      <c r="G226" s="188"/>
      <c r="H226" s="192">
        <v>1</v>
      </c>
      <c r="I226" s="193"/>
      <c r="J226" s="188"/>
      <c r="K226" s="188"/>
      <c r="L226" s="194"/>
      <c r="M226" s="195"/>
      <c r="N226" s="196"/>
      <c r="O226" s="196"/>
      <c r="P226" s="196"/>
      <c r="Q226" s="196"/>
      <c r="R226" s="196"/>
      <c r="S226" s="196"/>
      <c r="T226" s="197"/>
      <c r="AT226" s="198" t="s">
        <v>135</v>
      </c>
      <c r="AU226" s="198" t="s">
        <v>79</v>
      </c>
      <c r="AV226" s="13" t="s">
        <v>79</v>
      </c>
      <c r="AW226" s="13" t="s">
        <v>33</v>
      </c>
      <c r="AX226" s="13" t="s">
        <v>77</v>
      </c>
      <c r="AY226" s="198" t="s">
        <v>116</v>
      </c>
    </row>
    <row r="227" spans="1:65" s="14" customFormat="1">
      <c r="B227" s="200"/>
      <c r="C227" s="201"/>
      <c r="D227" s="189" t="s">
        <v>135</v>
      </c>
      <c r="E227" s="202" t="s">
        <v>19</v>
      </c>
      <c r="F227" s="203" t="s">
        <v>350</v>
      </c>
      <c r="G227" s="201"/>
      <c r="H227" s="202" t="s">
        <v>19</v>
      </c>
      <c r="I227" s="204"/>
      <c r="J227" s="201"/>
      <c r="K227" s="201"/>
      <c r="L227" s="205"/>
      <c r="M227" s="206"/>
      <c r="N227" s="207"/>
      <c r="O227" s="207"/>
      <c r="P227" s="207"/>
      <c r="Q227" s="207"/>
      <c r="R227" s="207"/>
      <c r="S227" s="207"/>
      <c r="T227" s="208"/>
      <c r="AT227" s="209" t="s">
        <v>135</v>
      </c>
      <c r="AU227" s="209" t="s">
        <v>79</v>
      </c>
      <c r="AV227" s="14" t="s">
        <v>77</v>
      </c>
      <c r="AW227" s="14" t="s">
        <v>33</v>
      </c>
      <c r="AX227" s="14" t="s">
        <v>72</v>
      </c>
      <c r="AY227" s="209" t="s">
        <v>116</v>
      </c>
    </row>
    <row r="228" spans="1:65" s="14" customFormat="1">
      <c r="B228" s="200"/>
      <c r="C228" s="201"/>
      <c r="D228" s="189" t="s">
        <v>135</v>
      </c>
      <c r="E228" s="202" t="s">
        <v>19</v>
      </c>
      <c r="F228" s="203" t="s">
        <v>351</v>
      </c>
      <c r="G228" s="201"/>
      <c r="H228" s="202" t="s">
        <v>19</v>
      </c>
      <c r="I228" s="204"/>
      <c r="J228" s="201"/>
      <c r="K228" s="201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135</v>
      </c>
      <c r="AU228" s="209" t="s">
        <v>79</v>
      </c>
      <c r="AV228" s="14" t="s">
        <v>77</v>
      </c>
      <c r="AW228" s="14" t="s">
        <v>33</v>
      </c>
      <c r="AX228" s="14" t="s">
        <v>72</v>
      </c>
      <c r="AY228" s="209" t="s">
        <v>116</v>
      </c>
    </row>
    <row r="229" spans="1:65" s="14" customFormat="1">
      <c r="B229" s="200"/>
      <c r="C229" s="201"/>
      <c r="D229" s="189" t="s">
        <v>135</v>
      </c>
      <c r="E229" s="202" t="s">
        <v>19</v>
      </c>
      <c r="F229" s="203" t="s">
        <v>352</v>
      </c>
      <c r="G229" s="201"/>
      <c r="H229" s="202" t="s">
        <v>19</v>
      </c>
      <c r="I229" s="204"/>
      <c r="J229" s="201"/>
      <c r="K229" s="201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135</v>
      </c>
      <c r="AU229" s="209" t="s">
        <v>79</v>
      </c>
      <c r="AV229" s="14" t="s">
        <v>77</v>
      </c>
      <c r="AW229" s="14" t="s">
        <v>33</v>
      </c>
      <c r="AX229" s="14" t="s">
        <v>72</v>
      </c>
      <c r="AY229" s="209" t="s">
        <v>116</v>
      </c>
    </row>
    <row r="230" spans="1:65" s="14" customFormat="1">
      <c r="B230" s="200"/>
      <c r="C230" s="201"/>
      <c r="D230" s="189" t="s">
        <v>135</v>
      </c>
      <c r="E230" s="202" t="s">
        <v>19</v>
      </c>
      <c r="F230" s="203" t="s">
        <v>353</v>
      </c>
      <c r="G230" s="201"/>
      <c r="H230" s="202" t="s">
        <v>19</v>
      </c>
      <c r="I230" s="204"/>
      <c r="J230" s="201"/>
      <c r="K230" s="201"/>
      <c r="L230" s="205"/>
      <c r="M230" s="206"/>
      <c r="N230" s="207"/>
      <c r="O230" s="207"/>
      <c r="P230" s="207"/>
      <c r="Q230" s="207"/>
      <c r="R230" s="207"/>
      <c r="S230" s="207"/>
      <c r="T230" s="208"/>
      <c r="AT230" s="209" t="s">
        <v>135</v>
      </c>
      <c r="AU230" s="209" t="s">
        <v>79</v>
      </c>
      <c r="AV230" s="14" t="s">
        <v>77</v>
      </c>
      <c r="AW230" s="14" t="s">
        <v>33</v>
      </c>
      <c r="AX230" s="14" t="s">
        <v>72</v>
      </c>
      <c r="AY230" s="209" t="s">
        <v>116</v>
      </c>
    </row>
    <row r="231" spans="1:65" s="14" customFormat="1">
      <c r="B231" s="200"/>
      <c r="C231" s="201"/>
      <c r="D231" s="189" t="s">
        <v>135</v>
      </c>
      <c r="E231" s="202" t="s">
        <v>19</v>
      </c>
      <c r="F231" s="203" t="s">
        <v>354</v>
      </c>
      <c r="G231" s="201"/>
      <c r="H231" s="202" t="s">
        <v>19</v>
      </c>
      <c r="I231" s="204"/>
      <c r="J231" s="201"/>
      <c r="K231" s="201"/>
      <c r="L231" s="205"/>
      <c r="M231" s="206"/>
      <c r="N231" s="207"/>
      <c r="O231" s="207"/>
      <c r="P231" s="207"/>
      <c r="Q231" s="207"/>
      <c r="R231" s="207"/>
      <c r="S231" s="207"/>
      <c r="T231" s="208"/>
      <c r="AT231" s="209" t="s">
        <v>135</v>
      </c>
      <c r="AU231" s="209" t="s">
        <v>79</v>
      </c>
      <c r="AV231" s="14" t="s">
        <v>77</v>
      </c>
      <c r="AW231" s="14" t="s">
        <v>33</v>
      </c>
      <c r="AX231" s="14" t="s">
        <v>72</v>
      </c>
      <c r="AY231" s="209" t="s">
        <v>116</v>
      </c>
    </row>
    <row r="232" spans="1:65" s="14" customFormat="1">
      <c r="B232" s="200"/>
      <c r="C232" s="201"/>
      <c r="D232" s="189" t="s">
        <v>135</v>
      </c>
      <c r="E232" s="202" t="s">
        <v>19</v>
      </c>
      <c r="F232" s="203" t="s">
        <v>355</v>
      </c>
      <c r="G232" s="201"/>
      <c r="H232" s="202" t="s">
        <v>19</v>
      </c>
      <c r="I232" s="204"/>
      <c r="J232" s="201"/>
      <c r="K232" s="201"/>
      <c r="L232" s="205"/>
      <c r="M232" s="206"/>
      <c r="N232" s="207"/>
      <c r="O232" s="207"/>
      <c r="P232" s="207"/>
      <c r="Q232" s="207"/>
      <c r="R232" s="207"/>
      <c r="S232" s="207"/>
      <c r="T232" s="208"/>
      <c r="AT232" s="209" t="s">
        <v>135</v>
      </c>
      <c r="AU232" s="209" t="s">
        <v>79</v>
      </c>
      <c r="AV232" s="14" t="s">
        <v>77</v>
      </c>
      <c r="AW232" s="14" t="s">
        <v>33</v>
      </c>
      <c r="AX232" s="14" t="s">
        <v>72</v>
      </c>
      <c r="AY232" s="209" t="s">
        <v>116</v>
      </c>
    </row>
    <row r="233" spans="1:65" s="14" customFormat="1">
      <c r="B233" s="200"/>
      <c r="C233" s="201"/>
      <c r="D233" s="189" t="s">
        <v>135</v>
      </c>
      <c r="E233" s="202" t="s">
        <v>19</v>
      </c>
      <c r="F233" s="203" t="s">
        <v>356</v>
      </c>
      <c r="G233" s="201"/>
      <c r="H233" s="202" t="s">
        <v>19</v>
      </c>
      <c r="I233" s="204"/>
      <c r="J233" s="201"/>
      <c r="K233" s="201"/>
      <c r="L233" s="205"/>
      <c r="M233" s="206"/>
      <c r="N233" s="207"/>
      <c r="O233" s="207"/>
      <c r="P233" s="207"/>
      <c r="Q233" s="207"/>
      <c r="R233" s="207"/>
      <c r="S233" s="207"/>
      <c r="T233" s="208"/>
      <c r="AT233" s="209" t="s">
        <v>135</v>
      </c>
      <c r="AU233" s="209" t="s">
        <v>79</v>
      </c>
      <c r="AV233" s="14" t="s">
        <v>77</v>
      </c>
      <c r="AW233" s="14" t="s">
        <v>33</v>
      </c>
      <c r="AX233" s="14" t="s">
        <v>72</v>
      </c>
      <c r="AY233" s="209" t="s">
        <v>116</v>
      </c>
    </row>
    <row r="234" spans="1:65" s="14" customFormat="1">
      <c r="B234" s="200"/>
      <c r="C234" s="201"/>
      <c r="D234" s="189" t="s">
        <v>135</v>
      </c>
      <c r="E234" s="202" t="s">
        <v>19</v>
      </c>
      <c r="F234" s="203" t="s">
        <v>357</v>
      </c>
      <c r="G234" s="201"/>
      <c r="H234" s="202" t="s">
        <v>19</v>
      </c>
      <c r="I234" s="204"/>
      <c r="J234" s="201"/>
      <c r="K234" s="201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135</v>
      </c>
      <c r="AU234" s="209" t="s">
        <v>79</v>
      </c>
      <c r="AV234" s="14" t="s">
        <v>77</v>
      </c>
      <c r="AW234" s="14" t="s">
        <v>33</v>
      </c>
      <c r="AX234" s="14" t="s">
        <v>72</v>
      </c>
      <c r="AY234" s="209" t="s">
        <v>116</v>
      </c>
    </row>
    <row r="235" spans="1:65" s="12" customFormat="1" ht="22.9" customHeight="1">
      <c r="B235" s="153"/>
      <c r="C235" s="154"/>
      <c r="D235" s="155" t="s">
        <v>71</v>
      </c>
      <c r="E235" s="167" t="s">
        <v>358</v>
      </c>
      <c r="F235" s="167" t="s">
        <v>359</v>
      </c>
      <c r="G235" s="154"/>
      <c r="H235" s="154"/>
      <c r="I235" s="157"/>
      <c r="J235" s="168">
        <f>BK235</f>
        <v>0</v>
      </c>
      <c r="K235" s="154"/>
      <c r="L235" s="159"/>
      <c r="M235" s="160"/>
      <c r="N235" s="161"/>
      <c r="O235" s="161"/>
      <c r="P235" s="162">
        <f>SUM(P236:P241)</f>
        <v>0</v>
      </c>
      <c r="Q235" s="161"/>
      <c r="R235" s="162">
        <f>SUM(R236:R241)</f>
        <v>0</v>
      </c>
      <c r="S235" s="161"/>
      <c r="T235" s="163">
        <f>SUM(T236:T241)</f>
        <v>0</v>
      </c>
      <c r="AR235" s="164" t="s">
        <v>148</v>
      </c>
      <c r="AT235" s="165" t="s">
        <v>71</v>
      </c>
      <c r="AU235" s="165" t="s">
        <v>77</v>
      </c>
      <c r="AY235" s="164" t="s">
        <v>116</v>
      </c>
      <c r="BK235" s="166">
        <f>SUM(BK236:BK241)</f>
        <v>0</v>
      </c>
    </row>
    <row r="236" spans="1:65" s="2" customFormat="1" ht="16.5" customHeight="1">
      <c r="A236" s="35"/>
      <c r="B236" s="36"/>
      <c r="C236" s="169" t="s">
        <v>360</v>
      </c>
      <c r="D236" s="169" t="s">
        <v>119</v>
      </c>
      <c r="E236" s="170" t="s">
        <v>361</v>
      </c>
      <c r="F236" s="171" t="s">
        <v>362</v>
      </c>
      <c r="G236" s="172" t="s">
        <v>311</v>
      </c>
      <c r="H236" s="173">
        <v>1</v>
      </c>
      <c r="I236" s="174"/>
      <c r="J236" s="175">
        <f>ROUND(I236*H236,2)</f>
        <v>0</v>
      </c>
      <c r="K236" s="171" t="s">
        <v>130</v>
      </c>
      <c r="L236" s="40"/>
      <c r="M236" s="176" t="s">
        <v>19</v>
      </c>
      <c r="N236" s="177" t="s">
        <v>43</v>
      </c>
      <c r="O236" s="65"/>
      <c r="P236" s="178">
        <f>O236*H236</f>
        <v>0</v>
      </c>
      <c r="Q236" s="178">
        <v>0</v>
      </c>
      <c r="R236" s="178">
        <f>Q236*H236</f>
        <v>0</v>
      </c>
      <c r="S236" s="178">
        <v>0</v>
      </c>
      <c r="T236" s="17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0" t="s">
        <v>312</v>
      </c>
      <c r="AT236" s="180" t="s">
        <v>119</v>
      </c>
      <c r="AU236" s="180" t="s">
        <v>79</v>
      </c>
      <c r="AY236" s="18" t="s">
        <v>116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18" t="s">
        <v>77</v>
      </c>
      <c r="BK236" s="181">
        <f>ROUND(I236*H236,2)</f>
        <v>0</v>
      </c>
      <c r="BL236" s="18" t="s">
        <v>312</v>
      </c>
      <c r="BM236" s="180" t="s">
        <v>363</v>
      </c>
    </row>
    <row r="237" spans="1:65" s="2" customFormat="1">
      <c r="A237" s="35"/>
      <c r="B237" s="36"/>
      <c r="C237" s="37"/>
      <c r="D237" s="182" t="s">
        <v>133</v>
      </c>
      <c r="E237" s="37"/>
      <c r="F237" s="183" t="s">
        <v>364</v>
      </c>
      <c r="G237" s="37"/>
      <c r="H237" s="37"/>
      <c r="I237" s="184"/>
      <c r="J237" s="37"/>
      <c r="K237" s="37"/>
      <c r="L237" s="40"/>
      <c r="M237" s="185"/>
      <c r="N237" s="186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133</v>
      </c>
      <c r="AU237" s="18" t="s">
        <v>79</v>
      </c>
    </row>
    <row r="238" spans="1:65" s="2" customFormat="1" ht="29.25">
      <c r="A238" s="35"/>
      <c r="B238" s="36"/>
      <c r="C238" s="37"/>
      <c r="D238" s="189" t="s">
        <v>198</v>
      </c>
      <c r="E238" s="37"/>
      <c r="F238" s="199" t="s">
        <v>365</v>
      </c>
      <c r="G238" s="37"/>
      <c r="H238" s="37"/>
      <c r="I238" s="184"/>
      <c r="J238" s="37"/>
      <c r="K238" s="37"/>
      <c r="L238" s="40"/>
      <c r="M238" s="185"/>
      <c r="N238" s="186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198</v>
      </c>
      <c r="AU238" s="18" t="s">
        <v>79</v>
      </c>
    </row>
    <row r="239" spans="1:65" s="2" customFormat="1" ht="16.5" customHeight="1">
      <c r="A239" s="35"/>
      <c r="B239" s="36"/>
      <c r="C239" s="169" t="s">
        <v>366</v>
      </c>
      <c r="D239" s="169" t="s">
        <v>119</v>
      </c>
      <c r="E239" s="170" t="s">
        <v>367</v>
      </c>
      <c r="F239" s="171" t="s">
        <v>368</v>
      </c>
      <c r="G239" s="172" t="s">
        <v>311</v>
      </c>
      <c r="H239" s="173">
        <v>1</v>
      </c>
      <c r="I239" s="174"/>
      <c r="J239" s="175">
        <f>ROUND(I239*H239,2)</f>
        <v>0</v>
      </c>
      <c r="K239" s="171" t="s">
        <v>130</v>
      </c>
      <c r="L239" s="40"/>
      <c r="M239" s="176" t="s">
        <v>19</v>
      </c>
      <c r="N239" s="177" t="s">
        <v>43</v>
      </c>
      <c r="O239" s="65"/>
      <c r="P239" s="178">
        <f>O239*H239</f>
        <v>0</v>
      </c>
      <c r="Q239" s="178">
        <v>0</v>
      </c>
      <c r="R239" s="178">
        <f>Q239*H239</f>
        <v>0</v>
      </c>
      <c r="S239" s="178">
        <v>0</v>
      </c>
      <c r="T239" s="17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0" t="s">
        <v>312</v>
      </c>
      <c r="AT239" s="180" t="s">
        <v>119</v>
      </c>
      <c r="AU239" s="180" t="s">
        <v>79</v>
      </c>
      <c r="AY239" s="18" t="s">
        <v>116</v>
      </c>
      <c r="BE239" s="181">
        <f>IF(N239="základní",J239,0)</f>
        <v>0</v>
      </c>
      <c r="BF239" s="181">
        <f>IF(N239="snížená",J239,0)</f>
        <v>0</v>
      </c>
      <c r="BG239" s="181">
        <f>IF(N239="zákl. přenesená",J239,0)</f>
        <v>0</v>
      </c>
      <c r="BH239" s="181">
        <f>IF(N239="sníž. přenesená",J239,0)</f>
        <v>0</v>
      </c>
      <c r="BI239" s="181">
        <f>IF(N239="nulová",J239,0)</f>
        <v>0</v>
      </c>
      <c r="BJ239" s="18" t="s">
        <v>77</v>
      </c>
      <c r="BK239" s="181">
        <f>ROUND(I239*H239,2)</f>
        <v>0</v>
      </c>
      <c r="BL239" s="18" t="s">
        <v>312</v>
      </c>
      <c r="BM239" s="180" t="s">
        <v>369</v>
      </c>
    </row>
    <row r="240" spans="1:65" s="2" customFormat="1">
      <c r="A240" s="35"/>
      <c r="B240" s="36"/>
      <c r="C240" s="37"/>
      <c r="D240" s="182" t="s">
        <v>133</v>
      </c>
      <c r="E240" s="37"/>
      <c r="F240" s="183" t="s">
        <v>370</v>
      </c>
      <c r="G240" s="37"/>
      <c r="H240" s="37"/>
      <c r="I240" s="184"/>
      <c r="J240" s="37"/>
      <c r="K240" s="37"/>
      <c r="L240" s="40"/>
      <c r="M240" s="185"/>
      <c r="N240" s="186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133</v>
      </c>
      <c r="AU240" s="18" t="s">
        <v>79</v>
      </c>
    </row>
    <row r="241" spans="1:65" s="2" customFormat="1" ht="19.5">
      <c r="A241" s="35"/>
      <c r="B241" s="36"/>
      <c r="C241" s="37"/>
      <c r="D241" s="189" t="s">
        <v>198</v>
      </c>
      <c r="E241" s="37"/>
      <c r="F241" s="199" t="s">
        <v>371</v>
      </c>
      <c r="G241" s="37"/>
      <c r="H241" s="37"/>
      <c r="I241" s="184"/>
      <c r="J241" s="37"/>
      <c r="K241" s="37"/>
      <c r="L241" s="40"/>
      <c r="M241" s="185"/>
      <c r="N241" s="186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198</v>
      </c>
      <c r="AU241" s="18" t="s">
        <v>79</v>
      </c>
    </row>
    <row r="242" spans="1:65" s="12" customFormat="1" ht="22.9" customHeight="1">
      <c r="B242" s="153"/>
      <c r="C242" s="154"/>
      <c r="D242" s="155" t="s">
        <v>71</v>
      </c>
      <c r="E242" s="167" t="s">
        <v>372</v>
      </c>
      <c r="F242" s="167" t="s">
        <v>373</v>
      </c>
      <c r="G242" s="154"/>
      <c r="H242" s="154"/>
      <c r="I242" s="157"/>
      <c r="J242" s="168">
        <f>BK242</f>
        <v>0</v>
      </c>
      <c r="K242" s="154"/>
      <c r="L242" s="159"/>
      <c r="M242" s="160"/>
      <c r="N242" s="161"/>
      <c r="O242" s="161"/>
      <c r="P242" s="162">
        <f>SUM(P243:P244)</f>
        <v>0</v>
      </c>
      <c r="Q242" s="161"/>
      <c r="R242" s="162">
        <f>SUM(R243:R244)</f>
        <v>0</v>
      </c>
      <c r="S242" s="161"/>
      <c r="T242" s="163">
        <f>SUM(T243:T244)</f>
        <v>0</v>
      </c>
      <c r="AR242" s="164" t="s">
        <v>148</v>
      </c>
      <c r="AT242" s="165" t="s">
        <v>71</v>
      </c>
      <c r="AU242" s="165" t="s">
        <v>77</v>
      </c>
      <c r="AY242" s="164" t="s">
        <v>116</v>
      </c>
      <c r="BK242" s="166">
        <f>SUM(BK243:BK244)</f>
        <v>0</v>
      </c>
    </row>
    <row r="243" spans="1:65" s="2" customFormat="1" ht="16.5" customHeight="1">
      <c r="A243" s="35"/>
      <c r="B243" s="36"/>
      <c r="C243" s="169" t="s">
        <v>374</v>
      </c>
      <c r="D243" s="169" t="s">
        <v>119</v>
      </c>
      <c r="E243" s="170" t="s">
        <v>375</v>
      </c>
      <c r="F243" s="171" t="s">
        <v>376</v>
      </c>
      <c r="G243" s="172" t="s">
        <v>311</v>
      </c>
      <c r="H243" s="173">
        <v>1</v>
      </c>
      <c r="I243" s="174"/>
      <c r="J243" s="175">
        <f>ROUND(I243*H243,2)</f>
        <v>0</v>
      </c>
      <c r="K243" s="171" t="s">
        <v>130</v>
      </c>
      <c r="L243" s="40"/>
      <c r="M243" s="176" t="s">
        <v>19</v>
      </c>
      <c r="N243" s="177" t="s">
        <v>43</v>
      </c>
      <c r="O243" s="65"/>
      <c r="P243" s="178">
        <f>O243*H243</f>
        <v>0</v>
      </c>
      <c r="Q243" s="178">
        <v>0</v>
      </c>
      <c r="R243" s="178">
        <f>Q243*H243</f>
        <v>0</v>
      </c>
      <c r="S243" s="178">
        <v>0</v>
      </c>
      <c r="T243" s="17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80" t="s">
        <v>312</v>
      </c>
      <c r="AT243" s="180" t="s">
        <v>119</v>
      </c>
      <c r="AU243" s="180" t="s">
        <v>79</v>
      </c>
      <c r="AY243" s="18" t="s">
        <v>116</v>
      </c>
      <c r="BE243" s="181">
        <f>IF(N243="základní",J243,0)</f>
        <v>0</v>
      </c>
      <c r="BF243" s="181">
        <f>IF(N243="snížená",J243,0)</f>
        <v>0</v>
      </c>
      <c r="BG243" s="181">
        <f>IF(N243="zákl. přenesená",J243,0)</f>
        <v>0</v>
      </c>
      <c r="BH243" s="181">
        <f>IF(N243="sníž. přenesená",J243,0)</f>
        <v>0</v>
      </c>
      <c r="BI243" s="181">
        <f>IF(N243="nulová",J243,0)</f>
        <v>0</v>
      </c>
      <c r="BJ243" s="18" t="s">
        <v>77</v>
      </c>
      <c r="BK243" s="181">
        <f>ROUND(I243*H243,2)</f>
        <v>0</v>
      </c>
      <c r="BL243" s="18" t="s">
        <v>312</v>
      </c>
      <c r="BM243" s="180" t="s">
        <v>377</v>
      </c>
    </row>
    <row r="244" spans="1:65" s="2" customFormat="1">
      <c r="A244" s="35"/>
      <c r="B244" s="36"/>
      <c r="C244" s="37"/>
      <c r="D244" s="182" t="s">
        <v>133</v>
      </c>
      <c r="E244" s="37"/>
      <c r="F244" s="183" t="s">
        <v>378</v>
      </c>
      <c r="G244" s="37"/>
      <c r="H244" s="37"/>
      <c r="I244" s="184"/>
      <c r="J244" s="37"/>
      <c r="K244" s="37"/>
      <c r="L244" s="40"/>
      <c r="M244" s="222"/>
      <c r="N244" s="223"/>
      <c r="O244" s="224"/>
      <c r="P244" s="224"/>
      <c r="Q244" s="224"/>
      <c r="R244" s="224"/>
      <c r="S244" s="224"/>
      <c r="T244" s="22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133</v>
      </c>
      <c r="AU244" s="18" t="s">
        <v>79</v>
      </c>
    </row>
    <row r="245" spans="1:65" s="2" customFormat="1" ht="6.95" customHeight="1">
      <c r="A245" s="35"/>
      <c r="B245" s="48"/>
      <c r="C245" s="49"/>
      <c r="D245" s="49"/>
      <c r="E245" s="49"/>
      <c r="F245" s="49"/>
      <c r="G245" s="49"/>
      <c r="H245" s="49"/>
      <c r="I245" s="49"/>
      <c r="J245" s="49"/>
      <c r="K245" s="49"/>
      <c r="L245" s="40"/>
      <c r="M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</row>
  </sheetData>
  <sheetProtection algorithmName="SHA-512" hashValue="GmJE6PEtxkmYzFu/b0h5CHp+PO3PcCABrc1g+CREVUoEO7Ydc92M6M+Llo10MA00aVXKx8KI9IxWmdbqLBMt9Q==" saltValue="LCj4r6h1Ervn6O+zdA/MjX2yX1L9UIcaotCZlElnPfk7/WKXi75NOHupP+psHjku5aKMHoBgcxtuGMBkZ4phpA==" spinCount="100000" sheet="1" objects="1" scenarios="1" formatColumns="0" formatRows="0" autoFilter="0"/>
  <autoFilter ref="C87:K244"/>
  <mergeCells count="6">
    <mergeCell ref="E80:H80"/>
    <mergeCell ref="L2:V2"/>
    <mergeCell ref="E7:H7"/>
    <mergeCell ref="E16:H16"/>
    <mergeCell ref="E25:H25"/>
    <mergeCell ref="E46:H46"/>
  </mergeCells>
  <hyperlinks>
    <hyperlink ref="F94" r:id="rId1"/>
    <hyperlink ref="F97" r:id="rId2"/>
    <hyperlink ref="F100" r:id="rId3"/>
    <hyperlink ref="F103" r:id="rId4"/>
    <hyperlink ref="F106" r:id="rId5"/>
    <hyperlink ref="F109" r:id="rId6"/>
    <hyperlink ref="F113" r:id="rId7"/>
    <hyperlink ref="F117" r:id="rId8"/>
    <hyperlink ref="F119" r:id="rId9"/>
    <hyperlink ref="F123" r:id="rId10"/>
    <hyperlink ref="F126" r:id="rId11"/>
    <hyperlink ref="F128" r:id="rId12"/>
    <hyperlink ref="F167" r:id="rId13"/>
    <hyperlink ref="F179" r:id="rId14"/>
    <hyperlink ref="F184" r:id="rId15"/>
    <hyperlink ref="F190" r:id="rId16"/>
    <hyperlink ref="F196" r:id="rId17"/>
    <hyperlink ref="F204" r:id="rId18"/>
    <hyperlink ref="F207" r:id="rId19"/>
    <hyperlink ref="F211" r:id="rId20"/>
    <hyperlink ref="F222" r:id="rId21"/>
    <hyperlink ref="F225" r:id="rId22"/>
    <hyperlink ref="F237" r:id="rId23"/>
    <hyperlink ref="F240" r:id="rId24"/>
    <hyperlink ref="F244" r:id="rId2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26" customWidth="1"/>
    <col min="2" max="2" width="1.6640625" style="226" customWidth="1"/>
    <col min="3" max="4" width="5" style="226" customWidth="1"/>
    <col min="5" max="5" width="11.6640625" style="226" customWidth="1"/>
    <col min="6" max="6" width="9.1640625" style="226" customWidth="1"/>
    <col min="7" max="7" width="5" style="226" customWidth="1"/>
    <col min="8" max="8" width="77.83203125" style="226" customWidth="1"/>
    <col min="9" max="10" width="20" style="226" customWidth="1"/>
    <col min="11" max="11" width="1.6640625" style="226" customWidth="1"/>
  </cols>
  <sheetData>
    <row r="1" spans="2:11" s="1" customFormat="1" ht="37.5" customHeight="1"/>
    <row r="2" spans="2:11" s="1" customFormat="1" ht="7.5" customHeight="1">
      <c r="B2" s="227"/>
      <c r="C2" s="228"/>
      <c r="D2" s="228"/>
      <c r="E2" s="228"/>
      <c r="F2" s="228"/>
      <c r="G2" s="228"/>
      <c r="H2" s="228"/>
      <c r="I2" s="228"/>
      <c r="J2" s="228"/>
      <c r="K2" s="229"/>
    </row>
    <row r="3" spans="2:11" s="16" customFormat="1" ht="45" customHeight="1">
      <c r="B3" s="230"/>
      <c r="C3" s="354" t="s">
        <v>379</v>
      </c>
      <c r="D3" s="354"/>
      <c r="E3" s="354"/>
      <c r="F3" s="354"/>
      <c r="G3" s="354"/>
      <c r="H3" s="354"/>
      <c r="I3" s="354"/>
      <c r="J3" s="354"/>
      <c r="K3" s="231"/>
    </row>
    <row r="4" spans="2:11" s="1" customFormat="1" ht="25.5" customHeight="1">
      <c r="B4" s="232"/>
      <c r="C4" s="355" t="s">
        <v>380</v>
      </c>
      <c r="D4" s="355"/>
      <c r="E4" s="355"/>
      <c r="F4" s="355"/>
      <c r="G4" s="355"/>
      <c r="H4" s="355"/>
      <c r="I4" s="355"/>
      <c r="J4" s="355"/>
      <c r="K4" s="233"/>
    </row>
    <row r="5" spans="2:11" s="1" customFormat="1" ht="5.25" customHeight="1">
      <c r="B5" s="232"/>
      <c r="C5" s="234"/>
      <c r="D5" s="234"/>
      <c r="E5" s="234"/>
      <c r="F5" s="234"/>
      <c r="G5" s="234"/>
      <c r="H5" s="234"/>
      <c r="I5" s="234"/>
      <c r="J5" s="234"/>
      <c r="K5" s="233"/>
    </row>
    <row r="6" spans="2:11" s="1" customFormat="1" ht="15" customHeight="1">
      <c r="B6" s="232"/>
      <c r="C6" s="353" t="s">
        <v>381</v>
      </c>
      <c r="D6" s="353"/>
      <c r="E6" s="353"/>
      <c r="F6" s="353"/>
      <c r="G6" s="353"/>
      <c r="H6" s="353"/>
      <c r="I6" s="353"/>
      <c r="J6" s="353"/>
      <c r="K6" s="233"/>
    </row>
    <row r="7" spans="2:11" s="1" customFormat="1" ht="15" customHeight="1">
      <c r="B7" s="236"/>
      <c r="C7" s="353" t="s">
        <v>382</v>
      </c>
      <c r="D7" s="353"/>
      <c r="E7" s="353"/>
      <c r="F7" s="353"/>
      <c r="G7" s="353"/>
      <c r="H7" s="353"/>
      <c r="I7" s="353"/>
      <c r="J7" s="353"/>
      <c r="K7" s="233"/>
    </row>
    <row r="8" spans="2:11" s="1" customFormat="1" ht="12.75" customHeight="1">
      <c r="B8" s="236"/>
      <c r="C8" s="235"/>
      <c r="D8" s="235"/>
      <c r="E8" s="235"/>
      <c r="F8" s="235"/>
      <c r="G8" s="235"/>
      <c r="H8" s="235"/>
      <c r="I8" s="235"/>
      <c r="J8" s="235"/>
      <c r="K8" s="233"/>
    </row>
    <row r="9" spans="2:11" s="1" customFormat="1" ht="15" customHeight="1">
      <c r="B9" s="236"/>
      <c r="C9" s="353" t="s">
        <v>383</v>
      </c>
      <c r="D9" s="353"/>
      <c r="E9" s="353"/>
      <c r="F9" s="353"/>
      <c r="G9" s="353"/>
      <c r="H9" s="353"/>
      <c r="I9" s="353"/>
      <c r="J9" s="353"/>
      <c r="K9" s="233"/>
    </row>
    <row r="10" spans="2:11" s="1" customFormat="1" ht="15" customHeight="1">
      <c r="B10" s="236"/>
      <c r="C10" s="235"/>
      <c r="D10" s="353" t="s">
        <v>384</v>
      </c>
      <c r="E10" s="353"/>
      <c r="F10" s="353"/>
      <c r="G10" s="353"/>
      <c r="H10" s="353"/>
      <c r="I10" s="353"/>
      <c r="J10" s="353"/>
      <c r="K10" s="233"/>
    </row>
    <row r="11" spans="2:11" s="1" customFormat="1" ht="15" customHeight="1">
      <c r="B11" s="236"/>
      <c r="C11" s="237"/>
      <c r="D11" s="353" t="s">
        <v>385</v>
      </c>
      <c r="E11" s="353"/>
      <c r="F11" s="353"/>
      <c r="G11" s="353"/>
      <c r="H11" s="353"/>
      <c r="I11" s="353"/>
      <c r="J11" s="353"/>
      <c r="K11" s="233"/>
    </row>
    <row r="12" spans="2:11" s="1" customFormat="1" ht="15" customHeight="1">
      <c r="B12" s="236"/>
      <c r="C12" s="237"/>
      <c r="D12" s="235"/>
      <c r="E12" s="235"/>
      <c r="F12" s="235"/>
      <c r="G12" s="235"/>
      <c r="H12" s="235"/>
      <c r="I12" s="235"/>
      <c r="J12" s="235"/>
      <c r="K12" s="233"/>
    </row>
    <row r="13" spans="2:11" s="1" customFormat="1" ht="15" customHeight="1">
      <c r="B13" s="236"/>
      <c r="C13" s="237"/>
      <c r="D13" s="238" t="s">
        <v>386</v>
      </c>
      <c r="E13" s="235"/>
      <c r="F13" s="235"/>
      <c r="G13" s="235"/>
      <c r="H13" s="235"/>
      <c r="I13" s="235"/>
      <c r="J13" s="235"/>
      <c r="K13" s="233"/>
    </row>
    <row r="14" spans="2:11" s="1" customFormat="1" ht="12.75" customHeight="1">
      <c r="B14" s="236"/>
      <c r="C14" s="237"/>
      <c r="D14" s="237"/>
      <c r="E14" s="237"/>
      <c r="F14" s="237"/>
      <c r="G14" s="237"/>
      <c r="H14" s="237"/>
      <c r="I14" s="237"/>
      <c r="J14" s="237"/>
      <c r="K14" s="233"/>
    </row>
    <row r="15" spans="2:11" s="1" customFormat="1" ht="15" customHeight="1">
      <c r="B15" s="236"/>
      <c r="C15" s="237"/>
      <c r="D15" s="353" t="s">
        <v>387</v>
      </c>
      <c r="E15" s="353"/>
      <c r="F15" s="353"/>
      <c r="G15" s="353"/>
      <c r="H15" s="353"/>
      <c r="I15" s="353"/>
      <c r="J15" s="353"/>
      <c r="K15" s="233"/>
    </row>
    <row r="16" spans="2:11" s="1" customFormat="1" ht="15" customHeight="1">
      <c r="B16" s="236"/>
      <c r="C16" s="237"/>
      <c r="D16" s="353" t="s">
        <v>388</v>
      </c>
      <c r="E16" s="353"/>
      <c r="F16" s="353"/>
      <c r="G16" s="353"/>
      <c r="H16" s="353"/>
      <c r="I16" s="353"/>
      <c r="J16" s="353"/>
      <c r="K16" s="233"/>
    </row>
    <row r="17" spans="2:11" s="1" customFormat="1" ht="15" customHeight="1">
      <c r="B17" s="236"/>
      <c r="C17" s="237"/>
      <c r="D17" s="353" t="s">
        <v>389</v>
      </c>
      <c r="E17" s="353"/>
      <c r="F17" s="353"/>
      <c r="G17" s="353"/>
      <c r="H17" s="353"/>
      <c r="I17" s="353"/>
      <c r="J17" s="353"/>
      <c r="K17" s="233"/>
    </row>
    <row r="18" spans="2:11" s="1" customFormat="1" ht="15" customHeight="1">
      <c r="B18" s="236"/>
      <c r="C18" s="237"/>
      <c r="D18" s="237"/>
      <c r="E18" s="239" t="s">
        <v>76</v>
      </c>
      <c r="F18" s="353" t="s">
        <v>390</v>
      </c>
      <c r="G18" s="353"/>
      <c r="H18" s="353"/>
      <c r="I18" s="353"/>
      <c r="J18" s="353"/>
      <c r="K18" s="233"/>
    </row>
    <row r="19" spans="2:11" s="1" customFormat="1" ht="15" customHeight="1">
      <c r="B19" s="236"/>
      <c r="C19" s="237"/>
      <c r="D19" s="237"/>
      <c r="E19" s="239" t="s">
        <v>391</v>
      </c>
      <c r="F19" s="353" t="s">
        <v>392</v>
      </c>
      <c r="G19" s="353"/>
      <c r="H19" s="353"/>
      <c r="I19" s="353"/>
      <c r="J19" s="353"/>
      <c r="K19" s="233"/>
    </row>
    <row r="20" spans="2:11" s="1" customFormat="1" ht="15" customHeight="1">
      <c r="B20" s="236"/>
      <c r="C20" s="237"/>
      <c r="D20" s="237"/>
      <c r="E20" s="239" t="s">
        <v>393</v>
      </c>
      <c r="F20" s="353" t="s">
        <v>394</v>
      </c>
      <c r="G20" s="353"/>
      <c r="H20" s="353"/>
      <c r="I20" s="353"/>
      <c r="J20" s="353"/>
      <c r="K20" s="233"/>
    </row>
    <row r="21" spans="2:11" s="1" customFormat="1" ht="15" customHeight="1">
      <c r="B21" s="236"/>
      <c r="C21" s="237"/>
      <c r="D21" s="237"/>
      <c r="E21" s="239" t="s">
        <v>395</v>
      </c>
      <c r="F21" s="353" t="s">
        <v>396</v>
      </c>
      <c r="G21" s="353"/>
      <c r="H21" s="353"/>
      <c r="I21" s="353"/>
      <c r="J21" s="353"/>
      <c r="K21" s="233"/>
    </row>
    <row r="22" spans="2:11" s="1" customFormat="1" ht="15" customHeight="1">
      <c r="B22" s="236"/>
      <c r="C22" s="237"/>
      <c r="D22" s="237"/>
      <c r="E22" s="239" t="s">
        <v>397</v>
      </c>
      <c r="F22" s="353" t="s">
        <v>398</v>
      </c>
      <c r="G22" s="353"/>
      <c r="H22" s="353"/>
      <c r="I22" s="353"/>
      <c r="J22" s="353"/>
      <c r="K22" s="233"/>
    </row>
    <row r="23" spans="2:11" s="1" customFormat="1" ht="15" customHeight="1">
      <c r="B23" s="236"/>
      <c r="C23" s="237"/>
      <c r="D23" s="237"/>
      <c r="E23" s="239" t="s">
        <v>399</v>
      </c>
      <c r="F23" s="353" t="s">
        <v>400</v>
      </c>
      <c r="G23" s="353"/>
      <c r="H23" s="353"/>
      <c r="I23" s="353"/>
      <c r="J23" s="353"/>
      <c r="K23" s="233"/>
    </row>
    <row r="24" spans="2:11" s="1" customFormat="1" ht="12.75" customHeight="1">
      <c r="B24" s="236"/>
      <c r="C24" s="237"/>
      <c r="D24" s="237"/>
      <c r="E24" s="237"/>
      <c r="F24" s="237"/>
      <c r="G24" s="237"/>
      <c r="H24" s="237"/>
      <c r="I24" s="237"/>
      <c r="J24" s="237"/>
      <c r="K24" s="233"/>
    </row>
    <row r="25" spans="2:11" s="1" customFormat="1" ht="15" customHeight="1">
      <c r="B25" s="236"/>
      <c r="C25" s="353" t="s">
        <v>401</v>
      </c>
      <c r="D25" s="353"/>
      <c r="E25" s="353"/>
      <c r="F25" s="353"/>
      <c r="G25" s="353"/>
      <c r="H25" s="353"/>
      <c r="I25" s="353"/>
      <c r="J25" s="353"/>
      <c r="K25" s="233"/>
    </row>
    <row r="26" spans="2:11" s="1" customFormat="1" ht="15" customHeight="1">
      <c r="B26" s="236"/>
      <c r="C26" s="353" t="s">
        <v>402</v>
      </c>
      <c r="D26" s="353"/>
      <c r="E26" s="353"/>
      <c r="F26" s="353"/>
      <c r="G26" s="353"/>
      <c r="H26" s="353"/>
      <c r="I26" s="353"/>
      <c r="J26" s="353"/>
      <c r="K26" s="233"/>
    </row>
    <row r="27" spans="2:11" s="1" customFormat="1" ht="15" customHeight="1">
      <c r="B27" s="236"/>
      <c r="C27" s="235"/>
      <c r="D27" s="353" t="s">
        <v>403</v>
      </c>
      <c r="E27" s="353"/>
      <c r="F27" s="353"/>
      <c r="G27" s="353"/>
      <c r="H27" s="353"/>
      <c r="I27" s="353"/>
      <c r="J27" s="353"/>
      <c r="K27" s="233"/>
    </row>
    <row r="28" spans="2:11" s="1" customFormat="1" ht="15" customHeight="1">
      <c r="B28" s="236"/>
      <c r="C28" s="237"/>
      <c r="D28" s="353" t="s">
        <v>404</v>
      </c>
      <c r="E28" s="353"/>
      <c r="F28" s="353"/>
      <c r="G28" s="353"/>
      <c r="H28" s="353"/>
      <c r="I28" s="353"/>
      <c r="J28" s="353"/>
      <c r="K28" s="233"/>
    </row>
    <row r="29" spans="2:11" s="1" customFormat="1" ht="12.75" customHeight="1">
      <c r="B29" s="236"/>
      <c r="C29" s="237"/>
      <c r="D29" s="237"/>
      <c r="E29" s="237"/>
      <c r="F29" s="237"/>
      <c r="G29" s="237"/>
      <c r="H29" s="237"/>
      <c r="I29" s="237"/>
      <c r="J29" s="237"/>
      <c r="K29" s="233"/>
    </row>
    <row r="30" spans="2:11" s="1" customFormat="1" ht="15" customHeight="1">
      <c r="B30" s="236"/>
      <c r="C30" s="237"/>
      <c r="D30" s="353" t="s">
        <v>405</v>
      </c>
      <c r="E30" s="353"/>
      <c r="F30" s="353"/>
      <c r="G30" s="353"/>
      <c r="H30" s="353"/>
      <c r="I30" s="353"/>
      <c r="J30" s="353"/>
      <c r="K30" s="233"/>
    </row>
    <row r="31" spans="2:11" s="1" customFormat="1" ht="15" customHeight="1">
      <c r="B31" s="236"/>
      <c r="C31" s="237"/>
      <c r="D31" s="353" t="s">
        <v>406</v>
      </c>
      <c r="E31" s="353"/>
      <c r="F31" s="353"/>
      <c r="G31" s="353"/>
      <c r="H31" s="353"/>
      <c r="I31" s="353"/>
      <c r="J31" s="353"/>
      <c r="K31" s="233"/>
    </row>
    <row r="32" spans="2:11" s="1" customFormat="1" ht="12.75" customHeight="1">
      <c r="B32" s="236"/>
      <c r="C32" s="237"/>
      <c r="D32" s="237"/>
      <c r="E32" s="237"/>
      <c r="F32" s="237"/>
      <c r="G32" s="237"/>
      <c r="H32" s="237"/>
      <c r="I32" s="237"/>
      <c r="J32" s="237"/>
      <c r="K32" s="233"/>
    </row>
    <row r="33" spans="2:11" s="1" customFormat="1" ht="15" customHeight="1">
      <c r="B33" s="236"/>
      <c r="C33" s="237"/>
      <c r="D33" s="353" t="s">
        <v>407</v>
      </c>
      <c r="E33" s="353"/>
      <c r="F33" s="353"/>
      <c r="G33" s="353"/>
      <c r="H33" s="353"/>
      <c r="I33" s="353"/>
      <c r="J33" s="353"/>
      <c r="K33" s="233"/>
    </row>
    <row r="34" spans="2:11" s="1" customFormat="1" ht="15" customHeight="1">
      <c r="B34" s="236"/>
      <c r="C34" s="237"/>
      <c r="D34" s="353" t="s">
        <v>408</v>
      </c>
      <c r="E34" s="353"/>
      <c r="F34" s="353"/>
      <c r="G34" s="353"/>
      <c r="H34" s="353"/>
      <c r="I34" s="353"/>
      <c r="J34" s="353"/>
      <c r="K34" s="233"/>
    </row>
    <row r="35" spans="2:11" s="1" customFormat="1" ht="15" customHeight="1">
      <c r="B35" s="236"/>
      <c r="C35" s="237"/>
      <c r="D35" s="353" t="s">
        <v>409</v>
      </c>
      <c r="E35" s="353"/>
      <c r="F35" s="353"/>
      <c r="G35" s="353"/>
      <c r="H35" s="353"/>
      <c r="I35" s="353"/>
      <c r="J35" s="353"/>
      <c r="K35" s="233"/>
    </row>
    <row r="36" spans="2:11" s="1" customFormat="1" ht="15" customHeight="1">
      <c r="B36" s="236"/>
      <c r="C36" s="237"/>
      <c r="D36" s="235"/>
      <c r="E36" s="238" t="s">
        <v>102</v>
      </c>
      <c r="F36" s="235"/>
      <c r="G36" s="353" t="s">
        <v>410</v>
      </c>
      <c r="H36" s="353"/>
      <c r="I36" s="353"/>
      <c r="J36" s="353"/>
      <c r="K36" s="233"/>
    </row>
    <row r="37" spans="2:11" s="1" customFormat="1" ht="30.75" customHeight="1">
      <c r="B37" s="236"/>
      <c r="C37" s="237"/>
      <c r="D37" s="235"/>
      <c r="E37" s="238" t="s">
        <v>411</v>
      </c>
      <c r="F37" s="235"/>
      <c r="G37" s="353" t="s">
        <v>412</v>
      </c>
      <c r="H37" s="353"/>
      <c r="I37" s="353"/>
      <c r="J37" s="353"/>
      <c r="K37" s="233"/>
    </row>
    <row r="38" spans="2:11" s="1" customFormat="1" ht="15" customHeight="1">
      <c r="B38" s="236"/>
      <c r="C38" s="237"/>
      <c r="D38" s="235"/>
      <c r="E38" s="238" t="s">
        <v>53</v>
      </c>
      <c r="F38" s="235"/>
      <c r="G38" s="353" t="s">
        <v>413</v>
      </c>
      <c r="H38" s="353"/>
      <c r="I38" s="353"/>
      <c r="J38" s="353"/>
      <c r="K38" s="233"/>
    </row>
    <row r="39" spans="2:11" s="1" customFormat="1" ht="15" customHeight="1">
      <c r="B39" s="236"/>
      <c r="C39" s="237"/>
      <c r="D39" s="235"/>
      <c r="E39" s="238" t="s">
        <v>54</v>
      </c>
      <c r="F39" s="235"/>
      <c r="G39" s="353" t="s">
        <v>414</v>
      </c>
      <c r="H39" s="353"/>
      <c r="I39" s="353"/>
      <c r="J39" s="353"/>
      <c r="K39" s="233"/>
    </row>
    <row r="40" spans="2:11" s="1" customFormat="1" ht="15" customHeight="1">
      <c r="B40" s="236"/>
      <c r="C40" s="237"/>
      <c r="D40" s="235"/>
      <c r="E40" s="238" t="s">
        <v>103</v>
      </c>
      <c r="F40" s="235"/>
      <c r="G40" s="353" t="s">
        <v>415</v>
      </c>
      <c r="H40" s="353"/>
      <c r="I40" s="353"/>
      <c r="J40" s="353"/>
      <c r="K40" s="233"/>
    </row>
    <row r="41" spans="2:11" s="1" customFormat="1" ht="15" customHeight="1">
      <c r="B41" s="236"/>
      <c r="C41" s="237"/>
      <c r="D41" s="235"/>
      <c r="E41" s="238" t="s">
        <v>104</v>
      </c>
      <c r="F41" s="235"/>
      <c r="G41" s="353" t="s">
        <v>416</v>
      </c>
      <c r="H41" s="353"/>
      <c r="I41" s="353"/>
      <c r="J41" s="353"/>
      <c r="K41" s="233"/>
    </row>
    <row r="42" spans="2:11" s="1" customFormat="1" ht="15" customHeight="1">
      <c r="B42" s="236"/>
      <c r="C42" s="237"/>
      <c r="D42" s="235"/>
      <c r="E42" s="238" t="s">
        <v>417</v>
      </c>
      <c r="F42" s="235"/>
      <c r="G42" s="353" t="s">
        <v>418</v>
      </c>
      <c r="H42" s="353"/>
      <c r="I42" s="353"/>
      <c r="J42" s="353"/>
      <c r="K42" s="233"/>
    </row>
    <row r="43" spans="2:11" s="1" customFormat="1" ht="15" customHeight="1">
      <c r="B43" s="236"/>
      <c r="C43" s="237"/>
      <c r="D43" s="235"/>
      <c r="E43" s="238"/>
      <c r="F43" s="235"/>
      <c r="G43" s="353" t="s">
        <v>419</v>
      </c>
      <c r="H43" s="353"/>
      <c r="I43" s="353"/>
      <c r="J43" s="353"/>
      <c r="K43" s="233"/>
    </row>
    <row r="44" spans="2:11" s="1" customFormat="1" ht="15" customHeight="1">
      <c r="B44" s="236"/>
      <c r="C44" s="237"/>
      <c r="D44" s="235"/>
      <c r="E44" s="238" t="s">
        <v>420</v>
      </c>
      <c r="F44" s="235"/>
      <c r="G44" s="353" t="s">
        <v>421</v>
      </c>
      <c r="H44" s="353"/>
      <c r="I44" s="353"/>
      <c r="J44" s="353"/>
      <c r="K44" s="233"/>
    </row>
    <row r="45" spans="2:11" s="1" customFormat="1" ht="15" customHeight="1">
      <c r="B45" s="236"/>
      <c r="C45" s="237"/>
      <c r="D45" s="235"/>
      <c r="E45" s="238" t="s">
        <v>106</v>
      </c>
      <c r="F45" s="235"/>
      <c r="G45" s="353" t="s">
        <v>422</v>
      </c>
      <c r="H45" s="353"/>
      <c r="I45" s="353"/>
      <c r="J45" s="353"/>
      <c r="K45" s="233"/>
    </row>
    <row r="46" spans="2:11" s="1" customFormat="1" ht="12.75" customHeight="1">
      <c r="B46" s="236"/>
      <c r="C46" s="237"/>
      <c r="D46" s="235"/>
      <c r="E46" s="235"/>
      <c r="F46" s="235"/>
      <c r="G46" s="235"/>
      <c r="H46" s="235"/>
      <c r="I46" s="235"/>
      <c r="J46" s="235"/>
      <c r="K46" s="233"/>
    </row>
    <row r="47" spans="2:11" s="1" customFormat="1" ht="15" customHeight="1">
      <c r="B47" s="236"/>
      <c r="C47" s="237"/>
      <c r="D47" s="353" t="s">
        <v>423</v>
      </c>
      <c r="E47" s="353"/>
      <c r="F47" s="353"/>
      <c r="G47" s="353"/>
      <c r="H47" s="353"/>
      <c r="I47" s="353"/>
      <c r="J47" s="353"/>
      <c r="K47" s="233"/>
    </row>
    <row r="48" spans="2:11" s="1" customFormat="1" ht="15" customHeight="1">
      <c r="B48" s="236"/>
      <c r="C48" s="237"/>
      <c r="D48" s="237"/>
      <c r="E48" s="353" t="s">
        <v>424</v>
      </c>
      <c r="F48" s="353"/>
      <c r="G48" s="353"/>
      <c r="H48" s="353"/>
      <c r="I48" s="353"/>
      <c r="J48" s="353"/>
      <c r="K48" s="233"/>
    </row>
    <row r="49" spans="2:11" s="1" customFormat="1" ht="15" customHeight="1">
      <c r="B49" s="236"/>
      <c r="C49" s="237"/>
      <c r="D49" s="237"/>
      <c r="E49" s="353" t="s">
        <v>425</v>
      </c>
      <c r="F49" s="353"/>
      <c r="G49" s="353"/>
      <c r="H49" s="353"/>
      <c r="I49" s="353"/>
      <c r="J49" s="353"/>
      <c r="K49" s="233"/>
    </row>
    <row r="50" spans="2:11" s="1" customFormat="1" ht="15" customHeight="1">
      <c r="B50" s="236"/>
      <c r="C50" s="237"/>
      <c r="D50" s="237"/>
      <c r="E50" s="353" t="s">
        <v>426</v>
      </c>
      <c r="F50" s="353"/>
      <c r="G50" s="353"/>
      <c r="H50" s="353"/>
      <c r="I50" s="353"/>
      <c r="J50" s="353"/>
      <c r="K50" s="233"/>
    </row>
    <row r="51" spans="2:11" s="1" customFormat="1" ht="15" customHeight="1">
      <c r="B51" s="236"/>
      <c r="C51" s="237"/>
      <c r="D51" s="353" t="s">
        <v>427</v>
      </c>
      <c r="E51" s="353"/>
      <c r="F51" s="353"/>
      <c r="G51" s="353"/>
      <c r="H51" s="353"/>
      <c r="I51" s="353"/>
      <c r="J51" s="353"/>
      <c r="K51" s="233"/>
    </row>
    <row r="52" spans="2:11" s="1" customFormat="1" ht="25.5" customHeight="1">
      <c r="B52" s="232"/>
      <c r="C52" s="355" t="s">
        <v>428</v>
      </c>
      <c r="D52" s="355"/>
      <c r="E52" s="355"/>
      <c r="F52" s="355"/>
      <c r="G52" s="355"/>
      <c r="H52" s="355"/>
      <c r="I52" s="355"/>
      <c r="J52" s="355"/>
      <c r="K52" s="233"/>
    </row>
    <row r="53" spans="2:11" s="1" customFormat="1" ht="5.25" customHeight="1">
      <c r="B53" s="232"/>
      <c r="C53" s="234"/>
      <c r="D53" s="234"/>
      <c r="E53" s="234"/>
      <c r="F53" s="234"/>
      <c r="G53" s="234"/>
      <c r="H53" s="234"/>
      <c r="I53" s="234"/>
      <c r="J53" s="234"/>
      <c r="K53" s="233"/>
    </row>
    <row r="54" spans="2:11" s="1" customFormat="1" ht="15" customHeight="1">
      <c r="B54" s="232"/>
      <c r="C54" s="353" t="s">
        <v>429</v>
      </c>
      <c r="D54" s="353"/>
      <c r="E54" s="353"/>
      <c r="F54" s="353"/>
      <c r="G54" s="353"/>
      <c r="H54" s="353"/>
      <c r="I54" s="353"/>
      <c r="J54" s="353"/>
      <c r="K54" s="233"/>
    </row>
    <row r="55" spans="2:11" s="1" customFormat="1" ht="15" customHeight="1">
      <c r="B55" s="232"/>
      <c r="C55" s="353" t="s">
        <v>430</v>
      </c>
      <c r="D55" s="353"/>
      <c r="E55" s="353"/>
      <c r="F55" s="353"/>
      <c r="G55" s="353"/>
      <c r="H55" s="353"/>
      <c r="I55" s="353"/>
      <c r="J55" s="353"/>
      <c r="K55" s="233"/>
    </row>
    <row r="56" spans="2:11" s="1" customFormat="1" ht="12.75" customHeight="1">
      <c r="B56" s="232"/>
      <c r="C56" s="235"/>
      <c r="D56" s="235"/>
      <c r="E56" s="235"/>
      <c r="F56" s="235"/>
      <c r="G56" s="235"/>
      <c r="H56" s="235"/>
      <c r="I56" s="235"/>
      <c r="J56" s="235"/>
      <c r="K56" s="233"/>
    </row>
    <row r="57" spans="2:11" s="1" customFormat="1" ht="15" customHeight="1">
      <c r="B57" s="232"/>
      <c r="C57" s="353" t="s">
        <v>431</v>
      </c>
      <c r="D57" s="353"/>
      <c r="E57" s="353"/>
      <c r="F57" s="353"/>
      <c r="G57" s="353"/>
      <c r="H57" s="353"/>
      <c r="I57" s="353"/>
      <c r="J57" s="353"/>
      <c r="K57" s="233"/>
    </row>
    <row r="58" spans="2:11" s="1" customFormat="1" ht="15" customHeight="1">
      <c r="B58" s="232"/>
      <c r="C58" s="237"/>
      <c r="D58" s="353" t="s">
        <v>432</v>
      </c>
      <c r="E58" s="353"/>
      <c r="F58" s="353"/>
      <c r="G58" s="353"/>
      <c r="H58" s="353"/>
      <c r="I58" s="353"/>
      <c r="J58" s="353"/>
      <c r="K58" s="233"/>
    </row>
    <row r="59" spans="2:11" s="1" customFormat="1" ht="15" customHeight="1">
      <c r="B59" s="232"/>
      <c r="C59" s="237"/>
      <c r="D59" s="353" t="s">
        <v>433</v>
      </c>
      <c r="E59" s="353"/>
      <c r="F59" s="353"/>
      <c r="G59" s="353"/>
      <c r="H59" s="353"/>
      <c r="I59" s="353"/>
      <c r="J59" s="353"/>
      <c r="K59" s="233"/>
    </row>
    <row r="60" spans="2:11" s="1" customFormat="1" ht="15" customHeight="1">
      <c r="B60" s="232"/>
      <c r="C60" s="237"/>
      <c r="D60" s="353" t="s">
        <v>434</v>
      </c>
      <c r="E60" s="353"/>
      <c r="F60" s="353"/>
      <c r="G60" s="353"/>
      <c r="H60" s="353"/>
      <c r="I60" s="353"/>
      <c r="J60" s="353"/>
      <c r="K60" s="233"/>
    </row>
    <row r="61" spans="2:11" s="1" customFormat="1" ht="15" customHeight="1">
      <c r="B61" s="232"/>
      <c r="C61" s="237"/>
      <c r="D61" s="353" t="s">
        <v>435</v>
      </c>
      <c r="E61" s="353"/>
      <c r="F61" s="353"/>
      <c r="G61" s="353"/>
      <c r="H61" s="353"/>
      <c r="I61" s="353"/>
      <c r="J61" s="353"/>
      <c r="K61" s="233"/>
    </row>
    <row r="62" spans="2:11" s="1" customFormat="1" ht="15" customHeight="1">
      <c r="B62" s="232"/>
      <c r="C62" s="237"/>
      <c r="D62" s="357" t="s">
        <v>436</v>
      </c>
      <c r="E62" s="357"/>
      <c r="F62" s="357"/>
      <c r="G62" s="357"/>
      <c r="H62" s="357"/>
      <c r="I62" s="357"/>
      <c r="J62" s="357"/>
      <c r="K62" s="233"/>
    </row>
    <row r="63" spans="2:11" s="1" customFormat="1" ht="15" customHeight="1">
      <c r="B63" s="232"/>
      <c r="C63" s="237"/>
      <c r="D63" s="353" t="s">
        <v>437</v>
      </c>
      <c r="E63" s="353"/>
      <c r="F63" s="353"/>
      <c r="G63" s="353"/>
      <c r="H63" s="353"/>
      <c r="I63" s="353"/>
      <c r="J63" s="353"/>
      <c r="K63" s="233"/>
    </row>
    <row r="64" spans="2:11" s="1" customFormat="1" ht="12.75" customHeight="1">
      <c r="B64" s="232"/>
      <c r="C64" s="237"/>
      <c r="D64" s="237"/>
      <c r="E64" s="240"/>
      <c r="F64" s="237"/>
      <c r="G64" s="237"/>
      <c r="H64" s="237"/>
      <c r="I64" s="237"/>
      <c r="J64" s="237"/>
      <c r="K64" s="233"/>
    </row>
    <row r="65" spans="2:11" s="1" customFormat="1" ht="15" customHeight="1">
      <c r="B65" s="232"/>
      <c r="C65" s="237"/>
      <c r="D65" s="353" t="s">
        <v>438</v>
      </c>
      <c r="E65" s="353"/>
      <c r="F65" s="353"/>
      <c r="G65" s="353"/>
      <c r="H65" s="353"/>
      <c r="I65" s="353"/>
      <c r="J65" s="353"/>
      <c r="K65" s="233"/>
    </row>
    <row r="66" spans="2:11" s="1" customFormat="1" ht="15" customHeight="1">
      <c r="B66" s="232"/>
      <c r="C66" s="237"/>
      <c r="D66" s="357" t="s">
        <v>439</v>
      </c>
      <c r="E66" s="357"/>
      <c r="F66" s="357"/>
      <c r="G66" s="357"/>
      <c r="H66" s="357"/>
      <c r="I66" s="357"/>
      <c r="J66" s="357"/>
      <c r="K66" s="233"/>
    </row>
    <row r="67" spans="2:11" s="1" customFormat="1" ht="15" customHeight="1">
      <c r="B67" s="232"/>
      <c r="C67" s="237"/>
      <c r="D67" s="353" t="s">
        <v>440</v>
      </c>
      <c r="E67" s="353"/>
      <c r="F67" s="353"/>
      <c r="G67" s="353"/>
      <c r="H67" s="353"/>
      <c r="I67" s="353"/>
      <c r="J67" s="353"/>
      <c r="K67" s="233"/>
    </row>
    <row r="68" spans="2:11" s="1" customFormat="1" ht="15" customHeight="1">
      <c r="B68" s="232"/>
      <c r="C68" s="237"/>
      <c r="D68" s="353" t="s">
        <v>441</v>
      </c>
      <c r="E68" s="353"/>
      <c r="F68" s="353"/>
      <c r="G68" s="353"/>
      <c r="H68" s="353"/>
      <c r="I68" s="353"/>
      <c r="J68" s="353"/>
      <c r="K68" s="233"/>
    </row>
    <row r="69" spans="2:11" s="1" customFormat="1" ht="15" customHeight="1">
      <c r="B69" s="232"/>
      <c r="C69" s="237"/>
      <c r="D69" s="353" t="s">
        <v>442</v>
      </c>
      <c r="E69" s="353"/>
      <c r="F69" s="353"/>
      <c r="G69" s="353"/>
      <c r="H69" s="353"/>
      <c r="I69" s="353"/>
      <c r="J69" s="353"/>
      <c r="K69" s="233"/>
    </row>
    <row r="70" spans="2:11" s="1" customFormat="1" ht="15" customHeight="1">
      <c r="B70" s="232"/>
      <c r="C70" s="237"/>
      <c r="D70" s="353" t="s">
        <v>443</v>
      </c>
      <c r="E70" s="353"/>
      <c r="F70" s="353"/>
      <c r="G70" s="353"/>
      <c r="H70" s="353"/>
      <c r="I70" s="353"/>
      <c r="J70" s="353"/>
      <c r="K70" s="233"/>
    </row>
    <row r="71" spans="2:1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pans="2:11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pans="2:11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pans="2:11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pans="2:11" s="1" customFormat="1" ht="45" customHeight="1">
      <c r="B75" s="249"/>
      <c r="C75" s="356" t="s">
        <v>444</v>
      </c>
      <c r="D75" s="356"/>
      <c r="E75" s="356"/>
      <c r="F75" s="356"/>
      <c r="G75" s="356"/>
      <c r="H75" s="356"/>
      <c r="I75" s="356"/>
      <c r="J75" s="356"/>
      <c r="K75" s="250"/>
    </row>
    <row r="76" spans="2:11" s="1" customFormat="1" ht="17.25" customHeight="1">
      <c r="B76" s="249"/>
      <c r="C76" s="251" t="s">
        <v>445</v>
      </c>
      <c r="D76" s="251"/>
      <c r="E76" s="251"/>
      <c r="F76" s="251" t="s">
        <v>446</v>
      </c>
      <c r="G76" s="252"/>
      <c r="H76" s="251" t="s">
        <v>54</v>
      </c>
      <c r="I76" s="251" t="s">
        <v>57</v>
      </c>
      <c r="J76" s="251" t="s">
        <v>447</v>
      </c>
      <c r="K76" s="250"/>
    </row>
    <row r="77" spans="2:11" s="1" customFormat="1" ht="17.25" customHeight="1">
      <c r="B77" s="249"/>
      <c r="C77" s="253" t="s">
        <v>448</v>
      </c>
      <c r="D77" s="253"/>
      <c r="E77" s="253"/>
      <c r="F77" s="254" t="s">
        <v>449</v>
      </c>
      <c r="G77" s="255"/>
      <c r="H77" s="253"/>
      <c r="I77" s="253"/>
      <c r="J77" s="253" t="s">
        <v>450</v>
      </c>
      <c r="K77" s="250"/>
    </row>
    <row r="78" spans="2:11" s="1" customFormat="1" ht="5.25" customHeight="1">
      <c r="B78" s="249"/>
      <c r="C78" s="256"/>
      <c r="D78" s="256"/>
      <c r="E78" s="256"/>
      <c r="F78" s="256"/>
      <c r="G78" s="257"/>
      <c r="H78" s="256"/>
      <c r="I78" s="256"/>
      <c r="J78" s="256"/>
      <c r="K78" s="250"/>
    </row>
    <row r="79" spans="2:11" s="1" customFormat="1" ht="15" customHeight="1">
      <c r="B79" s="249"/>
      <c r="C79" s="238" t="s">
        <v>53</v>
      </c>
      <c r="D79" s="258"/>
      <c r="E79" s="258"/>
      <c r="F79" s="259" t="s">
        <v>451</v>
      </c>
      <c r="G79" s="260"/>
      <c r="H79" s="238" t="s">
        <v>452</v>
      </c>
      <c r="I79" s="238" t="s">
        <v>453</v>
      </c>
      <c r="J79" s="238">
        <v>20</v>
      </c>
      <c r="K79" s="250"/>
    </row>
    <row r="80" spans="2:11" s="1" customFormat="1" ht="15" customHeight="1">
      <c r="B80" s="249"/>
      <c r="C80" s="238" t="s">
        <v>454</v>
      </c>
      <c r="D80" s="238"/>
      <c r="E80" s="238"/>
      <c r="F80" s="259" t="s">
        <v>451</v>
      </c>
      <c r="G80" s="260"/>
      <c r="H80" s="238" t="s">
        <v>455</v>
      </c>
      <c r="I80" s="238" t="s">
        <v>453</v>
      </c>
      <c r="J80" s="238">
        <v>120</v>
      </c>
      <c r="K80" s="250"/>
    </row>
    <row r="81" spans="2:11" s="1" customFormat="1" ht="15" customHeight="1">
      <c r="B81" s="261"/>
      <c r="C81" s="238" t="s">
        <v>456</v>
      </c>
      <c r="D81" s="238"/>
      <c r="E81" s="238"/>
      <c r="F81" s="259" t="s">
        <v>457</v>
      </c>
      <c r="G81" s="260"/>
      <c r="H81" s="238" t="s">
        <v>458</v>
      </c>
      <c r="I81" s="238" t="s">
        <v>453</v>
      </c>
      <c r="J81" s="238">
        <v>50</v>
      </c>
      <c r="K81" s="250"/>
    </row>
    <row r="82" spans="2:11" s="1" customFormat="1" ht="15" customHeight="1">
      <c r="B82" s="261"/>
      <c r="C82" s="238" t="s">
        <v>459</v>
      </c>
      <c r="D82" s="238"/>
      <c r="E82" s="238"/>
      <c r="F82" s="259" t="s">
        <v>451</v>
      </c>
      <c r="G82" s="260"/>
      <c r="H82" s="238" t="s">
        <v>460</v>
      </c>
      <c r="I82" s="238" t="s">
        <v>461</v>
      </c>
      <c r="J82" s="238"/>
      <c r="K82" s="250"/>
    </row>
    <row r="83" spans="2:11" s="1" customFormat="1" ht="15" customHeight="1">
      <c r="B83" s="261"/>
      <c r="C83" s="262" t="s">
        <v>462</v>
      </c>
      <c r="D83" s="262"/>
      <c r="E83" s="262"/>
      <c r="F83" s="263" t="s">
        <v>457</v>
      </c>
      <c r="G83" s="262"/>
      <c r="H83" s="262" t="s">
        <v>463</v>
      </c>
      <c r="I83" s="262" t="s">
        <v>453</v>
      </c>
      <c r="J83" s="262">
        <v>15</v>
      </c>
      <c r="K83" s="250"/>
    </row>
    <row r="84" spans="2:11" s="1" customFormat="1" ht="15" customHeight="1">
      <c r="B84" s="261"/>
      <c r="C84" s="262" t="s">
        <v>464</v>
      </c>
      <c r="D84" s="262"/>
      <c r="E84" s="262"/>
      <c r="F84" s="263" t="s">
        <v>457</v>
      </c>
      <c r="G84" s="262"/>
      <c r="H84" s="262" t="s">
        <v>465</v>
      </c>
      <c r="I84" s="262" t="s">
        <v>453</v>
      </c>
      <c r="J84" s="262">
        <v>15</v>
      </c>
      <c r="K84" s="250"/>
    </row>
    <row r="85" spans="2:11" s="1" customFormat="1" ht="15" customHeight="1">
      <c r="B85" s="261"/>
      <c r="C85" s="262" t="s">
        <v>466</v>
      </c>
      <c r="D85" s="262"/>
      <c r="E85" s="262"/>
      <c r="F85" s="263" t="s">
        <v>457</v>
      </c>
      <c r="G85" s="262"/>
      <c r="H85" s="262" t="s">
        <v>467</v>
      </c>
      <c r="I85" s="262" t="s">
        <v>453</v>
      </c>
      <c r="J85" s="262">
        <v>20</v>
      </c>
      <c r="K85" s="250"/>
    </row>
    <row r="86" spans="2:11" s="1" customFormat="1" ht="15" customHeight="1">
      <c r="B86" s="261"/>
      <c r="C86" s="262" t="s">
        <v>468</v>
      </c>
      <c r="D86" s="262"/>
      <c r="E86" s="262"/>
      <c r="F86" s="263" t="s">
        <v>457</v>
      </c>
      <c r="G86" s="262"/>
      <c r="H86" s="262" t="s">
        <v>469</v>
      </c>
      <c r="I86" s="262" t="s">
        <v>453</v>
      </c>
      <c r="J86" s="262">
        <v>20</v>
      </c>
      <c r="K86" s="250"/>
    </row>
    <row r="87" spans="2:11" s="1" customFormat="1" ht="15" customHeight="1">
      <c r="B87" s="261"/>
      <c r="C87" s="238" t="s">
        <v>470</v>
      </c>
      <c r="D87" s="238"/>
      <c r="E87" s="238"/>
      <c r="F87" s="259" t="s">
        <v>457</v>
      </c>
      <c r="G87" s="260"/>
      <c r="H87" s="238" t="s">
        <v>471</v>
      </c>
      <c r="I87" s="238" t="s">
        <v>453</v>
      </c>
      <c r="J87" s="238">
        <v>50</v>
      </c>
      <c r="K87" s="250"/>
    </row>
    <row r="88" spans="2:11" s="1" customFormat="1" ht="15" customHeight="1">
      <c r="B88" s="261"/>
      <c r="C88" s="238" t="s">
        <v>472</v>
      </c>
      <c r="D88" s="238"/>
      <c r="E88" s="238"/>
      <c r="F88" s="259" t="s">
        <v>457</v>
      </c>
      <c r="G88" s="260"/>
      <c r="H88" s="238" t="s">
        <v>473</v>
      </c>
      <c r="I88" s="238" t="s">
        <v>453</v>
      </c>
      <c r="J88" s="238">
        <v>20</v>
      </c>
      <c r="K88" s="250"/>
    </row>
    <row r="89" spans="2:11" s="1" customFormat="1" ht="15" customHeight="1">
      <c r="B89" s="261"/>
      <c r="C89" s="238" t="s">
        <v>474</v>
      </c>
      <c r="D89" s="238"/>
      <c r="E89" s="238"/>
      <c r="F89" s="259" t="s">
        <v>457</v>
      </c>
      <c r="G89" s="260"/>
      <c r="H89" s="238" t="s">
        <v>475</v>
      </c>
      <c r="I89" s="238" t="s">
        <v>453</v>
      </c>
      <c r="J89" s="238">
        <v>20</v>
      </c>
      <c r="K89" s="250"/>
    </row>
    <row r="90" spans="2:11" s="1" customFormat="1" ht="15" customHeight="1">
      <c r="B90" s="261"/>
      <c r="C90" s="238" t="s">
        <v>476</v>
      </c>
      <c r="D90" s="238"/>
      <c r="E90" s="238"/>
      <c r="F90" s="259" t="s">
        <v>457</v>
      </c>
      <c r="G90" s="260"/>
      <c r="H90" s="238" t="s">
        <v>477</v>
      </c>
      <c r="I90" s="238" t="s">
        <v>453</v>
      </c>
      <c r="J90" s="238">
        <v>50</v>
      </c>
      <c r="K90" s="250"/>
    </row>
    <row r="91" spans="2:11" s="1" customFormat="1" ht="15" customHeight="1">
      <c r="B91" s="261"/>
      <c r="C91" s="238" t="s">
        <v>478</v>
      </c>
      <c r="D91" s="238"/>
      <c r="E91" s="238"/>
      <c r="F91" s="259" t="s">
        <v>457</v>
      </c>
      <c r="G91" s="260"/>
      <c r="H91" s="238" t="s">
        <v>478</v>
      </c>
      <c r="I91" s="238" t="s">
        <v>453</v>
      </c>
      <c r="J91" s="238">
        <v>50</v>
      </c>
      <c r="K91" s="250"/>
    </row>
    <row r="92" spans="2:11" s="1" customFormat="1" ht="15" customHeight="1">
      <c r="B92" s="261"/>
      <c r="C92" s="238" t="s">
        <v>479</v>
      </c>
      <c r="D92" s="238"/>
      <c r="E92" s="238"/>
      <c r="F92" s="259" t="s">
        <v>457</v>
      </c>
      <c r="G92" s="260"/>
      <c r="H92" s="238" t="s">
        <v>480</v>
      </c>
      <c r="I92" s="238" t="s">
        <v>453</v>
      </c>
      <c r="J92" s="238">
        <v>255</v>
      </c>
      <c r="K92" s="250"/>
    </row>
    <row r="93" spans="2:11" s="1" customFormat="1" ht="15" customHeight="1">
      <c r="B93" s="261"/>
      <c r="C93" s="238" t="s">
        <v>481</v>
      </c>
      <c r="D93" s="238"/>
      <c r="E93" s="238"/>
      <c r="F93" s="259" t="s">
        <v>451</v>
      </c>
      <c r="G93" s="260"/>
      <c r="H93" s="238" t="s">
        <v>482</v>
      </c>
      <c r="I93" s="238" t="s">
        <v>483</v>
      </c>
      <c r="J93" s="238"/>
      <c r="K93" s="250"/>
    </row>
    <row r="94" spans="2:11" s="1" customFormat="1" ht="15" customHeight="1">
      <c r="B94" s="261"/>
      <c r="C94" s="238" t="s">
        <v>484</v>
      </c>
      <c r="D94" s="238"/>
      <c r="E94" s="238"/>
      <c r="F94" s="259" t="s">
        <v>451</v>
      </c>
      <c r="G94" s="260"/>
      <c r="H94" s="238" t="s">
        <v>485</v>
      </c>
      <c r="I94" s="238" t="s">
        <v>486</v>
      </c>
      <c r="J94" s="238"/>
      <c r="K94" s="250"/>
    </row>
    <row r="95" spans="2:11" s="1" customFormat="1" ht="15" customHeight="1">
      <c r="B95" s="261"/>
      <c r="C95" s="238" t="s">
        <v>487</v>
      </c>
      <c r="D95" s="238"/>
      <c r="E95" s="238"/>
      <c r="F95" s="259" t="s">
        <v>451</v>
      </c>
      <c r="G95" s="260"/>
      <c r="H95" s="238" t="s">
        <v>487</v>
      </c>
      <c r="I95" s="238" t="s">
        <v>486</v>
      </c>
      <c r="J95" s="238"/>
      <c r="K95" s="250"/>
    </row>
    <row r="96" spans="2:11" s="1" customFormat="1" ht="15" customHeight="1">
      <c r="B96" s="261"/>
      <c r="C96" s="238" t="s">
        <v>38</v>
      </c>
      <c r="D96" s="238"/>
      <c r="E96" s="238"/>
      <c r="F96" s="259" t="s">
        <v>451</v>
      </c>
      <c r="G96" s="260"/>
      <c r="H96" s="238" t="s">
        <v>488</v>
      </c>
      <c r="I96" s="238" t="s">
        <v>486</v>
      </c>
      <c r="J96" s="238"/>
      <c r="K96" s="250"/>
    </row>
    <row r="97" spans="2:11" s="1" customFormat="1" ht="15" customHeight="1">
      <c r="B97" s="261"/>
      <c r="C97" s="238" t="s">
        <v>48</v>
      </c>
      <c r="D97" s="238"/>
      <c r="E97" s="238"/>
      <c r="F97" s="259" t="s">
        <v>451</v>
      </c>
      <c r="G97" s="260"/>
      <c r="H97" s="238" t="s">
        <v>489</v>
      </c>
      <c r="I97" s="238" t="s">
        <v>486</v>
      </c>
      <c r="J97" s="238"/>
      <c r="K97" s="250"/>
    </row>
    <row r="98" spans="2:11" s="1" customFormat="1" ht="15" customHeight="1">
      <c r="B98" s="264"/>
      <c r="C98" s="265"/>
      <c r="D98" s="265"/>
      <c r="E98" s="265"/>
      <c r="F98" s="265"/>
      <c r="G98" s="265"/>
      <c r="H98" s="265"/>
      <c r="I98" s="265"/>
      <c r="J98" s="265"/>
      <c r="K98" s="266"/>
    </row>
    <row r="99" spans="2:11" s="1" customFormat="1" ht="18.75" customHeight="1">
      <c r="B99" s="267"/>
      <c r="C99" s="268"/>
      <c r="D99" s="268"/>
      <c r="E99" s="268"/>
      <c r="F99" s="268"/>
      <c r="G99" s="268"/>
      <c r="H99" s="268"/>
      <c r="I99" s="268"/>
      <c r="J99" s="268"/>
      <c r="K99" s="267"/>
    </row>
    <row r="100" spans="2:11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pans="2:1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pans="2:11" s="1" customFormat="1" ht="45" customHeight="1">
      <c r="B102" s="249"/>
      <c r="C102" s="356" t="s">
        <v>490</v>
      </c>
      <c r="D102" s="356"/>
      <c r="E102" s="356"/>
      <c r="F102" s="356"/>
      <c r="G102" s="356"/>
      <c r="H102" s="356"/>
      <c r="I102" s="356"/>
      <c r="J102" s="356"/>
      <c r="K102" s="250"/>
    </row>
    <row r="103" spans="2:11" s="1" customFormat="1" ht="17.25" customHeight="1">
      <c r="B103" s="249"/>
      <c r="C103" s="251" t="s">
        <v>445</v>
      </c>
      <c r="D103" s="251"/>
      <c r="E103" s="251"/>
      <c r="F103" s="251" t="s">
        <v>446</v>
      </c>
      <c r="G103" s="252"/>
      <c r="H103" s="251" t="s">
        <v>54</v>
      </c>
      <c r="I103" s="251" t="s">
        <v>57</v>
      </c>
      <c r="J103" s="251" t="s">
        <v>447</v>
      </c>
      <c r="K103" s="250"/>
    </row>
    <row r="104" spans="2:11" s="1" customFormat="1" ht="17.25" customHeight="1">
      <c r="B104" s="249"/>
      <c r="C104" s="253" t="s">
        <v>448</v>
      </c>
      <c r="D104" s="253"/>
      <c r="E104" s="253"/>
      <c r="F104" s="254" t="s">
        <v>449</v>
      </c>
      <c r="G104" s="255"/>
      <c r="H104" s="253"/>
      <c r="I104" s="253"/>
      <c r="J104" s="253" t="s">
        <v>450</v>
      </c>
      <c r="K104" s="250"/>
    </row>
    <row r="105" spans="2:11" s="1" customFormat="1" ht="5.25" customHeight="1">
      <c r="B105" s="249"/>
      <c r="C105" s="251"/>
      <c r="D105" s="251"/>
      <c r="E105" s="251"/>
      <c r="F105" s="251"/>
      <c r="G105" s="269"/>
      <c r="H105" s="251"/>
      <c r="I105" s="251"/>
      <c r="J105" s="251"/>
      <c r="K105" s="250"/>
    </row>
    <row r="106" spans="2:11" s="1" customFormat="1" ht="15" customHeight="1">
      <c r="B106" s="249"/>
      <c r="C106" s="238" t="s">
        <v>53</v>
      </c>
      <c r="D106" s="258"/>
      <c r="E106" s="258"/>
      <c r="F106" s="259" t="s">
        <v>451</v>
      </c>
      <c r="G106" s="238"/>
      <c r="H106" s="238" t="s">
        <v>491</v>
      </c>
      <c r="I106" s="238" t="s">
        <v>453</v>
      </c>
      <c r="J106" s="238">
        <v>20</v>
      </c>
      <c r="K106" s="250"/>
    </row>
    <row r="107" spans="2:11" s="1" customFormat="1" ht="15" customHeight="1">
      <c r="B107" s="249"/>
      <c r="C107" s="238" t="s">
        <v>454</v>
      </c>
      <c r="D107" s="238"/>
      <c r="E107" s="238"/>
      <c r="F107" s="259" t="s">
        <v>451</v>
      </c>
      <c r="G107" s="238"/>
      <c r="H107" s="238" t="s">
        <v>491</v>
      </c>
      <c r="I107" s="238" t="s">
        <v>453</v>
      </c>
      <c r="J107" s="238">
        <v>120</v>
      </c>
      <c r="K107" s="250"/>
    </row>
    <row r="108" spans="2:11" s="1" customFormat="1" ht="15" customHeight="1">
      <c r="B108" s="261"/>
      <c r="C108" s="238" t="s">
        <v>456</v>
      </c>
      <c r="D108" s="238"/>
      <c r="E108" s="238"/>
      <c r="F108" s="259" t="s">
        <v>457</v>
      </c>
      <c r="G108" s="238"/>
      <c r="H108" s="238" t="s">
        <v>491</v>
      </c>
      <c r="I108" s="238" t="s">
        <v>453</v>
      </c>
      <c r="J108" s="238">
        <v>50</v>
      </c>
      <c r="K108" s="250"/>
    </row>
    <row r="109" spans="2:11" s="1" customFormat="1" ht="15" customHeight="1">
      <c r="B109" s="261"/>
      <c r="C109" s="238" t="s">
        <v>459</v>
      </c>
      <c r="D109" s="238"/>
      <c r="E109" s="238"/>
      <c r="F109" s="259" t="s">
        <v>451</v>
      </c>
      <c r="G109" s="238"/>
      <c r="H109" s="238" t="s">
        <v>491</v>
      </c>
      <c r="I109" s="238" t="s">
        <v>461</v>
      </c>
      <c r="J109" s="238"/>
      <c r="K109" s="250"/>
    </row>
    <row r="110" spans="2:11" s="1" customFormat="1" ht="15" customHeight="1">
      <c r="B110" s="261"/>
      <c r="C110" s="238" t="s">
        <v>470</v>
      </c>
      <c r="D110" s="238"/>
      <c r="E110" s="238"/>
      <c r="F110" s="259" t="s">
        <v>457</v>
      </c>
      <c r="G110" s="238"/>
      <c r="H110" s="238" t="s">
        <v>491</v>
      </c>
      <c r="I110" s="238" t="s">
        <v>453</v>
      </c>
      <c r="J110" s="238">
        <v>50</v>
      </c>
      <c r="K110" s="250"/>
    </row>
    <row r="111" spans="2:11" s="1" customFormat="1" ht="15" customHeight="1">
      <c r="B111" s="261"/>
      <c r="C111" s="238" t="s">
        <v>478</v>
      </c>
      <c r="D111" s="238"/>
      <c r="E111" s="238"/>
      <c r="F111" s="259" t="s">
        <v>457</v>
      </c>
      <c r="G111" s="238"/>
      <c r="H111" s="238" t="s">
        <v>491</v>
      </c>
      <c r="I111" s="238" t="s">
        <v>453</v>
      </c>
      <c r="J111" s="238">
        <v>50</v>
      </c>
      <c r="K111" s="250"/>
    </row>
    <row r="112" spans="2:11" s="1" customFormat="1" ht="15" customHeight="1">
      <c r="B112" s="261"/>
      <c r="C112" s="238" t="s">
        <v>476</v>
      </c>
      <c r="D112" s="238"/>
      <c r="E112" s="238"/>
      <c r="F112" s="259" t="s">
        <v>457</v>
      </c>
      <c r="G112" s="238"/>
      <c r="H112" s="238" t="s">
        <v>491</v>
      </c>
      <c r="I112" s="238" t="s">
        <v>453</v>
      </c>
      <c r="J112" s="238">
        <v>50</v>
      </c>
      <c r="K112" s="250"/>
    </row>
    <row r="113" spans="2:11" s="1" customFormat="1" ht="15" customHeight="1">
      <c r="B113" s="261"/>
      <c r="C113" s="238" t="s">
        <v>53</v>
      </c>
      <c r="D113" s="238"/>
      <c r="E113" s="238"/>
      <c r="F113" s="259" t="s">
        <v>451</v>
      </c>
      <c r="G113" s="238"/>
      <c r="H113" s="238" t="s">
        <v>492</v>
      </c>
      <c r="I113" s="238" t="s">
        <v>453</v>
      </c>
      <c r="J113" s="238">
        <v>20</v>
      </c>
      <c r="K113" s="250"/>
    </row>
    <row r="114" spans="2:11" s="1" customFormat="1" ht="15" customHeight="1">
      <c r="B114" s="261"/>
      <c r="C114" s="238" t="s">
        <v>493</v>
      </c>
      <c r="D114" s="238"/>
      <c r="E114" s="238"/>
      <c r="F114" s="259" t="s">
        <v>451</v>
      </c>
      <c r="G114" s="238"/>
      <c r="H114" s="238" t="s">
        <v>494</v>
      </c>
      <c r="I114" s="238" t="s">
        <v>453</v>
      </c>
      <c r="J114" s="238">
        <v>120</v>
      </c>
      <c r="K114" s="250"/>
    </row>
    <row r="115" spans="2:11" s="1" customFormat="1" ht="15" customHeight="1">
      <c r="B115" s="261"/>
      <c r="C115" s="238" t="s">
        <v>38</v>
      </c>
      <c r="D115" s="238"/>
      <c r="E115" s="238"/>
      <c r="F115" s="259" t="s">
        <v>451</v>
      </c>
      <c r="G115" s="238"/>
      <c r="H115" s="238" t="s">
        <v>495</v>
      </c>
      <c r="I115" s="238" t="s">
        <v>486</v>
      </c>
      <c r="J115" s="238"/>
      <c r="K115" s="250"/>
    </row>
    <row r="116" spans="2:11" s="1" customFormat="1" ht="15" customHeight="1">
      <c r="B116" s="261"/>
      <c r="C116" s="238" t="s">
        <v>48</v>
      </c>
      <c r="D116" s="238"/>
      <c r="E116" s="238"/>
      <c r="F116" s="259" t="s">
        <v>451</v>
      </c>
      <c r="G116" s="238"/>
      <c r="H116" s="238" t="s">
        <v>496</v>
      </c>
      <c r="I116" s="238" t="s">
        <v>486</v>
      </c>
      <c r="J116" s="238"/>
      <c r="K116" s="250"/>
    </row>
    <row r="117" spans="2:11" s="1" customFormat="1" ht="15" customHeight="1">
      <c r="B117" s="261"/>
      <c r="C117" s="238" t="s">
        <v>57</v>
      </c>
      <c r="D117" s="238"/>
      <c r="E117" s="238"/>
      <c r="F117" s="259" t="s">
        <v>451</v>
      </c>
      <c r="G117" s="238"/>
      <c r="H117" s="238" t="s">
        <v>497</v>
      </c>
      <c r="I117" s="238" t="s">
        <v>498</v>
      </c>
      <c r="J117" s="238"/>
      <c r="K117" s="250"/>
    </row>
    <row r="118" spans="2:11" s="1" customFormat="1" ht="15" customHeight="1">
      <c r="B118" s="264"/>
      <c r="C118" s="270"/>
      <c r="D118" s="270"/>
      <c r="E118" s="270"/>
      <c r="F118" s="270"/>
      <c r="G118" s="270"/>
      <c r="H118" s="270"/>
      <c r="I118" s="270"/>
      <c r="J118" s="270"/>
      <c r="K118" s="266"/>
    </row>
    <row r="119" spans="2:11" s="1" customFormat="1" ht="18.75" customHeight="1">
      <c r="B119" s="271"/>
      <c r="C119" s="272"/>
      <c r="D119" s="272"/>
      <c r="E119" s="272"/>
      <c r="F119" s="273"/>
      <c r="G119" s="272"/>
      <c r="H119" s="272"/>
      <c r="I119" s="272"/>
      <c r="J119" s="272"/>
      <c r="K119" s="271"/>
    </row>
    <row r="120" spans="2:11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pans="2:11" s="1" customFormat="1" ht="7.5" customHeight="1">
      <c r="B121" s="274"/>
      <c r="C121" s="275"/>
      <c r="D121" s="275"/>
      <c r="E121" s="275"/>
      <c r="F121" s="275"/>
      <c r="G121" s="275"/>
      <c r="H121" s="275"/>
      <c r="I121" s="275"/>
      <c r="J121" s="275"/>
      <c r="K121" s="276"/>
    </row>
    <row r="122" spans="2:11" s="1" customFormat="1" ht="45" customHeight="1">
      <c r="B122" s="277"/>
      <c r="C122" s="354" t="s">
        <v>499</v>
      </c>
      <c r="D122" s="354"/>
      <c r="E122" s="354"/>
      <c r="F122" s="354"/>
      <c r="G122" s="354"/>
      <c r="H122" s="354"/>
      <c r="I122" s="354"/>
      <c r="J122" s="354"/>
      <c r="K122" s="278"/>
    </row>
    <row r="123" spans="2:11" s="1" customFormat="1" ht="17.25" customHeight="1">
      <c r="B123" s="279"/>
      <c r="C123" s="251" t="s">
        <v>445</v>
      </c>
      <c r="D123" s="251"/>
      <c r="E123" s="251"/>
      <c r="F123" s="251" t="s">
        <v>446</v>
      </c>
      <c r="G123" s="252"/>
      <c r="H123" s="251" t="s">
        <v>54</v>
      </c>
      <c r="I123" s="251" t="s">
        <v>57</v>
      </c>
      <c r="J123" s="251" t="s">
        <v>447</v>
      </c>
      <c r="K123" s="280"/>
    </row>
    <row r="124" spans="2:11" s="1" customFormat="1" ht="17.25" customHeight="1">
      <c r="B124" s="279"/>
      <c r="C124" s="253" t="s">
        <v>448</v>
      </c>
      <c r="D124" s="253"/>
      <c r="E124" s="253"/>
      <c r="F124" s="254" t="s">
        <v>449</v>
      </c>
      <c r="G124" s="255"/>
      <c r="H124" s="253"/>
      <c r="I124" s="253"/>
      <c r="J124" s="253" t="s">
        <v>450</v>
      </c>
      <c r="K124" s="280"/>
    </row>
    <row r="125" spans="2:11" s="1" customFormat="1" ht="5.25" customHeight="1">
      <c r="B125" s="281"/>
      <c r="C125" s="256"/>
      <c r="D125" s="256"/>
      <c r="E125" s="256"/>
      <c r="F125" s="256"/>
      <c r="G125" s="282"/>
      <c r="H125" s="256"/>
      <c r="I125" s="256"/>
      <c r="J125" s="256"/>
      <c r="K125" s="283"/>
    </row>
    <row r="126" spans="2:11" s="1" customFormat="1" ht="15" customHeight="1">
      <c r="B126" s="281"/>
      <c r="C126" s="238" t="s">
        <v>454</v>
      </c>
      <c r="D126" s="258"/>
      <c r="E126" s="258"/>
      <c r="F126" s="259" t="s">
        <v>451</v>
      </c>
      <c r="G126" s="238"/>
      <c r="H126" s="238" t="s">
        <v>491</v>
      </c>
      <c r="I126" s="238" t="s">
        <v>453</v>
      </c>
      <c r="J126" s="238">
        <v>120</v>
      </c>
      <c r="K126" s="284"/>
    </row>
    <row r="127" spans="2:11" s="1" customFormat="1" ht="15" customHeight="1">
      <c r="B127" s="281"/>
      <c r="C127" s="238" t="s">
        <v>500</v>
      </c>
      <c r="D127" s="238"/>
      <c r="E127" s="238"/>
      <c r="F127" s="259" t="s">
        <v>451</v>
      </c>
      <c r="G127" s="238"/>
      <c r="H127" s="238" t="s">
        <v>501</v>
      </c>
      <c r="I127" s="238" t="s">
        <v>453</v>
      </c>
      <c r="J127" s="238" t="s">
        <v>502</v>
      </c>
      <c r="K127" s="284"/>
    </row>
    <row r="128" spans="2:11" s="1" customFormat="1" ht="15" customHeight="1">
      <c r="B128" s="281"/>
      <c r="C128" s="238" t="s">
        <v>399</v>
      </c>
      <c r="D128" s="238"/>
      <c r="E128" s="238"/>
      <c r="F128" s="259" t="s">
        <v>451</v>
      </c>
      <c r="G128" s="238"/>
      <c r="H128" s="238" t="s">
        <v>503</v>
      </c>
      <c r="I128" s="238" t="s">
        <v>453</v>
      </c>
      <c r="J128" s="238" t="s">
        <v>502</v>
      </c>
      <c r="K128" s="284"/>
    </row>
    <row r="129" spans="2:11" s="1" customFormat="1" ht="15" customHeight="1">
      <c r="B129" s="281"/>
      <c r="C129" s="238" t="s">
        <v>462</v>
      </c>
      <c r="D129" s="238"/>
      <c r="E129" s="238"/>
      <c r="F129" s="259" t="s">
        <v>457</v>
      </c>
      <c r="G129" s="238"/>
      <c r="H129" s="238" t="s">
        <v>463</v>
      </c>
      <c r="I129" s="238" t="s">
        <v>453</v>
      </c>
      <c r="J129" s="238">
        <v>15</v>
      </c>
      <c r="K129" s="284"/>
    </row>
    <row r="130" spans="2:11" s="1" customFormat="1" ht="15" customHeight="1">
      <c r="B130" s="281"/>
      <c r="C130" s="262" t="s">
        <v>464</v>
      </c>
      <c r="D130" s="262"/>
      <c r="E130" s="262"/>
      <c r="F130" s="263" t="s">
        <v>457</v>
      </c>
      <c r="G130" s="262"/>
      <c r="H130" s="262" t="s">
        <v>465</v>
      </c>
      <c r="I130" s="262" t="s">
        <v>453</v>
      </c>
      <c r="J130" s="262">
        <v>15</v>
      </c>
      <c r="K130" s="284"/>
    </row>
    <row r="131" spans="2:11" s="1" customFormat="1" ht="15" customHeight="1">
      <c r="B131" s="281"/>
      <c r="C131" s="262" t="s">
        <v>466</v>
      </c>
      <c r="D131" s="262"/>
      <c r="E131" s="262"/>
      <c r="F131" s="263" t="s">
        <v>457</v>
      </c>
      <c r="G131" s="262"/>
      <c r="H131" s="262" t="s">
        <v>467</v>
      </c>
      <c r="I131" s="262" t="s">
        <v>453</v>
      </c>
      <c r="J131" s="262">
        <v>20</v>
      </c>
      <c r="K131" s="284"/>
    </row>
    <row r="132" spans="2:11" s="1" customFormat="1" ht="15" customHeight="1">
      <c r="B132" s="281"/>
      <c r="C132" s="262" t="s">
        <v>468</v>
      </c>
      <c r="D132" s="262"/>
      <c r="E132" s="262"/>
      <c r="F132" s="263" t="s">
        <v>457</v>
      </c>
      <c r="G132" s="262"/>
      <c r="H132" s="262" t="s">
        <v>469</v>
      </c>
      <c r="I132" s="262" t="s">
        <v>453</v>
      </c>
      <c r="J132" s="262">
        <v>20</v>
      </c>
      <c r="K132" s="284"/>
    </row>
    <row r="133" spans="2:11" s="1" customFormat="1" ht="15" customHeight="1">
      <c r="B133" s="281"/>
      <c r="C133" s="238" t="s">
        <v>456</v>
      </c>
      <c r="D133" s="238"/>
      <c r="E133" s="238"/>
      <c r="F133" s="259" t="s">
        <v>457</v>
      </c>
      <c r="G133" s="238"/>
      <c r="H133" s="238" t="s">
        <v>491</v>
      </c>
      <c r="I133" s="238" t="s">
        <v>453</v>
      </c>
      <c r="J133" s="238">
        <v>50</v>
      </c>
      <c r="K133" s="284"/>
    </row>
    <row r="134" spans="2:11" s="1" customFormat="1" ht="15" customHeight="1">
      <c r="B134" s="281"/>
      <c r="C134" s="238" t="s">
        <v>470</v>
      </c>
      <c r="D134" s="238"/>
      <c r="E134" s="238"/>
      <c r="F134" s="259" t="s">
        <v>457</v>
      </c>
      <c r="G134" s="238"/>
      <c r="H134" s="238" t="s">
        <v>491</v>
      </c>
      <c r="I134" s="238" t="s">
        <v>453</v>
      </c>
      <c r="J134" s="238">
        <v>50</v>
      </c>
      <c r="K134" s="284"/>
    </row>
    <row r="135" spans="2:11" s="1" customFormat="1" ht="15" customHeight="1">
      <c r="B135" s="281"/>
      <c r="C135" s="238" t="s">
        <v>476</v>
      </c>
      <c r="D135" s="238"/>
      <c r="E135" s="238"/>
      <c r="F135" s="259" t="s">
        <v>457</v>
      </c>
      <c r="G135" s="238"/>
      <c r="H135" s="238" t="s">
        <v>491</v>
      </c>
      <c r="I135" s="238" t="s">
        <v>453</v>
      </c>
      <c r="J135" s="238">
        <v>50</v>
      </c>
      <c r="K135" s="284"/>
    </row>
    <row r="136" spans="2:11" s="1" customFormat="1" ht="15" customHeight="1">
      <c r="B136" s="281"/>
      <c r="C136" s="238" t="s">
        <v>478</v>
      </c>
      <c r="D136" s="238"/>
      <c r="E136" s="238"/>
      <c r="F136" s="259" t="s">
        <v>457</v>
      </c>
      <c r="G136" s="238"/>
      <c r="H136" s="238" t="s">
        <v>491</v>
      </c>
      <c r="I136" s="238" t="s">
        <v>453</v>
      </c>
      <c r="J136" s="238">
        <v>50</v>
      </c>
      <c r="K136" s="284"/>
    </row>
    <row r="137" spans="2:11" s="1" customFormat="1" ht="15" customHeight="1">
      <c r="B137" s="281"/>
      <c r="C137" s="238" t="s">
        <v>479</v>
      </c>
      <c r="D137" s="238"/>
      <c r="E137" s="238"/>
      <c r="F137" s="259" t="s">
        <v>457</v>
      </c>
      <c r="G137" s="238"/>
      <c r="H137" s="238" t="s">
        <v>504</v>
      </c>
      <c r="I137" s="238" t="s">
        <v>453</v>
      </c>
      <c r="J137" s="238">
        <v>255</v>
      </c>
      <c r="K137" s="284"/>
    </row>
    <row r="138" spans="2:11" s="1" customFormat="1" ht="15" customHeight="1">
      <c r="B138" s="281"/>
      <c r="C138" s="238" t="s">
        <v>481</v>
      </c>
      <c r="D138" s="238"/>
      <c r="E138" s="238"/>
      <c r="F138" s="259" t="s">
        <v>451</v>
      </c>
      <c r="G138" s="238"/>
      <c r="H138" s="238" t="s">
        <v>505</v>
      </c>
      <c r="I138" s="238" t="s">
        <v>483</v>
      </c>
      <c r="J138" s="238"/>
      <c r="K138" s="284"/>
    </row>
    <row r="139" spans="2:11" s="1" customFormat="1" ht="15" customHeight="1">
      <c r="B139" s="281"/>
      <c r="C139" s="238" t="s">
        <v>484</v>
      </c>
      <c r="D139" s="238"/>
      <c r="E139" s="238"/>
      <c r="F139" s="259" t="s">
        <v>451</v>
      </c>
      <c r="G139" s="238"/>
      <c r="H139" s="238" t="s">
        <v>506</v>
      </c>
      <c r="I139" s="238" t="s">
        <v>486</v>
      </c>
      <c r="J139" s="238"/>
      <c r="K139" s="284"/>
    </row>
    <row r="140" spans="2:11" s="1" customFormat="1" ht="15" customHeight="1">
      <c r="B140" s="281"/>
      <c r="C140" s="238" t="s">
        <v>487</v>
      </c>
      <c r="D140" s="238"/>
      <c r="E140" s="238"/>
      <c r="F140" s="259" t="s">
        <v>451</v>
      </c>
      <c r="G140" s="238"/>
      <c r="H140" s="238" t="s">
        <v>487</v>
      </c>
      <c r="I140" s="238" t="s">
        <v>486</v>
      </c>
      <c r="J140" s="238"/>
      <c r="K140" s="284"/>
    </row>
    <row r="141" spans="2:11" s="1" customFormat="1" ht="15" customHeight="1">
      <c r="B141" s="281"/>
      <c r="C141" s="238" t="s">
        <v>38</v>
      </c>
      <c r="D141" s="238"/>
      <c r="E141" s="238"/>
      <c r="F141" s="259" t="s">
        <v>451</v>
      </c>
      <c r="G141" s="238"/>
      <c r="H141" s="238" t="s">
        <v>507</v>
      </c>
      <c r="I141" s="238" t="s">
        <v>486</v>
      </c>
      <c r="J141" s="238"/>
      <c r="K141" s="284"/>
    </row>
    <row r="142" spans="2:11" s="1" customFormat="1" ht="15" customHeight="1">
      <c r="B142" s="281"/>
      <c r="C142" s="238" t="s">
        <v>508</v>
      </c>
      <c r="D142" s="238"/>
      <c r="E142" s="238"/>
      <c r="F142" s="259" t="s">
        <v>451</v>
      </c>
      <c r="G142" s="238"/>
      <c r="H142" s="238" t="s">
        <v>509</v>
      </c>
      <c r="I142" s="238" t="s">
        <v>486</v>
      </c>
      <c r="J142" s="238"/>
      <c r="K142" s="284"/>
    </row>
    <row r="143" spans="2:11" s="1" customFormat="1" ht="15" customHeight="1">
      <c r="B143" s="285"/>
      <c r="C143" s="286"/>
      <c r="D143" s="286"/>
      <c r="E143" s="286"/>
      <c r="F143" s="286"/>
      <c r="G143" s="286"/>
      <c r="H143" s="286"/>
      <c r="I143" s="286"/>
      <c r="J143" s="286"/>
      <c r="K143" s="287"/>
    </row>
    <row r="144" spans="2:11" s="1" customFormat="1" ht="18.75" customHeight="1">
      <c r="B144" s="272"/>
      <c r="C144" s="272"/>
      <c r="D144" s="272"/>
      <c r="E144" s="272"/>
      <c r="F144" s="273"/>
      <c r="G144" s="272"/>
      <c r="H144" s="272"/>
      <c r="I144" s="272"/>
      <c r="J144" s="272"/>
      <c r="K144" s="272"/>
    </row>
    <row r="145" spans="2:11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pans="2:11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pans="2:11" s="1" customFormat="1" ht="45" customHeight="1">
      <c r="B147" s="249"/>
      <c r="C147" s="356" t="s">
        <v>510</v>
      </c>
      <c r="D147" s="356"/>
      <c r="E147" s="356"/>
      <c r="F147" s="356"/>
      <c r="G147" s="356"/>
      <c r="H147" s="356"/>
      <c r="I147" s="356"/>
      <c r="J147" s="356"/>
      <c r="K147" s="250"/>
    </row>
    <row r="148" spans="2:11" s="1" customFormat="1" ht="17.25" customHeight="1">
      <c r="B148" s="249"/>
      <c r="C148" s="251" t="s">
        <v>445</v>
      </c>
      <c r="D148" s="251"/>
      <c r="E148" s="251"/>
      <c r="F148" s="251" t="s">
        <v>446</v>
      </c>
      <c r="G148" s="252"/>
      <c r="H148" s="251" t="s">
        <v>54</v>
      </c>
      <c r="I148" s="251" t="s">
        <v>57</v>
      </c>
      <c r="J148" s="251" t="s">
        <v>447</v>
      </c>
      <c r="K148" s="250"/>
    </row>
    <row r="149" spans="2:11" s="1" customFormat="1" ht="17.25" customHeight="1">
      <c r="B149" s="249"/>
      <c r="C149" s="253" t="s">
        <v>448</v>
      </c>
      <c r="D149" s="253"/>
      <c r="E149" s="253"/>
      <c r="F149" s="254" t="s">
        <v>449</v>
      </c>
      <c r="G149" s="255"/>
      <c r="H149" s="253"/>
      <c r="I149" s="253"/>
      <c r="J149" s="253" t="s">
        <v>450</v>
      </c>
      <c r="K149" s="250"/>
    </row>
    <row r="150" spans="2:11" s="1" customFormat="1" ht="5.25" customHeight="1">
      <c r="B150" s="261"/>
      <c r="C150" s="256"/>
      <c r="D150" s="256"/>
      <c r="E150" s="256"/>
      <c r="F150" s="256"/>
      <c r="G150" s="257"/>
      <c r="H150" s="256"/>
      <c r="I150" s="256"/>
      <c r="J150" s="256"/>
      <c r="K150" s="284"/>
    </row>
    <row r="151" spans="2:11" s="1" customFormat="1" ht="15" customHeight="1">
      <c r="B151" s="261"/>
      <c r="C151" s="288" t="s">
        <v>454</v>
      </c>
      <c r="D151" s="238"/>
      <c r="E151" s="238"/>
      <c r="F151" s="289" t="s">
        <v>451</v>
      </c>
      <c r="G151" s="238"/>
      <c r="H151" s="288" t="s">
        <v>491</v>
      </c>
      <c r="I151" s="288" t="s">
        <v>453</v>
      </c>
      <c r="J151" s="288">
        <v>120</v>
      </c>
      <c r="K151" s="284"/>
    </row>
    <row r="152" spans="2:11" s="1" customFormat="1" ht="15" customHeight="1">
      <c r="B152" s="261"/>
      <c r="C152" s="288" t="s">
        <v>500</v>
      </c>
      <c r="D152" s="238"/>
      <c r="E152" s="238"/>
      <c r="F152" s="289" t="s">
        <v>451</v>
      </c>
      <c r="G152" s="238"/>
      <c r="H152" s="288" t="s">
        <v>511</v>
      </c>
      <c r="I152" s="288" t="s">
        <v>453</v>
      </c>
      <c r="J152" s="288" t="s">
        <v>502</v>
      </c>
      <c r="K152" s="284"/>
    </row>
    <row r="153" spans="2:11" s="1" customFormat="1" ht="15" customHeight="1">
      <c r="B153" s="261"/>
      <c r="C153" s="288" t="s">
        <v>399</v>
      </c>
      <c r="D153" s="238"/>
      <c r="E153" s="238"/>
      <c r="F153" s="289" t="s">
        <v>451</v>
      </c>
      <c r="G153" s="238"/>
      <c r="H153" s="288" t="s">
        <v>512</v>
      </c>
      <c r="I153" s="288" t="s">
        <v>453</v>
      </c>
      <c r="J153" s="288" t="s">
        <v>502</v>
      </c>
      <c r="K153" s="284"/>
    </row>
    <row r="154" spans="2:11" s="1" customFormat="1" ht="15" customHeight="1">
      <c r="B154" s="261"/>
      <c r="C154" s="288" t="s">
        <v>456</v>
      </c>
      <c r="D154" s="238"/>
      <c r="E154" s="238"/>
      <c r="F154" s="289" t="s">
        <v>457</v>
      </c>
      <c r="G154" s="238"/>
      <c r="H154" s="288" t="s">
        <v>491</v>
      </c>
      <c r="I154" s="288" t="s">
        <v>453</v>
      </c>
      <c r="J154" s="288">
        <v>50</v>
      </c>
      <c r="K154" s="284"/>
    </row>
    <row r="155" spans="2:11" s="1" customFormat="1" ht="15" customHeight="1">
      <c r="B155" s="261"/>
      <c r="C155" s="288" t="s">
        <v>459</v>
      </c>
      <c r="D155" s="238"/>
      <c r="E155" s="238"/>
      <c r="F155" s="289" t="s">
        <v>451</v>
      </c>
      <c r="G155" s="238"/>
      <c r="H155" s="288" t="s">
        <v>491</v>
      </c>
      <c r="I155" s="288" t="s">
        <v>461</v>
      </c>
      <c r="J155" s="288"/>
      <c r="K155" s="284"/>
    </row>
    <row r="156" spans="2:11" s="1" customFormat="1" ht="15" customHeight="1">
      <c r="B156" s="261"/>
      <c r="C156" s="288" t="s">
        <v>470</v>
      </c>
      <c r="D156" s="238"/>
      <c r="E156" s="238"/>
      <c r="F156" s="289" t="s">
        <v>457</v>
      </c>
      <c r="G156" s="238"/>
      <c r="H156" s="288" t="s">
        <v>491</v>
      </c>
      <c r="I156" s="288" t="s">
        <v>453</v>
      </c>
      <c r="J156" s="288">
        <v>50</v>
      </c>
      <c r="K156" s="284"/>
    </row>
    <row r="157" spans="2:11" s="1" customFormat="1" ht="15" customHeight="1">
      <c r="B157" s="261"/>
      <c r="C157" s="288" t="s">
        <v>478</v>
      </c>
      <c r="D157" s="238"/>
      <c r="E157" s="238"/>
      <c r="F157" s="289" t="s">
        <v>457</v>
      </c>
      <c r="G157" s="238"/>
      <c r="H157" s="288" t="s">
        <v>491</v>
      </c>
      <c r="I157" s="288" t="s">
        <v>453</v>
      </c>
      <c r="J157" s="288">
        <v>50</v>
      </c>
      <c r="K157" s="284"/>
    </row>
    <row r="158" spans="2:11" s="1" customFormat="1" ht="15" customHeight="1">
      <c r="B158" s="261"/>
      <c r="C158" s="288" t="s">
        <v>476</v>
      </c>
      <c r="D158" s="238"/>
      <c r="E158" s="238"/>
      <c r="F158" s="289" t="s">
        <v>457</v>
      </c>
      <c r="G158" s="238"/>
      <c r="H158" s="288" t="s">
        <v>491</v>
      </c>
      <c r="I158" s="288" t="s">
        <v>453</v>
      </c>
      <c r="J158" s="288">
        <v>50</v>
      </c>
      <c r="K158" s="284"/>
    </row>
    <row r="159" spans="2:11" s="1" customFormat="1" ht="15" customHeight="1">
      <c r="B159" s="261"/>
      <c r="C159" s="288" t="s">
        <v>83</v>
      </c>
      <c r="D159" s="238"/>
      <c r="E159" s="238"/>
      <c r="F159" s="289" t="s">
        <v>451</v>
      </c>
      <c r="G159" s="238"/>
      <c r="H159" s="288" t="s">
        <v>513</v>
      </c>
      <c r="I159" s="288" t="s">
        <v>453</v>
      </c>
      <c r="J159" s="288" t="s">
        <v>514</v>
      </c>
      <c r="K159" s="284"/>
    </row>
    <row r="160" spans="2:11" s="1" customFormat="1" ht="15" customHeight="1">
      <c r="B160" s="261"/>
      <c r="C160" s="288" t="s">
        <v>515</v>
      </c>
      <c r="D160" s="238"/>
      <c r="E160" s="238"/>
      <c r="F160" s="289" t="s">
        <v>451</v>
      </c>
      <c r="G160" s="238"/>
      <c r="H160" s="288" t="s">
        <v>516</v>
      </c>
      <c r="I160" s="288" t="s">
        <v>486</v>
      </c>
      <c r="J160" s="288"/>
      <c r="K160" s="284"/>
    </row>
    <row r="161" spans="2:11" s="1" customFormat="1" ht="15" customHeight="1">
      <c r="B161" s="290"/>
      <c r="C161" s="270"/>
      <c r="D161" s="270"/>
      <c r="E161" s="270"/>
      <c r="F161" s="270"/>
      <c r="G161" s="270"/>
      <c r="H161" s="270"/>
      <c r="I161" s="270"/>
      <c r="J161" s="270"/>
      <c r="K161" s="291"/>
    </row>
    <row r="162" spans="2:11" s="1" customFormat="1" ht="18.75" customHeight="1">
      <c r="B162" s="272"/>
      <c r="C162" s="282"/>
      <c r="D162" s="282"/>
      <c r="E162" s="282"/>
      <c r="F162" s="292"/>
      <c r="G162" s="282"/>
      <c r="H162" s="282"/>
      <c r="I162" s="282"/>
      <c r="J162" s="282"/>
      <c r="K162" s="272"/>
    </row>
    <row r="163" spans="2:11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pans="2:11" s="1" customFormat="1" ht="7.5" customHeight="1">
      <c r="B164" s="227"/>
      <c r="C164" s="228"/>
      <c r="D164" s="228"/>
      <c r="E164" s="228"/>
      <c r="F164" s="228"/>
      <c r="G164" s="228"/>
      <c r="H164" s="228"/>
      <c r="I164" s="228"/>
      <c r="J164" s="228"/>
      <c r="K164" s="229"/>
    </row>
    <row r="165" spans="2:11" s="1" customFormat="1" ht="45" customHeight="1">
      <c r="B165" s="230"/>
      <c r="C165" s="354" t="s">
        <v>517</v>
      </c>
      <c r="D165" s="354"/>
      <c r="E165" s="354"/>
      <c r="F165" s="354"/>
      <c r="G165" s="354"/>
      <c r="H165" s="354"/>
      <c r="I165" s="354"/>
      <c r="J165" s="354"/>
      <c r="K165" s="231"/>
    </row>
    <row r="166" spans="2:11" s="1" customFormat="1" ht="17.25" customHeight="1">
      <c r="B166" s="230"/>
      <c r="C166" s="251" t="s">
        <v>445</v>
      </c>
      <c r="D166" s="251"/>
      <c r="E166" s="251"/>
      <c r="F166" s="251" t="s">
        <v>446</v>
      </c>
      <c r="G166" s="293"/>
      <c r="H166" s="294" t="s">
        <v>54</v>
      </c>
      <c r="I166" s="294" t="s">
        <v>57</v>
      </c>
      <c r="J166" s="251" t="s">
        <v>447</v>
      </c>
      <c r="K166" s="231"/>
    </row>
    <row r="167" spans="2:11" s="1" customFormat="1" ht="17.25" customHeight="1">
      <c r="B167" s="232"/>
      <c r="C167" s="253" t="s">
        <v>448</v>
      </c>
      <c r="D167" s="253"/>
      <c r="E167" s="253"/>
      <c r="F167" s="254" t="s">
        <v>449</v>
      </c>
      <c r="G167" s="295"/>
      <c r="H167" s="296"/>
      <c r="I167" s="296"/>
      <c r="J167" s="253" t="s">
        <v>450</v>
      </c>
      <c r="K167" s="233"/>
    </row>
    <row r="168" spans="2:11" s="1" customFormat="1" ht="5.25" customHeight="1">
      <c r="B168" s="261"/>
      <c r="C168" s="256"/>
      <c r="D168" s="256"/>
      <c r="E168" s="256"/>
      <c r="F168" s="256"/>
      <c r="G168" s="257"/>
      <c r="H168" s="256"/>
      <c r="I168" s="256"/>
      <c r="J168" s="256"/>
      <c r="K168" s="284"/>
    </row>
    <row r="169" spans="2:11" s="1" customFormat="1" ht="15" customHeight="1">
      <c r="B169" s="261"/>
      <c r="C169" s="238" t="s">
        <v>454</v>
      </c>
      <c r="D169" s="238"/>
      <c r="E169" s="238"/>
      <c r="F169" s="259" t="s">
        <v>451</v>
      </c>
      <c r="G169" s="238"/>
      <c r="H169" s="238" t="s">
        <v>491</v>
      </c>
      <c r="I169" s="238" t="s">
        <v>453</v>
      </c>
      <c r="J169" s="238">
        <v>120</v>
      </c>
      <c r="K169" s="284"/>
    </row>
    <row r="170" spans="2:11" s="1" customFormat="1" ht="15" customHeight="1">
      <c r="B170" s="261"/>
      <c r="C170" s="238" t="s">
        <v>500</v>
      </c>
      <c r="D170" s="238"/>
      <c r="E170" s="238"/>
      <c r="F170" s="259" t="s">
        <v>451</v>
      </c>
      <c r="G170" s="238"/>
      <c r="H170" s="238" t="s">
        <v>501</v>
      </c>
      <c r="I170" s="238" t="s">
        <v>453</v>
      </c>
      <c r="J170" s="238" t="s">
        <v>502</v>
      </c>
      <c r="K170" s="284"/>
    </row>
    <row r="171" spans="2:11" s="1" customFormat="1" ht="15" customHeight="1">
      <c r="B171" s="261"/>
      <c r="C171" s="238" t="s">
        <v>399</v>
      </c>
      <c r="D171" s="238"/>
      <c r="E171" s="238"/>
      <c r="F171" s="259" t="s">
        <v>451</v>
      </c>
      <c r="G171" s="238"/>
      <c r="H171" s="238" t="s">
        <v>518</v>
      </c>
      <c r="I171" s="238" t="s">
        <v>453</v>
      </c>
      <c r="J171" s="238" t="s">
        <v>502</v>
      </c>
      <c r="K171" s="284"/>
    </row>
    <row r="172" spans="2:11" s="1" customFormat="1" ht="15" customHeight="1">
      <c r="B172" s="261"/>
      <c r="C172" s="238" t="s">
        <v>456</v>
      </c>
      <c r="D172" s="238"/>
      <c r="E172" s="238"/>
      <c r="F172" s="259" t="s">
        <v>457</v>
      </c>
      <c r="G172" s="238"/>
      <c r="H172" s="238" t="s">
        <v>518</v>
      </c>
      <c r="I172" s="238" t="s">
        <v>453</v>
      </c>
      <c r="J172" s="238">
        <v>50</v>
      </c>
      <c r="K172" s="284"/>
    </row>
    <row r="173" spans="2:11" s="1" customFormat="1" ht="15" customHeight="1">
      <c r="B173" s="261"/>
      <c r="C173" s="238" t="s">
        <v>459</v>
      </c>
      <c r="D173" s="238"/>
      <c r="E173" s="238"/>
      <c r="F173" s="259" t="s">
        <v>451</v>
      </c>
      <c r="G173" s="238"/>
      <c r="H173" s="238" t="s">
        <v>518</v>
      </c>
      <c r="I173" s="238" t="s">
        <v>461</v>
      </c>
      <c r="J173" s="238"/>
      <c r="K173" s="284"/>
    </row>
    <row r="174" spans="2:11" s="1" customFormat="1" ht="15" customHeight="1">
      <c r="B174" s="261"/>
      <c r="C174" s="238" t="s">
        <v>470</v>
      </c>
      <c r="D174" s="238"/>
      <c r="E174" s="238"/>
      <c r="F174" s="259" t="s">
        <v>457</v>
      </c>
      <c r="G174" s="238"/>
      <c r="H174" s="238" t="s">
        <v>518</v>
      </c>
      <c r="I174" s="238" t="s">
        <v>453</v>
      </c>
      <c r="J174" s="238">
        <v>50</v>
      </c>
      <c r="K174" s="284"/>
    </row>
    <row r="175" spans="2:11" s="1" customFormat="1" ht="15" customHeight="1">
      <c r="B175" s="261"/>
      <c r="C175" s="238" t="s">
        <v>478</v>
      </c>
      <c r="D175" s="238"/>
      <c r="E175" s="238"/>
      <c r="F175" s="259" t="s">
        <v>457</v>
      </c>
      <c r="G175" s="238"/>
      <c r="H175" s="238" t="s">
        <v>518</v>
      </c>
      <c r="I175" s="238" t="s">
        <v>453</v>
      </c>
      <c r="J175" s="238">
        <v>50</v>
      </c>
      <c r="K175" s="284"/>
    </row>
    <row r="176" spans="2:11" s="1" customFormat="1" ht="15" customHeight="1">
      <c r="B176" s="261"/>
      <c r="C176" s="238" t="s">
        <v>476</v>
      </c>
      <c r="D176" s="238"/>
      <c r="E176" s="238"/>
      <c r="F176" s="259" t="s">
        <v>457</v>
      </c>
      <c r="G176" s="238"/>
      <c r="H176" s="238" t="s">
        <v>518</v>
      </c>
      <c r="I176" s="238" t="s">
        <v>453</v>
      </c>
      <c r="J176" s="238">
        <v>50</v>
      </c>
      <c r="K176" s="284"/>
    </row>
    <row r="177" spans="2:11" s="1" customFormat="1" ht="15" customHeight="1">
      <c r="B177" s="261"/>
      <c r="C177" s="238" t="s">
        <v>102</v>
      </c>
      <c r="D177" s="238"/>
      <c r="E177" s="238"/>
      <c r="F177" s="259" t="s">
        <v>451</v>
      </c>
      <c r="G177" s="238"/>
      <c r="H177" s="238" t="s">
        <v>519</v>
      </c>
      <c r="I177" s="238" t="s">
        <v>520</v>
      </c>
      <c r="J177" s="238"/>
      <c r="K177" s="284"/>
    </row>
    <row r="178" spans="2:11" s="1" customFormat="1" ht="15" customHeight="1">
      <c r="B178" s="261"/>
      <c r="C178" s="238" t="s">
        <v>57</v>
      </c>
      <c r="D178" s="238"/>
      <c r="E178" s="238"/>
      <c r="F178" s="259" t="s">
        <v>451</v>
      </c>
      <c r="G178" s="238"/>
      <c r="H178" s="238" t="s">
        <v>521</v>
      </c>
      <c r="I178" s="238" t="s">
        <v>522</v>
      </c>
      <c r="J178" s="238">
        <v>1</v>
      </c>
      <c r="K178" s="284"/>
    </row>
    <row r="179" spans="2:11" s="1" customFormat="1" ht="15" customHeight="1">
      <c r="B179" s="261"/>
      <c r="C179" s="238" t="s">
        <v>53</v>
      </c>
      <c r="D179" s="238"/>
      <c r="E179" s="238"/>
      <c r="F179" s="259" t="s">
        <v>451</v>
      </c>
      <c r="G179" s="238"/>
      <c r="H179" s="238" t="s">
        <v>523</v>
      </c>
      <c r="I179" s="238" t="s">
        <v>453</v>
      </c>
      <c r="J179" s="238">
        <v>20</v>
      </c>
      <c r="K179" s="284"/>
    </row>
    <row r="180" spans="2:11" s="1" customFormat="1" ht="15" customHeight="1">
      <c r="B180" s="261"/>
      <c r="C180" s="238" t="s">
        <v>54</v>
      </c>
      <c r="D180" s="238"/>
      <c r="E180" s="238"/>
      <c r="F180" s="259" t="s">
        <v>451</v>
      </c>
      <c r="G180" s="238"/>
      <c r="H180" s="238" t="s">
        <v>524</v>
      </c>
      <c r="I180" s="238" t="s">
        <v>453</v>
      </c>
      <c r="J180" s="238">
        <v>255</v>
      </c>
      <c r="K180" s="284"/>
    </row>
    <row r="181" spans="2:11" s="1" customFormat="1" ht="15" customHeight="1">
      <c r="B181" s="261"/>
      <c r="C181" s="238" t="s">
        <v>103</v>
      </c>
      <c r="D181" s="238"/>
      <c r="E181" s="238"/>
      <c r="F181" s="259" t="s">
        <v>451</v>
      </c>
      <c r="G181" s="238"/>
      <c r="H181" s="238" t="s">
        <v>415</v>
      </c>
      <c r="I181" s="238" t="s">
        <v>453</v>
      </c>
      <c r="J181" s="238">
        <v>10</v>
      </c>
      <c r="K181" s="284"/>
    </row>
    <row r="182" spans="2:11" s="1" customFormat="1" ht="15" customHeight="1">
      <c r="B182" s="261"/>
      <c r="C182" s="238" t="s">
        <v>104</v>
      </c>
      <c r="D182" s="238"/>
      <c r="E182" s="238"/>
      <c r="F182" s="259" t="s">
        <v>451</v>
      </c>
      <c r="G182" s="238"/>
      <c r="H182" s="238" t="s">
        <v>525</v>
      </c>
      <c r="I182" s="238" t="s">
        <v>486</v>
      </c>
      <c r="J182" s="238"/>
      <c r="K182" s="284"/>
    </row>
    <row r="183" spans="2:11" s="1" customFormat="1" ht="15" customHeight="1">
      <c r="B183" s="261"/>
      <c r="C183" s="238" t="s">
        <v>526</v>
      </c>
      <c r="D183" s="238"/>
      <c r="E183" s="238"/>
      <c r="F183" s="259" t="s">
        <v>451</v>
      </c>
      <c r="G183" s="238"/>
      <c r="H183" s="238" t="s">
        <v>527</v>
      </c>
      <c r="I183" s="238" t="s">
        <v>486</v>
      </c>
      <c r="J183" s="238"/>
      <c r="K183" s="284"/>
    </row>
    <row r="184" spans="2:11" s="1" customFormat="1" ht="15" customHeight="1">
      <c r="B184" s="261"/>
      <c r="C184" s="238" t="s">
        <v>515</v>
      </c>
      <c r="D184" s="238"/>
      <c r="E184" s="238"/>
      <c r="F184" s="259" t="s">
        <v>451</v>
      </c>
      <c r="G184" s="238"/>
      <c r="H184" s="238" t="s">
        <v>528</v>
      </c>
      <c r="I184" s="238" t="s">
        <v>486</v>
      </c>
      <c r="J184" s="238"/>
      <c r="K184" s="284"/>
    </row>
    <row r="185" spans="2:11" s="1" customFormat="1" ht="15" customHeight="1">
      <c r="B185" s="261"/>
      <c r="C185" s="238" t="s">
        <v>106</v>
      </c>
      <c r="D185" s="238"/>
      <c r="E185" s="238"/>
      <c r="F185" s="259" t="s">
        <v>457</v>
      </c>
      <c r="G185" s="238"/>
      <c r="H185" s="238" t="s">
        <v>529</v>
      </c>
      <c r="I185" s="238" t="s">
        <v>453</v>
      </c>
      <c r="J185" s="238">
        <v>50</v>
      </c>
      <c r="K185" s="284"/>
    </row>
    <row r="186" spans="2:11" s="1" customFormat="1" ht="15" customHeight="1">
      <c r="B186" s="261"/>
      <c r="C186" s="238" t="s">
        <v>530</v>
      </c>
      <c r="D186" s="238"/>
      <c r="E186" s="238"/>
      <c r="F186" s="259" t="s">
        <v>457</v>
      </c>
      <c r="G186" s="238"/>
      <c r="H186" s="238" t="s">
        <v>531</v>
      </c>
      <c r="I186" s="238" t="s">
        <v>532</v>
      </c>
      <c r="J186" s="238"/>
      <c r="K186" s="284"/>
    </row>
    <row r="187" spans="2:11" s="1" customFormat="1" ht="15" customHeight="1">
      <c r="B187" s="261"/>
      <c r="C187" s="238" t="s">
        <v>533</v>
      </c>
      <c r="D187" s="238"/>
      <c r="E187" s="238"/>
      <c r="F187" s="259" t="s">
        <v>457</v>
      </c>
      <c r="G187" s="238"/>
      <c r="H187" s="238" t="s">
        <v>534</v>
      </c>
      <c r="I187" s="238" t="s">
        <v>532</v>
      </c>
      <c r="J187" s="238"/>
      <c r="K187" s="284"/>
    </row>
    <row r="188" spans="2:11" s="1" customFormat="1" ht="15" customHeight="1">
      <c r="B188" s="261"/>
      <c r="C188" s="238" t="s">
        <v>535</v>
      </c>
      <c r="D188" s="238"/>
      <c r="E188" s="238"/>
      <c r="F188" s="259" t="s">
        <v>457</v>
      </c>
      <c r="G188" s="238"/>
      <c r="H188" s="238" t="s">
        <v>536</v>
      </c>
      <c r="I188" s="238" t="s">
        <v>532</v>
      </c>
      <c r="J188" s="238"/>
      <c r="K188" s="284"/>
    </row>
    <row r="189" spans="2:11" s="1" customFormat="1" ht="15" customHeight="1">
      <c r="B189" s="261"/>
      <c r="C189" s="297" t="s">
        <v>537</v>
      </c>
      <c r="D189" s="238"/>
      <c r="E189" s="238"/>
      <c r="F189" s="259" t="s">
        <v>457</v>
      </c>
      <c r="G189" s="238"/>
      <c r="H189" s="238" t="s">
        <v>538</v>
      </c>
      <c r="I189" s="238" t="s">
        <v>539</v>
      </c>
      <c r="J189" s="298" t="s">
        <v>540</v>
      </c>
      <c r="K189" s="284"/>
    </row>
    <row r="190" spans="2:11" s="1" customFormat="1" ht="15" customHeight="1">
      <c r="B190" s="261"/>
      <c r="C190" s="297" t="s">
        <v>42</v>
      </c>
      <c r="D190" s="238"/>
      <c r="E190" s="238"/>
      <c r="F190" s="259" t="s">
        <v>451</v>
      </c>
      <c r="G190" s="238"/>
      <c r="H190" s="235" t="s">
        <v>541</v>
      </c>
      <c r="I190" s="238" t="s">
        <v>542</v>
      </c>
      <c r="J190" s="238"/>
      <c r="K190" s="284"/>
    </row>
    <row r="191" spans="2:11" s="1" customFormat="1" ht="15" customHeight="1">
      <c r="B191" s="261"/>
      <c r="C191" s="297" t="s">
        <v>543</v>
      </c>
      <c r="D191" s="238"/>
      <c r="E191" s="238"/>
      <c r="F191" s="259" t="s">
        <v>451</v>
      </c>
      <c r="G191" s="238"/>
      <c r="H191" s="238" t="s">
        <v>544</v>
      </c>
      <c r="I191" s="238" t="s">
        <v>486</v>
      </c>
      <c r="J191" s="238"/>
      <c r="K191" s="284"/>
    </row>
    <row r="192" spans="2:11" s="1" customFormat="1" ht="15" customHeight="1">
      <c r="B192" s="261"/>
      <c r="C192" s="297" t="s">
        <v>545</v>
      </c>
      <c r="D192" s="238"/>
      <c r="E192" s="238"/>
      <c r="F192" s="259" t="s">
        <v>451</v>
      </c>
      <c r="G192" s="238"/>
      <c r="H192" s="238" t="s">
        <v>546</v>
      </c>
      <c r="I192" s="238" t="s">
        <v>486</v>
      </c>
      <c r="J192" s="238"/>
      <c r="K192" s="284"/>
    </row>
    <row r="193" spans="2:11" s="1" customFormat="1" ht="15" customHeight="1">
      <c r="B193" s="261"/>
      <c r="C193" s="297" t="s">
        <v>547</v>
      </c>
      <c r="D193" s="238"/>
      <c r="E193" s="238"/>
      <c r="F193" s="259" t="s">
        <v>457</v>
      </c>
      <c r="G193" s="238"/>
      <c r="H193" s="238" t="s">
        <v>548</v>
      </c>
      <c r="I193" s="238" t="s">
        <v>486</v>
      </c>
      <c r="J193" s="238"/>
      <c r="K193" s="284"/>
    </row>
    <row r="194" spans="2:11" s="1" customFormat="1" ht="15" customHeight="1">
      <c r="B194" s="290"/>
      <c r="C194" s="299"/>
      <c r="D194" s="270"/>
      <c r="E194" s="270"/>
      <c r="F194" s="270"/>
      <c r="G194" s="270"/>
      <c r="H194" s="270"/>
      <c r="I194" s="270"/>
      <c r="J194" s="270"/>
      <c r="K194" s="291"/>
    </row>
    <row r="195" spans="2:11" s="1" customFormat="1" ht="18.75" customHeight="1">
      <c r="B195" s="272"/>
      <c r="C195" s="282"/>
      <c r="D195" s="282"/>
      <c r="E195" s="282"/>
      <c r="F195" s="292"/>
      <c r="G195" s="282"/>
      <c r="H195" s="282"/>
      <c r="I195" s="282"/>
      <c r="J195" s="282"/>
      <c r="K195" s="272"/>
    </row>
    <row r="196" spans="2:11" s="1" customFormat="1" ht="18.75" customHeight="1">
      <c r="B196" s="272"/>
      <c r="C196" s="282"/>
      <c r="D196" s="282"/>
      <c r="E196" s="282"/>
      <c r="F196" s="292"/>
      <c r="G196" s="282"/>
      <c r="H196" s="282"/>
      <c r="I196" s="282"/>
      <c r="J196" s="282"/>
      <c r="K196" s="272"/>
    </row>
    <row r="197" spans="2:11" s="1" customFormat="1" ht="18.75" customHeight="1">
      <c r="B197" s="245"/>
      <c r="C197" s="245"/>
      <c r="D197" s="245"/>
      <c r="E197" s="245"/>
      <c r="F197" s="245"/>
      <c r="G197" s="245"/>
      <c r="H197" s="245"/>
      <c r="I197" s="245"/>
      <c r="J197" s="245"/>
      <c r="K197" s="245"/>
    </row>
    <row r="198" spans="2:11" s="1" customFormat="1" ht="13.5">
      <c r="B198" s="227"/>
      <c r="C198" s="228"/>
      <c r="D198" s="228"/>
      <c r="E198" s="228"/>
      <c r="F198" s="228"/>
      <c r="G198" s="228"/>
      <c r="H198" s="228"/>
      <c r="I198" s="228"/>
      <c r="J198" s="228"/>
      <c r="K198" s="229"/>
    </row>
    <row r="199" spans="2:11" s="1" customFormat="1" ht="21">
      <c r="B199" s="230"/>
      <c r="C199" s="354" t="s">
        <v>549</v>
      </c>
      <c r="D199" s="354"/>
      <c r="E199" s="354"/>
      <c r="F199" s="354"/>
      <c r="G199" s="354"/>
      <c r="H199" s="354"/>
      <c r="I199" s="354"/>
      <c r="J199" s="354"/>
      <c r="K199" s="231"/>
    </row>
    <row r="200" spans="2:11" s="1" customFormat="1" ht="25.5" customHeight="1">
      <c r="B200" s="230"/>
      <c r="C200" s="300" t="s">
        <v>550</v>
      </c>
      <c r="D200" s="300"/>
      <c r="E200" s="300"/>
      <c r="F200" s="300" t="s">
        <v>551</v>
      </c>
      <c r="G200" s="301"/>
      <c r="H200" s="360" t="s">
        <v>552</v>
      </c>
      <c r="I200" s="360"/>
      <c r="J200" s="360"/>
      <c r="K200" s="231"/>
    </row>
    <row r="201" spans="2:11" s="1" customFormat="1" ht="5.25" customHeight="1">
      <c r="B201" s="261"/>
      <c r="C201" s="256"/>
      <c r="D201" s="256"/>
      <c r="E201" s="256"/>
      <c r="F201" s="256"/>
      <c r="G201" s="282"/>
      <c r="H201" s="256"/>
      <c r="I201" s="256"/>
      <c r="J201" s="256"/>
      <c r="K201" s="284"/>
    </row>
    <row r="202" spans="2:11" s="1" customFormat="1" ht="15" customHeight="1">
      <c r="B202" s="261"/>
      <c r="C202" s="238" t="s">
        <v>542</v>
      </c>
      <c r="D202" s="238"/>
      <c r="E202" s="238"/>
      <c r="F202" s="259" t="s">
        <v>43</v>
      </c>
      <c r="G202" s="238"/>
      <c r="H202" s="359" t="s">
        <v>553</v>
      </c>
      <c r="I202" s="359"/>
      <c r="J202" s="359"/>
      <c r="K202" s="284"/>
    </row>
    <row r="203" spans="2:11" s="1" customFormat="1" ht="15" customHeight="1">
      <c r="B203" s="261"/>
      <c r="C203" s="238"/>
      <c r="D203" s="238"/>
      <c r="E203" s="238"/>
      <c r="F203" s="259" t="s">
        <v>44</v>
      </c>
      <c r="G203" s="238"/>
      <c r="H203" s="359" t="s">
        <v>554</v>
      </c>
      <c r="I203" s="359"/>
      <c r="J203" s="359"/>
      <c r="K203" s="284"/>
    </row>
    <row r="204" spans="2:11" s="1" customFormat="1" ht="15" customHeight="1">
      <c r="B204" s="261"/>
      <c r="C204" s="238"/>
      <c r="D204" s="238"/>
      <c r="E204" s="238"/>
      <c r="F204" s="259" t="s">
        <v>47</v>
      </c>
      <c r="G204" s="238"/>
      <c r="H204" s="359" t="s">
        <v>555</v>
      </c>
      <c r="I204" s="359"/>
      <c r="J204" s="359"/>
      <c r="K204" s="284"/>
    </row>
    <row r="205" spans="2:11" s="1" customFormat="1" ht="15" customHeight="1">
      <c r="B205" s="261"/>
      <c r="C205" s="238"/>
      <c r="D205" s="238"/>
      <c r="E205" s="238"/>
      <c r="F205" s="259" t="s">
        <v>45</v>
      </c>
      <c r="G205" s="238"/>
      <c r="H205" s="359" t="s">
        <v>556</v>
      </c>
      <c r="I205" s="359"/>
      <c r="J205" s="359"/>
      <c r="K205" s="284"/>
    </row>
    <row r="206" spans="2:11" s="1" customFormat="1" ht="15" customHeight="1">
      <c r="B206" s="261"/>
      <c r="C206" s="238"/>
      <c r="D206" s="238"/>
      <c r="E206" s="238"/>
      <c r="F206" s="259" t="s">
        <v>46</v>
      </c>
      <c r="G206" s="238"/>
      <c r="H206" s="359" t="s">
        <v>557</v>
      </c>
      <c r="I206" s="359"/>
      <c r="J206" s="359"/>
      <c r="K206" s="284"/>
    </row>
    <row r="207" spans="2:11" s="1" customFormat="1" ht="15" customHeight="1">
      <c r="B207" s="261"/>
      <c r="C207" s="238"/>
      <c r="D207" s="238"/>
      <c r="E207" s="238"/>
      <c r="F207" s="259"/>
      <c r="G207" s="238"/>
      <c r="H207" s="238"/>
      <c r="I207" s="238"/>
      <c r="J207" s="238"/>
      <c r="K207" s="284"/>
    </row>
    <row r="208" spans="2:11" s="1" customFormat="1" ht="15" customHeight="1">
      <c r="B208" s="261"/>
      <c r="C208" s="238" t="s">
        <v>498</v>
      </c>
      <c r="D208" s="238"/>
      <c r="E208" s="238"/>
      <c r="F208" s="259" t="s">
        <v>76</v>
      </c>
      <c r="G208" s="238"/>
      <c r="H208" s="359" t="s">
        <v>558</v>
      </c>
      <c r="I208" s="359"/>
      <c r="J208" s="359"/>
      <c r="K208" s="284"/>
    </row>
    <row r="209" spans="2:11" s="1" customFormat="1" ht="15" customHeight="1">
      <c r="B209" s="261"/>
      <c r="C209" s="238"/>
      <c r="D209" s="238"/>
      <c r="E209" s="238"/>
      <c r="F209" s="259" t="s">
        <v>393</v>
      </c>
      <c r="G209" s="238"/>
      <c r="H209" s="359" t="s">
        <v>394</v>
      </c>
      <c r="I209" s="359"/>
      <c r="J209" s="359"/>
      <c r="K209" s="284"/>
    </row>
    <row r="210" spans="2:11" s="1" customFormat="1" ht="15" customHeight="1">
      <c r="B210" s="261"/>
      <c r="C210" s="238"/>
      <c r="D210" s="238"/>
      <c r="E210" s="238"/>
      <c r="F210" s="259" t="s">
        <v>391</v>
      </c>
      <c r="G210" s="238"/>
      <c r="H210" s="359" t="s">
        <v>559</v>
      </c>
      <c r="I210" s="359"/>
      <c r="J210" s="359"/>
      <c r="K210" s="284"/>
    </row>
    <row r="211" spans="2:11" s="1" customFormat="1" ht="15" customHeight="1">
      <c r="B211" s="302"/>
      <c r="C211" s="238"/>
      <c r="D211" s="238"/>
      <c r="E211" s="238"/>
      <c r="F211" s="259" t="s">
        <v>395</v>
      </c>
      <c r="G211" s="297"/>
      <c r="H211" s="358" t="s">
        <v>396</v>
      </c>
      <c r="I211" s="358"/>
      <c r="J211" s="358"/>
      <c r="K211" s="303"/>
    </row>
    <row r="212" spans="2:11" s="1" customFormat="1" ht="15" customHeight="1">
      <c r="B212" s="302"/>
      <c r="C212" s="238"/>
      <c r="D212" s="238"/>
      <c r="E212" s="238"/>
      <c r="F212" s="259" t="s">
        <v>397</v>
      </c>
      <c r="G212" s="297"/>
      <c r="H212" s="358" t="s">
        <v>560</v>
      </c>
      <c r="I212" s="358"/>
      <c r="J212" s="358"/>
      <c r="K212" s="303"/>
    </row>
    <row r="213" spans="2:11" s="1" customFormat="1" ht="15" customHeight="1">
      <c r="B213" s="302"/>
      <c r="C213" s="238"/>
      <c r="D213" s="238"/>
      <c r="E213" s="238"/>
      <c r="F213" s="259"/>
      <c r="G213" s="297"/>
      <c r="H213" s="288"/>
      <c r="I213" s="288"/>
      <c r="J213" s="288"/>
      <c r="K213" s="303"/>
    </row>
    <row r="214" spans="2:11" s="1" customFormat="1" ht="15" customHeight="1">
      <c r="B214" s="302"/>
      <c r="C214" s="238" t="s">
        <v>522</v>
      </c>
      <c r="D214" s="238"/>
      <c r="E214" s="238"/>
      <c r="F214" s="259">
        <v>1</v>
      </c>
      <c r="G214" s="297"/>
      <c r="H214" s="358" t="s">
        <v>561</v>
      </c>
      <c r="I214" s="358"/>
      <c r="J214" s="358"/>
      <c r="K214" s="303"/>
    </row>
    <row r="215" spans="2:11" s="1" customFormat="1" ht="15" customHeight="1">
      <c r="B215" s="302"/>
      <c r="C215" s="238"/>
      <c r="D215" s="238"/>
      <c r="E215" s="238"/>
      <c r="F215" s="259">
        <v>2</v>
      </c>
      <c r="G215" s="297"/>
      <c r="H215" s="358" t="s">
        <v>562</v>
      </c>
      <c r="I215" s="358"/>
      <c r="J215" s="358"/>
      <c r="K215" s="303"/>
    </row>
    <row r="216" spans="2:11" s="1" customFormat="1" ht="15" customHeight="1">
      <c r="B216" s="302"/>
      <c r="C216" s="238"/>
      <c r="D216" s="238"/>
      <c r="E216" s="238"/>
      <c r="F216" s="259">
        <v>3</v>
      </c>
      <c r="G216" s="297"/>
      <c r="H216" s="358" t="s">
        <v>563</v>
      </c>
      <c r="I216" s="358"/>
      <c r="J216" s="358"/>
      <c r="K216" s="303"/>
    </row>
    <row r="217" spans="2:11" s="1" customFormat="1" ht="15" customHeight="1">
      <c r="B217" s="302"/>
      <c r="C217" s="238"/>
      <c r="D217" s="238"/>
      <c r="E217" s="238"/>
      <c r="F217" s="259">
        <v>4</v>
      </c>
      <c r="G217" s="297"/>
      <c r="H217" s="358" t="s">
        <v>564</v>
      </c>
      <c r="I217" s="358"/>
      <c r="J217" s="358"/>
      <c r="K217" s="303"/>
    </row>
    <row r="218" spans="2:11" s="1" customFormat="1" ht="12.75" customHeight="1">
      <c r="B218" s="304"/>
      <c r="C218" s="305"/>
      <c r="D218" s="305"/>
      <c r="E218" s="305"/>
      <c r="F218" s="305"/>
      <c r="G218" s="305"/>
      <c r="H218" s="305"/>
      <c r="I218" s="305"/>
      <c r="J218" s="305"/>
      <c r="K218" s="306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2021-023 - SOŠ a SOU tech...</vt:lpstr>
      <vt:lpstr>Pokyny pro vyplnění</vt:lpstr>
      <vt:lpstr>'2021-023 - SOŠ a SOU tech...'!Názvy_tisku</vt:lpstr>
      <vt:lpstr>'Rekapitulace stavby'!Názvy_tisku</vt:lpstr>
      <vt:lpstr>'2021-023 - SOŠ a SOU tech...'!Oblast_tisku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Šárka Horáková</dc:creator>
  <cp:lastModifiedBy>Hřebík Roman Ing.</cp:lastModifiedBy>
  <dcterms:created xsi:type="dcterms:W3CDTF">2024-02-21T16:09:46Z</dcterms:created>
  <dcterms:modified xsi:type="dcterms:W3CDTF">2024-02-22T09:39:53Z</dcterms:modified>
</cp:coreProperties>
</file>