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 activeTab="2"/>
  </bookViews>
  <sheets>
    <sheet name="ZP" sheetId="2" r:id="rId1"/>
    <sheet name="EE" sheetId="3" r:id="rId2"/>
    <sheet name="VODA" sheetId="4" r:id="rId3"/>
  </sheets>
  <calcPr calcId="145621"/>
</workbook>
</file>

<file path=xl/calcChain.xml><?xml version="1.0" encoding="utf-8"?>
<calcChain xmlns="http://schemas.openxmlformats.org/spreadsheetml/2006/main">
  <c r="J43" i="4" l="1"/>
  <c r="D43" i="4"/>
  <c r="C43" i="4"/>
  <c r="I42" i="4"/>
  <c r="H42" i="4"/>
  <c r="I41" i="4"/>
  <c r="H41" i="4"/>
  <c r="I40" i="4"/>
  <c r="H40" i="4"/>
  <c r="I39" i="4"/>
  <c r="H39" i="4"/>
  <c r="J32" i="4"/>
  <c r="D32" i="4"/>
  <c r="C32" i="4"/>
  <c r="J10" i="4"/>
  <c r="D10" i="4"/>
  <c r="C10" i="4"/>
  <c r="J21" i="4"/>
  <c r="D21" i="4"/>
  <c r="C21" i="4"/>
  <c r="I31" i="4"/>
  <c r="H31" i="4"/>
  <c r="I30" i="4"/>
  <c r="H30" i="4"/>
  <c r="I29" i="4"/>
  <c r="H29" i="4"/>
  <c r="I28" i="4"/>
  <c r="H28" i="4"/>
  <c r="E81" i="3"/>
  <c r="F81" i="3" s="1"/>
  <c r="E80" i="3"/>
  <c r="D82" i="3"/>
  <c r="B82" i="3"/>
  <c r="C81" i="3"/>
  <c r="H81" i="3" s="1"/>
  <c r="F80" i="3"/>
  <c r="C80" i="3"/>
  <c r="H80" i="3" s="1"/>
  <c r="E79" i="3"/>
  <c r="F79" i="3" s="1"/>
  <c r="C79" i="3"/>
  <c r="H79" i="3" s="1"/>
  <c r="E78" i="3"/>
  <c r="F78" i="3" s="1"/>
  <c r="C78" i="3"/>
  <c r="H78" i="3" s="1"/>
  <c r="E77" i="3"/>
  <c r="F77" i="3" s="1"/>
  <c r="C77" i="3"/>
  <c r="H77" i="3" s="1"/>
  <c r="E76" i="3"/>
  <c r="F76" i="3" s="1"/>
  <c r="C76" i="3"/>
  <c r="H76" i="3" s="1"/>
  <c r="E75" i="3"/>
  <c r="F75" i="3" s="1"/>
  <c r="C75" i="3"/>
  <c r="H75" i="3" s="1"/>
  <c r="E74" i="3"/>
  <c r="F74" i="3" s="1"/>
  <c r="C74" i="3"/>
  <c r="H74" i="3" s="1"/>
  <c r="E73" i="3"/>
  <c r="F73" i="3" s="1"/>
  <c r="C73" i="3"/>
  <c r="H73" i="3" s="1"/>
  <c r="F72" i="3"/>
  <c r="E72" i="3"/>
  <c r="C72" i="3"/>
  <c r="H72" i="3" s="1"/>
  <c r="E71" i="3"/>
  <c r="F71" i="3" s="1"/>
  <c r="C71" i="3"/>
  <c r="H71" i="3" s="1"/>
  <c r="E70" i="3"/>
  <c r="F70" i="3" s="1"/>
  <c r="C70" i="3"/>
  <c r="D65" i="3"/>
  <c r="B65" i="3"/>
  <c r="E64" i="3"/>
  <c r="F64" i="3" s="1"/>
  <c r="C64" i="3"/>
  <c r="H64" i="3" s="1"/>
  <c r="E63" i="3"/>
  <c r="F63" i="3" s="1"/>
  <c r="C63" i="3"/>
  <c r="H63" i="3" s="1"/>
  <c r="E62" i="3"/>
  <c r="F62" i="3" s="1"/>
  <c r="C62" i="3"/>
  <c r="H62" i="3" s="1"/>
  <c r="E61" i="3"/>
  <c r="F61" i="3" s="1"/>
  <c r="C61" i="3"/>
  <c r="H61" i="3" s="1"/>
  <c r="E60" i="3"/>
  <c r="F60" i="3" s="1"/>
  <c r="C60" i="3"/>
  <c r="H60" i="3" s="1"/>
  <c r="E59" i="3"/>
  <c r="F59" i="3" s="1"/>
  <c r="C59" i="3"/>
  <c r="H59" i="3" s="1"/>
  <c r="E58" i="3"/>
  <c r="F58" i="3" s="1"/>
  <c r="C58" i="3"/>
  <c r="H58" i="3" s="1"/>
  <c r="E57" i="3"/>
  <c r="F57" i="3" s="1"/>
  <c r="C57" i="3"/>
  <c r="H57" i="3" s="1"/>
  <c r="E56" i="3"/>
  <c r="F56" i="3" s="1"/>
  <c r="C56" i="3"/>
  <c r="H56" i="3" s="1"/>
  <c r="E55" i="3"/>
  <c r="F55" i="3" s="1"/>
  <c r="C55" i="3"/>
  <c r="H55" i="3" s="1"/>
  <c r="F54" i="3"/>
  <c r="E54" i="3"/>
  <c r="C54" i="3"/>
  <c r="H54" i="3" s="1"/>
  <c r="E53" i="3"/>
  <c r="C53" i="3"/>
  <c r="H48" i="3"/>
  <c r="D93" i="2"/>
  <c r="D92" i="2"/>
  <c r="C94" i="2"/>
  <c r="B94" i="2"/>
  <c r="D91" i="2"/>
  <c r="D90" i="2"/>
  <c r="D89" i="2"/>
  <c r="D88" i="2"/>
  <c r="D87" i="2"/>
  <c r="D86" i="2"/>
  <c r="D85" i="2"/>
  <c r="D84" i="2"/>
  <c r="D83" i="2"/>
  <c r="D82" i="2"/>
  <c r="K42" i="4" l="1"/>
  <c r="L42" i="4" s="1"/>
  <c r="K31" i="4"/>
  <c r="L31" i="4" s="1"/>
  <c r="H43" i="4"/>
  <c r="I43" i="4"/>
  <c r="K40" i="4"/>
  <c r="L40" i="4" s="1"/>
  <c r="K41" i="4"/>
  <c r="L41" i="4" s="1"/>
  <c r="K39" i="4"/>
  <c r="I32" i="4"/>
  <c r="K30" i="4"/>
  <c r="L30" i="4" s="1"/>
  <c r="H32" i="4"/>
  <c r="K28" i="4"/>
  <c r="K29" i="4"/>
  <c r="E82" i="3"/>
  <c r="F82" i="3" s="1"/>
  <c r="C82" i="3"/>
  <c r="H82" i="3" s="1"/>
  <c r="H70" i="3"/>
  <c r="E65" i="3"/>
  <c r="F65" i="3" s="1"/>
  <c r="C65" i="3"/>
  <c r="H65" i="3" s="1"/>
  <c r="F53" i="3"/>
  <c r="H53" i="3"/>
  <c r="D94" i="2"/>
  <c r="E94" i="2" s="1"/>
  <c r="C75" i="2"/>
  <c r="B75" i="2"/>
  <c r="D74" i="2"/>
  <c r="D73" i="2"/>
  <c r="D72" i="2"/>
  <c r="D71" i="2"/>
  <c r="D70" i="2"/>
  <c r="D69" i="2"/>
  <c r="D68" i="2"/>
  <c r="D67" i="2"/>
  <c r="D66" i="2"/>
  <c r="D65" i="2"/>
  <c r="D64" i="2"/>
  <c r="D63" i="2"/>
  <c r="L39" i="4" l="1"/>
  <c r="L43" i="4" s="1"/>
  <c r="K43" i="4"/>
  <c r="L28" i="4"/>
  <c r="K32" i="4"/>
  <c r="L29" i="4"/>
  <c r="D75" i="2"/>
  <c r="E75" i="2" s="1"/>
  <c r="H47" i="3"/>
  <c r="H46" i="3"/>
  <c r="H45" i="3"/>
  <c r="H44" i="3"/>
  <c r="H43" i="3"/>
  <c r="H42" i="3"/>
  <c r="H41" i="3"/>
  <c r="H40" i="3"/>
  <c r="H39" i="3"/>
  <c r="H38" i="3"/>
  <c r="H37" i="3"/>
  <c r="H36" i="3"/>
  <c r="L32" i="4" l="1"/>
  <c r="I19" i="4" l="1"/>
  <c r="H19" i="4"/>
  <c r="I20" i="4"/>
  <c r="H20" i="4"/>
  <c r="I18" i="4"/>
  <c r="H18" i="4"/>
  <c r="I17" i="4"/>
  <c r="H17" i="4"/>
  <c r="I9" i="4"/>
  <c r="H9" i="4"/>
  <c r="I8" i="4"/>
  <c r="H8" i="4"/>
  <c r="I7" i="4"/>
  <c r="H7" i="4"/>
  <c r="I6" i="4"/>
  <c r="H6" i="4"/>
  <c r="K18" i="4" l="1"/>
  <c r="L18" i="4" s="1"/>
  <c r="K19" i="4"/>
  <c r="L19" i="4" s="1"/>
  <c r="K20" i="4"/>
  <c r="L20" i="4" s="1"/>
  <c r="K6" i="4"/>
  <c r="H10" i="4"/>
  <c r="H21" i="4"/>
  <c r="I10" i="4"/>
  <c r="I21" i="4"/>
  <c r="K7" i="4"/>
  <c r="L7" i="4" s="1"/>
  <c r="K9" i="4"/>
  <c r="L9" i="4" s="1"/>
  <c r="K17" i="4"/>
  <c r="K8" i="4"/>
  <c r="L8" i="4" s="1"/>
  <c r="D48" i="3"/>
  <c r="B48" i="3"/>
  <c r="E47" i="3"/>
  <c r="F47" i="3" s="1"/>
  <c r="C47" i="3"/>
  <c r="E46" i="3"/>
  <c r="F46" i="3" s="1"/>
  <c r="C46" i="3"/>
  <c r="F45" i="3"/>
  <c r="E45" i="3"/>
  <c r="C45" i="3"/>
  <c r="E44" i="3"/>
  <c r="F44" i="3" s="1"/>
  <c r="C44" i="3"/>
  <c r="E43" i="3"/>
  <c r="F43" i="3" s="1"/>
  <c r="C43" i="3"/>
  <c r="E42" i="3"/>
  <c r="F42" i="3" s="1"/>
  <c r="C42" i="3"/>
  <c r="E41" i="3"/>
  <c r="F41" i="3" s="1"/>
  <c r="C41" i="3"/>
  <c r="E40" i="3"/>
  <c r="F40" i="3" s="1"/>
  <c r="C40" i="3"/>
  <c r="E39" i="3"/>
  <c r="F39" i="3" s="1"/>
  <c r="C39" i="3"/>
  <c r="E38" i="3"/>
  <c r="F38" i="3" s="1"/>
  <c r="C38" i="3"/>
  <c r="E37" i="3"/>
  <c r="F37" i="3" s="1"/>
  <c r="C37" i="3"/>
  <c r="E36" i="3"/>
  <c r="F36" i="3" s="1"/>
  <c r="C36" i="3"/>
  <c r="D32" i="3"/>
  <c r="B32" i="3"/>
  <c r="E31" i="3"/>
  <c r="F31" i="3" s="1"/>
  <c r="C31" i="3"/>
  <c r="E30" i="3"/>
  <c r="F30" i="3" s="1"/>
  <c r="C30" i="3"/>
  <c r="E29" i="3"/>
  <c r="F29" i="3" s="1"/>
  <c r="C29" i="3"/>
  <c r="E28" i="3"/>
  <c r="F28" i="3" s="1"/>
  <c r="C28" i="3"/>
  <c r="E27" i="3"/>
  <c r="F27" i="3" s="1"/>
  <c r="C27" i="3"/>
  <c r="E26" i="3"/>
  <c r="F26" i="3" s="1"/>
  <c r="C26" i="3"/>
  <c r="E25" i="3"/>
  <c r="F25" i="3" s="1"/>
  <c r="C25" i="3"/>
  <c r="E24" i="3"/>
  <c r="F24" i="3" s="1"/>
  <c r="C24" i="3"/>
  <c r="E23" i="3"/>
  <c r="F23" i="3" s="1"/>
  <c r="C23" i="3"/>
  <c r="E22" i="3"/>
  <c r="F22" i="3" s="1"/>
  <c r="C22" i="3"/>
  <c r="E21" i="3"/>
  <c r="F21" i="3" s="1"/>
  <c r="C21" i="3"/>
  <c r="E20" i="3"/>
  <c r="F20" i="3" s="1"/>
  <c r="C20" i="3"/>
  <c r="C5" i="3"/>
  <c r="C6" i="3"/>
  <c r="C7" i="3"/>
  <c r="C8" i="3"/>
  <c r="C9" i="3"/>
  <c r="C10" i="3"/>
  <c r="C11" i="3"/>
  <c r="C12" i="3"/>
  <c r="C13" i="3"/>
  <c r="C14" i="3"/>
  <c r="C15" i="3"/>
  <c r="C4" i="3"/>
  <c r="C16" i="3" s="1"/>
  <c r="E18" i="2"/>
  <c r="L6" i="4" l="1"/>
  <c r="L10" i="4" s="1"/>
  <c r="K10" i="4"/>
  <c r="L17" i="4"/>
  <c r="L21" i="4" s="1"/>
  <c r="K21" i="4"/>
  <c r="C48" i="3"/>
  <c r="E48" i="3"/>
  <c r="F48" i="3" s="1"/>
  <c r="C32" i="3"/>
  <c r="E32" i="3"/>
  <c r="F32" i="3" s="1"/>
  <c r="D16" i="3"/>
  <c r="B16" i="3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E8" i="3"/>
  <c r="F8" i="3" s="1"/>
  <c r="E7" i="3"/>
  <c r="F7" i="3" s="1"/>
  <c r="E6" i="3"/>
  <c r="F6" i="3" s="1"/>
  <c r="E5" i="3"/>
  <c r="F5" i="3" s="1"/>
  <c r="E4" i="3"/>
  <c r="F4" i="3" s="1"/>
  <c r="E16" i="3" l="1"/>
  <c r="F16" i="3" s="1"/>
  <c r="D29" i="2" l="1"/>
  <c r="D11" i="2"/>
  <c r="D12" i="2"/>
  <c r="D13" i="2"/>
  <c r="D14" i="2"/>
  <c r="D15" i="2"/>
  <c r="D16" i="2"/>
  <c r="C56" i="2" l="1"/>
  <c r="B56" i="2"/>
  <c r="D55" i="2"/>
  <c r="D54" i="2"/>
  <c r="D53" i="2"/>
  <c r="D52" i="2"/>
  <c r="D51" i="2"/>
  <c r="D50" i="2"/>
  <c r="D49" i="2"/>
  <c r="D48" i="2"/>
  <c r="D47" i="2"/>
  <c r="D46" i="2"/>
  <c r="D45" i="2"/>
  <c r="D44" i="2"/>
  <c r="C37" i="2"/>
  <c r="B37" i="2"/>
  <c r="D36" i="2"/>
  <c r="D35" i="2"/>
  <c r="D34" i="2"/>
  <c r="D33" i="2"/>
  <c r="D32" i="2"/>
  <c r="D31" i="2"/>
  <c r="D30" i="2"/>
  <c r="D28" i="2"/>
  <c r="D27" i="2"/>
  <c r="D26" i="2"/>
  <c r="D25" i="2"/>
  <c r="B18" i="2"/>
  <c r="D17" i="2"/>
  <c r="D10" i="2"/>
  <c r="D9" i="2"/>
  <c r="D8" i="2"/>
  <c r="D7" i="2"/>
  <c r="D56" i="2" l="1"/>
  <c r="E56" i="2" s="1"/>
  <c r="D37" i="2"/>
  <c r="E37" i="2" s="1"/>
  <c r="C18" i="2"/>
  <c r="D6" i="2"/>
  <c r="D18" i="2" s="1"/>
</calcChain>
</file>

<file path=xl/sharedStrings.xml><?xml version="1.0" encoding="utf-8"?>
<sst xmlns="http://schemas.openxmlformats.org/spreadsheetml/2006/main" count="265" uniqueCount="74">
  <si>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</si>
  <si>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</si>
  <si>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</si>
  <si>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</si>
  <si>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</si>
  <si>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</si>
  <si>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</si>
  <si>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</si>
  <si>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</si>
  <si>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</si>
  <si>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</si>
  <si>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</si>
  <si>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Spotřeba zemního plynu a náklady na zemní plyn 2017</t>
  </si>
  <si>
    <t>Období</t>
  </si>
  <si>
    <t>Spotřeba (MWh)</t>
  </si>
  <si>
    <t>Celkem bez DPH (Kč)</t>
  </si>
  <si>
    <t>Celkem s DPH (Kč)</t>
  </si>
  <si>
    <t>CELKEM 2017</t>
  </si>
  <si>
    <t>Spotřeba zemního plynu a náklady na zemní plyn 2018</t>
  </si>
  <si>
    <t>Spotřeba zemního plynu a náklady na zemní plyn 2019</t>
  </si>
  <si>
    <t>CELKEM 2018</t>
  </si>
  <si>
    <t>CELKEM 2019</t>
  </si>
  <si>
    <r>
      <t>Spotřeba v m</t>
    </r>
    <r>
      <rPr>
        <b/>
        <vertAlign val="superscript"/>
        <sz val="10"/>
        <rFont val="Arial CE"/>
        <family val="2"/>
        <charset val="238"/>
      </rPr>
      <t>3</t>
    </r>
  </si>
  <si>
    <r>
      <t>Srážky v m</t>
    </r>
    <r>
      <rPr>
        <b/>
        <vertAlign val="superscript"/>
        <sz val="10"/>
        <rFont val="Arial CE"/>
        <family val="2"/>
        <charset val="238"/>
      </rPr>
      <t>3</t>
    </r>
  </si>
  <si>
    <r>
      <t>Cena vodné Kč/m</t>
    </r>
    <r>
      <rPr>
        <b/>
        <vertAlign val="superscript"/>
        <sz val="10"/>
        <rFont val="Arial CE"/>
        <family val="2"/>
        <charset val="238"/>
      </rPr>
      <t>3</t>
    </r>
  </si>
  <si>
    <r>
      <t>Cena stočné Kč/m</t>
    </r>
    <r>
      <rPr>
        <b/>
        <vertAlign val="superscript"/>
        <sz val="10"/>
        <rFont val="Arial CE"/>
        <family val="2"/>
        <charset val="238"/>
      </rPr>
      <t>3</t>
    </r>
  </si>
  <si>
    <r>
      <t>Cena srážky Kč/m</t>
    </r>
    <r>
      <rPr>
        <b/>
        <vertAlign val="superscript"/>
        <sz val="10"/>
        <rFont val="Arial CE"/>
        <family val="2"/>
        <charset val="238"/>
      </rPr>
      <t>3</t>
    </r>
  </si>
  <si>
    <t>Vodné      bez DPH Kč</t>
  </si>
  <si>
    <t>Stočné       bez DPH Kč</t>
  </si>
  <si>
    <t>Srážky       bez DPH Kč</t>
  </si>
  <si>
    <t>Náklady na vodu bez DPH         Kč</t>
  </si>
  <si>
    <t>Náklady celkem vč. DPH Kč</t>
  </si>
  <si>
    <t>Č. vodoměru</t>
  </si>
  <si>
    <t>období</t>
  </si>
  <si>
    <t>Platba celkem bez DPH [Kč]</t>
  </si>
  <si>
    <t>Platba celkem včetně DPH [Kč]</t>
  </si>
  <si>
    <r>
      <t>Jednotková cena [Kč.kWh</t>
    </r>
    <r>
      <rPr>
        <b/>
        <vertAlign val="superscript"/>
        <sz val="10"/>
        <rFont val="Arial"/>
        <family val="2"/>
        <charset val="238"/>
      </rPr>
      <t>-1</t>
    </r>
    <r>
      <rPr>
        <b/>
        <sz val="10"/>
        <rFont val="Arial"/>
        <family val="2"/>
        <charset val="238"/>
      </rPr>
      <t>]</t>
    </r>
  </si>
  <si>
    <t>Spotřeba VT [MWh]</t>
  </si>
  <si>
    <t>Spotřeba celkem [MWh]</t>
  </si>
  <si>
    <t>Fakturace elektrické energie_2017</t>
  </si>
  <si>
    <t>Fakturace elektrické energie_2018</t>
  </si>
  <si>
    <t>Fakturace elektrické energie_2019</t>
  </si>
  <si>
    <t>Spotřeba vody a náklady na vodu za rok 2018</t>
  </si>
  <si>
    <t>Celkem rok 2018</t>
  </si>
  <si>
    <t>01.01.-31.03.2018</t>
  </si>
  <si>
    <t>01.04.-30.06.2018</t>
  </si>
  <si>
    <t>01.07.-30.09.2018</t>
  </si>
  <si>
    <t>01.10.-31.12.2018</t>
  </si>
  <si>
    <t>hlavní vodoměr</t>
  </si>
  <si>
    <t>Spotřeba vody a náklady na vodu za rok 2019</t>
  </si>
  <si>
    <t>Celkem rok 2019</t>
  </si>
  <si>
    <t>01.07.-30.09.2019</t>
  </si>
  <si>
    <t>01.10.-31.12.2019</t>
  </si>
  <si>
    <t>01.01.-31.03.2019</t>
  </si>
  <si>
    <t>Spotřeba zemního plynu a náklady na zemní plyn 2020</t>
  </si>
  <si>
    <t>CELKEM 2020</t>
  </si>
  <si>
    <t>Spotřeba zemního plynu a náklady na zemní plyn 2021</t>
  </si>
  <si>
    <t>CELKEM 2021</t>
  </si>
  <si>
    <t>osvobození od DPH kvůli Covidu</t>
  </si>
  <si>
    <t>Fakturace elektrické energie_2020</t>
  </si>
  <si>
    <t>Fakturace elektrické energie_2021</t>
  </si>
  <si>
    <t>Spotřeba vody a náklady na vodu za rok 2020</t>
  </si>
  <si>
    <t>Celkem rok 2020</t>
  </si>
  <si>
    <t>01.04.-30.06.2019</t>
  </si>
  <si>
    <t>01.04.-30.06.2020</t>
  </si>
  <si>
    <t>01.01.-31.03.2020</t>
  </si>
  <si>
    <t>01.07.-30.09.2020</t>
  </si>
  <si>
    <t>01.10.-31.12.2020</t>
  </si>
  <si>
    <t>Spotřeba vody a náklady na vodu za rok 2021</t>
  </si>
  <si>
    <t>01.01.-31.03.2021</t>
  </si>
  <si>
    <t>01.04.-30.06.2021</t>
  </si>
  <si>
    <t>01.07.-30.09.2021</t>
  </si>
  <si>
    <t>01.10.-31.12.2021</t>
  </si>
  <si>
    <t>Celkem rok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</si>
</sst>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 CE"/>
      <charset val="238"/>
    </font>
    <font>
      <sz val="11"/>
      <color rgb="FF000000"/>
      <name val="Calibri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0"/>
      <color rgb="FF000000"/>
      <name val="Arial"/>
      <family val="2"/>
      <charset val="238"/>
    </font>
    <font>
      <sz val="10"/>
      <name val="Helv"/>
    </font>
    <font>
      <b/>
      <vertAlign val="superscript"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 applyNumberFormat="0" applyFont="0" applyBorder="0" applyProtection="0"/>
  </cellStyleXfs>
  <cellXfs count="69">
    <xf numFmtId="0" fontId="0" fillId="0" borderId="0" xfId="0"/>
    <xf numFmtId="0" fontId="5" fillId="0" borderId="0" xfId="2" applyFont="1" applyFill="1" applyAlignment="1">
      <alignment horizontal="left"/>
    </xf>
    <xf numFmtId="0" fontId="5" fillId="0" borderId="0" xfId="2" applyFont="1" applyFill="1" applyAlignment="1">
      <alignment horizontal="center"/>
    </xf>
    <xf numFmtId="0" fontId="4" fillId="0" borderId="0" xfId="2" applyFill="1"/>
    <xf numFmtId="0" fontId="3" fillId="2" borderId="13" xfId="2" applyFont="1" applyFill="1" applyBorder="1" applyAlignment="1">
      <alignment horizontal="center"/>
    </xf>
    <xf numFmtId="0" fontId="3" fillId="2" borderId="14" xfId="2" applyFont="1" applyFill="1" applyBorder="1" applyAlignment="1">
      <alignment horizontal="center" wrapText="1"/>
    </xf>
    <xf numFmtId="0" fontId="6" fillId="2" borderId="14" xfId="2" applyFont="1" applyFill="1" applyBorder="1" applyAlignment="1">
      <alignment horizontal="center" wrapText="1"/>
    </xf>
    <xf numFmtId="0" fontId="6" fillId="2" borderId="15" xfId="2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wrapText="1"/>
    </xf>
    <xf numFmtId="0" fontId="2" fillId="0" borderId="4" xfId="2" applyFont="1" applyFill="1" applyBorder="1" applyAlignment="1">
      <alignment horizontal="center"/>
    </xf>
    <xf numFmtId="2" fontId="7" fillId="3" borderId="5" xfId="2" applyNumberFormat="1" applyFont="1" applyFill="1" applyBorder="1"/>
    <xf numFmtId="3" fontId="7" fillId="0" borderId="5" xfId="2" applyNumberFormat="1" applyFont="1" applyFill="1" applyBorder="1" applyAlignment="1">
      <alignment horizontal="right"/>
    </xf>
    <xf numFmtId="3" fontId="7" fillId="0" borderId="6" xfId="2" applyNumberFormat="1" applyFont="1" applyFill="1" applyBorder="1"/>
    <xf numFmtId="0" fontId="2" fillId="0" borderId="0" xfId="0" applyFont="1"/>
    <xf numFmtId="4" fontId="0" fillId="0" borderId="0" xfId="0" applyNumberFormat="1"/>
    <xf numFmtId="0" fontId="2" fillId="0" borderId="7" xfId="2" applyFont="1" applyFill="1" applyBorder="1" applyAlignment="1">
      <alignment horizontal="center"/>
    </xf>
    <xf numFmtId="2" fontId="7" fillId="3" borderId="16" xfId="2" applyNumberFormat="1" applyFont="1" applyFill="1" applyBorder="1"/>
    <xf numFmtId="3" fontId="7" fillId="0" borderId="8" xfId="2" applyNumberFormat="1" applyFont="1" applyFill="1" applyBorder="1"/>
    <xf numFmtId="0" fontId="8" fillId="0" borderId="7" xfId="2" applyFont="1" applyFill="1" applyBorder="1" applyAlignment="1">
      <alignment horizontal="center"/>
    </xf>
    <xf numFmtId="0" fontId="8" fillId="0" borderId="9" xfId="2" applyFont="1" applyFill="1" applyBorder="1" applyAlignment="1">
      <alignment horizontal="center"/>
    </xf>
    <xf numFmtId="0" fontId="3" fillId="4" borderId="1" xfId="2" applyFont="1" applyFill="1" applyBorder="1" applyAlignment="1">
      <alignment horizontal="center"/>
    </xf>
    <xf numFmtId="2" fontId="3" fillId="4" borderId="2" xfId="2" applyNumberFormat="1" applyFont="1" applyFill="1" applyBorder="1"/>
    <xf numFmtId="3" fontId="3" fillId="4" borderId="2" xfId="2" applyNumberFormat="1" applyFont="1" applyFill="1" applyBorder="1"/>
    <xf numFmtId="3" fontId="3" fillId="4" borderId="3" xfId="2" applyNumberFormat="1" applyFont="1" applyFill="1" applyBorder="1"/>
    <xf numFmtId="2" fontId="1" fillId="2" borderId="17" xfId="0" applyNumberFormat="1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/>
    </xf>
    <xf numFmtId="2" fontId="7" fillId="3" borderId="18" xfId="2" applyNumberFormat="1" applyFont="1" applyFill="1" applyBorder="1"/>
    <xf numFmtId="3" fontId="7" fillId="0" borderId="19" xfId="2" applyNumberFormat="1" applyFont="1" applyFill="1" applyBorder="1" applyAlignment="1">
      <alignment horizontal="right"/>
    </xf>
    <xf numFmtId="3" fontId="7" fillId="0" borderId="20" xfId="2" applyNumberFormat="1" applyFont="1" applyFill="1" applyBorder="1"/>
    <xf numFmtId="0" fontId="9" fillId="5" borderId="21" xfId="1" applyFont="1" applyFill="1" applyBorder="1"/>
    <xf numFmtId="0" fontId="3" fillId="5" borderId="22" xfId="1" applyFont="1" applyFill="1" applyBorder="1" applyAlignment="1">
      <alignment horizontal="center"/>
    </xf>
    <xf numFmtId="0" fontId="3" fillId="5" borderId="22" xfId="1" applyFont="1" applyFill="1" applyBorder="1" applyAlignment="1">
      <alignment horizontal="centerContinuous"/>
    </xf>
    <xf numFmtId="0" fontId="3" fillId="5" borderId="22" xfId="1" quotePrefix="1" applyFont="1" applyFill="1" applyBorder="1" applyAlignment="1">
      <alignment horizontal="centerContinuous"/>
    </xf>
    <xf numFmtId="0" fontId="3" fillId="5" borderId="23" xfId="1" quotePrefix="1" applyFont="1" applyFill="1" applyBorder="1" applyAlignment="1">
      <alignment horizontal="centerContinuous"/>
    </xf>
    <xf numFmtId="0" fontId="9" fillId="5" borderId="24" xfId="1" applyFont="1" applyFill="1" applyBorder="1" applyAlignment="1">
      <alignment wrapText="1"/>
    </xf>
    <xf numFmtId="0" fontId="3" fillId="5" borderId="16" xfId="1" applyFont="1" applyFill="1" applyBorder="1" applyAlignment="1">
      <alignment horizontal="center"/>
    </xf>
    <xf numFmtId="0" fontId="3" fillId="5" borderId="16" xfId="1" applyFont="1" applyFill="1" applyBorder="1" applyAlignment="1">
      <alignment horizontal="center" wrapText="1"/>
    </xf>
    <xf numFmtId="0" fontId="6" fillId="5" borderId="16" xfId="1" applyFont="1" applyFill="1" applyBorder="1" applyAlignment="1">
      <alignment horizontal="center" wrapText="1"/>
    </xf>
    <xf numFmtId="0" fontId="6" fillId="5" borderId="8" xfId="1" applyFont="1" applyFill="1" applyBorder="1" applyAlignment="1">
      <alignment horizontal="center" wrapText="1"/>
    </xf>
    <xf numFmtId="0" fontId="9" fillId="0" borderId="24" xfId="1" applyFont="1" applyBorder="1"/>
    <xf numFmtId="0" fontId="9" fillId="0" borderId="16" xfId="1" applyFont="1" applyBorder="1"/>
    <xf numFmtId="0" fontId="9" fillId="0" borderId="8" xfId="1" applyFont="1" applyBorder="1"/>
    <xf numFmtId="3" fontId="9" fillId="0" borderId="16" xfId="1" applyNumberFormat="1" applyFont="1" applyFill="1" applyBorder="1" applyAlignment="1">
      <alignment horizontal="right"/>
    </xf>
    <xf numFmtId="0" fontId="12" fillId="6" borderId="14" xfId="1" applyFont="1" applyFill="1" applyBorder="1" applyAlignment="1">
      <alignment horizontal="center"/>
    </xf>
    <xf numFmtId="3" fontId="12" fillId="6" borderId="18" xfId="1" applyNumberFormat="1" applyFont="1" applyFill="1" applyBorder="1" applyAlignment="1">
      <alignment horizontal="right"/>
    </xf>
    <xf numFmtId="3" fontId="12" fillId="6" borderId="20" xfId="1" applyNumberFormat="1" applyFont="1" applyFill="1" applyBorder="1" applyAlignment="1">
      <alignment horizontal="right"/>
    </xf>
    <xf numFmtId="0" fontId="1" fillId="0" borderId="0" xfId="0" applyFont="1"/>
    <xf numFmtId="0" fontId="13" fillId="0" borderId="0" xfId="0" applyFont="1" applyFill="1" applyBorder="1" applyAlignment="1">
      <alignment horizontal="left"/>
    </xf>
    <xf numFmtId="0" fontId="0" fillId="0" borderId="0" xfId="0" applyFill="1"/>
    <xf numFmtId="0" fontId="13" fillId="0" borderId="2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7" borderId="17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3" fontId="0" fillId="0" borderId="16" xfId="0" applyNumberFormat="1" applyBorder="1" applyAlignment="1">
      <alignment horizontal="right" vertical="center" wrapText="1"/>
    </xf>
    <xf numFmtId="3" fontId="13" fillId="0" borderId="16" xfId="0" applyNumberFormat="1" applyFont="1" applyBorder="1" applyAlignment="1">
      <alignment horizontal="right" vertical="center" wrapText="1"/>
    </xf>
    <xf numFmtId="3" fontId="13" fillId="7" borderId="16" xfId="0" applyNumberFormat="1" applyFont="1" applyFill="1" applyBorder="1" applyAlignment="1">
      <alignment horizontal="right" vertical="center" wrapText="1"/>
    </xf>
    <xf numFmtId="3" fontId="0" fillId="7" borderId="28" xfId="0" applyNumberFormat="1" applyFill="1" applyBorder="1" applyAlignment="1">
      <alignment horizontal="right" vertical="center" wrapText="1"/>
    </xf>
    <xf numFmtId="2" fontId="0" fillId="7" borderId="8" xfId="0" applyNumberFormat="1" applyFill="1" applyBorder="1" applyAlignment="1">
      <alignment horizontal="right"/>
    </xf>
    <xf numFmtId="0" fontId="13" fillId="8" borderId="27" xfId="0" applyFont="1" applyFill="1" applyBorder="1" applyAlignment="1">
      <alignment horizontal="center"/>
    </xf>
    <xf numFmtId="3" fontId="13" fillId="8" borderId="2" xfId="0" applyNumberFormat="1" applyFont="1" applyFill="1" applyBorder="1" applyAlignment="1">
      <alignment horizontal="right" vertical="center" wrapText="1"/>
    </xf>
    <xf numFmtId="3" fontId="13" fillId="8" borderId="29" xfId="0" applyNumberFormat="1" applyFont="1" applyFill="1" applyBorder="1" applyAlignment="1">
      <alignment horizontal="right" vertical="center" wrapText="1"/>
    </xf>
    <xf numFmtId="2" fontId="13" fillId="8" borderId="3" xfId="0" applyNumberFormat="1" applyFont="1" applyFill="1" applyBorder="1" applyAlignment="1">
      <alignment horizontal="right"/>
    </xf>
    <xf numFmtId="0" fontId="3" fillId="2" borderId="10" xfId="2" applyFont="1" applyFill="1" applyBorder="1" applyAlignment="1">
      <alignment horizontal="center"/>
    </xf>
    <xf numFmtId="0" fontId="4" fillId="2" borderId="11" xfId="2" applyFill="1" applyBorder="1" applyAlignment="1">
      <alignment horizontal="center"/>
    </xf>
    <xf numFmtId="0" fontId="4" fillId="2" borderId="12" xfId="2" applyFill="1" applyBorder="1" applyAlignment="1">
      <alignment horizontal="center"/>
    </xf>
    <xf numFmtId="0" fontId="11" fillId="3" borderId="9" xfId="1" applyFont="1" applyFill="1" applyBorder="1" applyAlignment="1">
      <alignment horizontal="center" vertical="center" wrapText="1" shrinkToFit="1"/>
    </xf>
    <xf numFmtId="0" fontId="11" fillId="3" borderId="24" xfId="1" applyFont="1" applyFill="1" applyBorder="1" applyAlignment="1">
      <alignment horizontal="center" vertical="center" wrapText="1" shrinkToFit="1"/>
    </xf>
    <xf numFmtId="0" fontId="11" fillId="3" borderId="26" xfId="1" applyFont="1" applyFill="1" applyBorder="1" applyAlignment="1">
      <alignment horizontal="center" vertical="center" wrapText="1" shrinkToFit="1"/>
    </xf>
  </cellXfs>
  <cellStyles count="3">
    <cellStyle name="Normální" xfId="0" builtinId="0"/>
    <cellStyle name="Normální 2 3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/>
              <a:t>Spotřeba tepla v TV [GJ]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Ref>
              <c:f>Teplo!#REF!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Teplo!#REF!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Teplo!#REF!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FAC-439A-8730-ACB2CE9AA02B}"/>
            </c:ext>
          </c:extLst>
        </c:ser>
        <c:ser>
          <c:idx val="1"/>
          <c:order val="1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'G:\Projects\ECZ15079_TA_Pardubicky_kraj_VR_EPC\Data\Objekty\16_Nemocnice n. p. Moravská Třebová\Spotřeby\[Spotřeby_2014_Nemocnice MTřebová.xls]EE'!#ODKAZ!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'G:\Projects\ECZ15079_TA_Pardubicky_kraj_VR_EPC\Data\Objekty\16_Nemocnice n. p. Moravská Třebová\Spotřeby\[Spotřeby_2014_Nemocnice MTřebová.xls]EE'!#ODKAZ!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FAC-439A-8730-ACB2CE9AA02B}"/>
            </c:ext>
          </c:extLst>
        </c:ser>
        <c:ser>
          <c:idx val="2"/>
          <c:order val="2"/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val>
            <c:numRef>
              <c:f>'G:\Projects\ECZ15079_TA_Pardubicky_kraj_VR_EPC\Data\Objekty\16_Nemocnice n. p. Moravská Třebová\Spotřeby\[Spotřeby_2014_Nemocnice MTřebová.xls]EE'!#ODKAZ!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 xmlns:c16r2="http://schemas.microsoft.com/office/drawing/2015/06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'G:\Projects\ECZ15079_TA_Pardubicky_kraj_VR_EPC\Data\Objekty\16_Nemocnice n. p. Moravská Třebová\Spotřeby\[Spotřeby_2014_Nemocnice MTřebová.xls]EE'!#ODKAZ!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FFAC-439A-8730-ACB2CE9AA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722432"/>
        <c:axId val="168723968"/>
      </c:lineChart>
      <c:catAx>
        <c:axId val="168722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872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723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Teplo [GJ]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68722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17</xdr:row>
      <xdr:rowOff>0</xdr:rowOff>
    </xdr:from>
    <xdr:to>
      <xdr:col>7</xdr:col>
      <xdr:colOff>0</xdr:colOff>
      <xdr:row>17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4"/>
  <sheetViews>
    <sheetView topLeftCell="A53" workbookViewId="0">
      <selection activeCell="E92" sqref="E92:E93"/>
    </sheetView>
  </sheetViews>
  <sheetFormatPr defaultRowHeight="15" x14ac:dyDescent="0.25"/>
  <cols>
    <col min="1" max="1" width="14.28515625" customWidth="1"/>
    <col min="2" max="2" width="12.140625" customWidth="1"/>
    <col min="3" max="8" width="19.42578125" customWidth="1"/>
  </cols>
  <sheetData>
    <row r="2" spans="1:15" ht="15.75" x14ac:dyDescent="0.25">
      <c r="A2" s="1" t="s">
        <v>12</v>
      </c>
      <c r="B2" s="2"/>
      <c r="C2" s="2"/>
      <c r="D2" s="3"/>
    </row>
    <row r="3" spans="1:15" ht="15.75" thickBot="1" x14ac:dyDescent="0.3">
      <c r="A3" s="3"/>
      <c r="B3" s="3"/>
      <c r="C3" s="3"/>
      <c r="D3" s="3"/>
    </row>
    <row r="4" spans="1:15" x14ac:dyDescent="0.25">
      <c r="A4" s="63"/>
      <c r="B4" s="64"/>
      <c r="C4" s="64"/>
      <c r="D4" s="65"/>
    </row>
    <row r="5" spans="1:15" ht="27" thickBot="1" x14ac:dyDescent="0.3">
      <c r="A5" s="4" t="s">
        <v>13</v>
      </c>
      <c r="B5" s="5" t="s">
        <v>14</v>
      </c>
      <c r="C5" s="6" t="s">
        <v>15</v>
      </c>
      <c r="D5" s="7" t="s">
        <v>16</v>
      </c>
      <c r="F5" s="8"/>
    </row>
    <row r="6" spans="1:15" x14ac:dyDescent="0.25">
      <c r="A6" s="9" t="s">
        <v>0</v>
      </c>
      <c r="B6" s="10">
        <v>342.83</v>
      </c>
      <c r="C6" s="11">
        <v>197283.1</v>
      </c>
      <c r="D6" s="12">
        <f>C6*1.21</f>
        <v>238712.55100000001</v>
      </c>
      <c r="G6" s="13"/>
      <c r="M6" s="13"/>
      <c r="N6" s="14"/>
      <c r="O6" s="13"/>
    </row>
    <row r="7" spans="1:15" x14ac:dyDescent="0.25">
      <c r="A7" s="15" t="s">
        <v>1</v>
      </c>
      <c r="B7" s="16">
        <v>208.87898000000001</v>
      </c>
      <c r="C7" s="11">
        <v>134531.07</v>
      </c>
      <c r="D7" s="17">
        <f t="shared" ref="D7:D17" si="0">C7*1.21</f>
        <v>162782.59470000002</v>
      </c>
      <c r="G7" s="13"/>
      <c r="M7" s="13"/>
      <c r="N7" s="14"/>
      <c r="O7" s="13"/>
    </row>
    <row r="8" spans="1:15" x14ac:dyDescent="0.25">
      <c r="A8" s="18" t="s">
        <v>2</v>
      </c>
      <c r="B8" s="16">
        <v>141.95892000000001</v>
      </c>
      <c r="C8" s="11">
        <v>103181.02</v>
      </c>
      <c r="D8" s="17">
        <f t="shared" si="0"/>
        <v>124849.03419999999</v>
      </c>
      <c r="G8" s="13"/>
      <c r="M8" s="13"/>
      <c r="N8" s="14"/>
      <c r="O8" s="13"/>
    </row>
    <row r="9" spans="1:15" x14ac:dyDescent="0.25">
      <c r="A9" s="18" t="s">
        <v>3</v>
      </c>
      <c r="B9" s="16">
        <v>112.50342999999999</v>
      </c>
      <c r="C9" s="11">
        <v>89382</v>
      </c>
      <c r="D9" s="17">
        <f t="shared" si="0"/>
        <v>108152.22</v>
      </c>
      <c r="G9" s="13"/>
      <c r="M9" s="13"/>
      <c r="N9" s="14"/>
      <c r="O9" s="13"/>
    </row>
    <row r="10" spans="1:15" x14ac:dyDescent="0.25">
      <c r="A10" s="18" t="s">
        <v>4</v>
      </c>
      <c r="B10" s="16">
        <v>59.315330000000003</v>
      </c>
      <c r="C10" s="11">
        <v>64464.99</v>
      </c>
      <c r="D10" s="17">
        <f t="shared" si="0"/>
        <v>78002.637900000002</v>
      </c>
      <c r="G10" s="13"/>
      <c r="M10" s="13"/>
      <c r="N10" s="14"/>
      <c r="O10" s="13"/>
    </row>
    <row r="11" spans="1:15" x14ac:dyDescent="0.25">
      <c r="A11" s="18" t="s">
        <v>5</v>
      </c>
      <c r="B11" s="16">
        <v>37.099080000000001</v>
      </c>
      <c r="C11" s="11">
        <v>54057.34</v>
      </c>
      <c r="D11" s="17">
        <f t="shared" si="0"/>
        <v>65409.381399999991</v>
      </c>
      <c r="G11" s="13"/>
      <c r="M11" s="13"/>
      <c r="N11" s="14"/>
      <c r="O11" s="13"/>
    </row>
    <row r="12" spans="1:15" x14ac:dyDescent="0.25">
      <c r="A12" s="18" t="s">
        <v>6</v>
      </c>
      <c r="B12" s="16">
        <v>26.58745</v>
      </c>
      <c r="C12" s="11">
        <v>49132.959999999999</v>
      </c>
      <c r="D12" s="17">
        <f t="shared" si="0"/>
        <v>59450.881600000001</v>
      </c>
      <c r="G12" s="13"/>
      <c r="M12" s="13"/>
      <c r="N12" s="14"/>
      <c r="O12" s="13"/>
    </row>
    <row r="13" spans="1:15" x14ac:dyDescent="0.25">
      <c r="A13" s="18" t="s">
        <v>7</v>
      </c>
      <c r="B13" s="16">
        <v>30.608339999999998</v>
      </c>
      <c r="C13" s="11">
        <v>51016.62</v>
      </c>
      <c r="D13" s="17">
        <f t="shared" si="0"/>
        <v>61730.110200000003</v>
      </c>
      <c r="G13" s="13"/>
      <c r="M13" s="13"/>
      <c r="N13" s="14"/>
      <c r="O13" s="13"/>
    </row>
    <row r="14" spans="1:15" x14ac:dyDescent="0.25">
      <c r="A14" s="18" t="s">
        <v>8</v>
      </c>
      <c r="B14" s="16">
        <v>54.060139999999997</v>
      </c>
      <c r="C14" s="11">
        <v>62003.07</v>
      </c>
      <c r="D14" s="17">
        <f t="shared" si="0"/>
        <v>75023.714699999997</v>
      </c>
      <c r="G14" s="13"/>
      <c r="M14" s="13"/>
      <c r="N14" s="14"/>
      <c r="O14" s="13"/>
    </row>
    <row r="15" spans="1:15" x14ac:dyDescent="0.25">
      <c r="A15" s="18" t="s">
        <v>9</v>
      </c>
      <c r="B15" s="16">
        <v>110.05141</v>
      </c>
      <c r="C15" s="11">
        <v>88233.3</v>
      </c>
      <c r="D15" s="17">
        <f t="shared" si="0"/>
        <v>106762.29300000001</v>
      </c>
      <c r="G15" s="13"/>
      <c r="M15" s="13"/>
      <c r="N15" s="14"/>
      <c r="O15" s="13"/>
    </row>
    <row r="16" spans="1:15" x14ac:dyDescent="0.25">
      <c r="A16" s="18" t="s">
        <v>10</v>
      </c>
      <c r="B16" s="16">
        <v>200.13359</v>
      </c>
      <c r="C16" s="11">
        <v>130434.12</v>
      </c>
      <c r="D16" s="17">
        <f t="shared" si="0"/>
        <v>157825.28519999998</v>
      </c>
      <c r="G16" s="13"/>
      <c r="M16" s="13"/>
      <c r="N16" s="14"/>
      <c r="O16" s="13"/>
    </row>
    <row r="17" spans="1:15" ht="15.75" thickBot="1" x14ac:dyDescent="0.3">
      <c r="A17" s="19" t="s">
        <v>11</v>
      </c>
      <c r="B17" s="16">
        <v>213.89679000000001</v>
      </c>
      <c r="C17" s="11">
        <v>136881.75</v>
      </c>
      <c r="D17" s="17">
        <f t="shared" si="0"/>
        <v>165626.91749999998</v>
      </c>
      <c r="G17" s="13"/>
      <c r="M17" s="13"/>
      <c r="N17" s="14"/>
      <c r="O17" s="13"/>
    </row>
    <row r="18" spans="1:15" ht="15.75" thickBot="1" x14ac:dyDescent="0.3">
      <c r="A18" s="20" t="s">
        <v>17</v>
      </c>
      <c r="B18" s="21">
        <f>SUM(B6:B17)</f>
        <v>1537.92346</v>
      </c>
      <c r="C18" s="22">
        <f>SUM(C6:C17)</f>
        <v>1160601.3399999999</v>
      </c>
      <c r="D18" s="23">
        <f>SUM(D6:D17)</f>
        <v>1404327.6213999998</v>
      </c>
      <c r="E18" s="24">
        <f>D18/B18</f>
        <v>913.13232285305003</v>
      </c>
    </row>
    <row r="21" spans="1:15" ht="15.75" x14ac:dyDescent="0.25">
      <c r="A21" s="1" t="s">
        <v>18</v>
      </c>
      <c r="B21" s="2"/>
      <c r="C21" s="2"/>
      <c r="D21" s="3"/>
    </row>
    <row r="22" spans="1:15" ht="15.75" thickBot="1" x14ac:dyDescent="0.3">
      <c r="A22" s="3"/>
      <c r="B22" s="3"/>
      <c r="C22" s="3"/>
      <c r="D22" s="3"/>
    </row>
    <row r="23" spans="1:15" x14ac:dyDescent="0.25">
      <c r="A23" s="63"/>
      <c r="B23" s="64"/>
      <c r="C23" s="64"/>
      <c r="D23" s="65"/>
    </row>
    <row r="24" spans="1:15" ht="27" thickBot="1" x14ac:dyDescent="0.3">
      <c r="A24" s="4" t="s">
        <v>13</v>
      </c>
      <c r="B24" s="5" t="s">
        <v>14</v>
      </c>
      <c r="C24" s="6" t="s">
        <v>15</v>
      </c>
      <c r="D24" s="7" t="s">
        <v>16</v>
      </c>
    </row>
    <row r="25" spans="1:15" x14ac:dyDescent="0.25">
      <c r="A25" s="9" t="s">
        <v>0</v>
      </c>
      <c r="B25" s="10">
        <v>266.61977999999999</v>
      </c>
      <c r="C25" s="11">
        <v>176839.07</v>
      </c>
      <c r="D25" s="12">
        <f>C25*1.21</f>
        <v>213975.27470000001</v>
      </c>
    </row>
    <row r="26" spans="1:15" x14ac:dyDescent="0.25">
      <c r="A26" s="15" t="s">
        <v>1</v>
      </c>
      <c r="B26" s="16">
        <v>262.42124000000001</v>
      </c>
      <c r="C26" s="11">
        <v>174644.71</v>
      </c>
      <c r="D26" s="17">
        <f t="shared" ref="D26:D36" si="1">C26*1.21</f>
        <v>211320.09909999999</v>
      </c>
    </row>
    <row r="27" spans="1:15" x14ac:dyDescent="0.25">
      <c r="A27" s="18" t="s">
        <v>2</v>
      </c>
      <c r="B27" s="16">
        <v>226.07647</v>
      </c>
      <c r="C27" s="11">
        <v>155643.43</v>
      </c>
      <c r="D27" s="17">
        <f t="shared" si="1"/>
        <v>188328.55029999997</v>
      </c>
    </row>
    <row r="28" spans="1:15" x14ac:dyDescent="0.25">
      <c r="A28" s="18" t="s">
        <v>3</v>
      </c>
      <c r="B28" s="16">
        <v>70.400090000000006</v>
      </c>
      <c r="C28" s="11">
        <v>74257.36</v>
      </c>
      <c r="D28" s="17">
        <f t="shared" si="1"/>
        <v>89851.405599999998</v>
      </c>
    </row>
    <row r="29" spans="1:15" x14ac:dyDescent="0.25">
      <c r="A29" s="18" t="s">
        <v>4</v>
      </c>
      <c r="B29" s="16">
        <v>39.526490000000003</v>
      </c>
      <c r="C29" s="11">
        <v>58116.959999999999</v>
      </c>
      <c r="D29" s="17">
        <f t="shared" si="1"/>
        <v>70321.521599999993</v>
      </c>
    </row>
    <row r="30" spans="1:15" x14ac:dyDescent="0.25">
      <c r="A30" s="18" t="s">
        <v>5</v>
      </c>
      <c r="B30" s="16">
        <v>34.57591</v>
      </c>
      <c r="C30" s="11">
        <v>55528.85</v>
      </c>
      <c r="D30" s="17">
        <f t="shared" si="1"/>
        <v>67189.90849999999</v>
      </c>
    </row>
    <row r="31" spans="1:15" x14ac:dyDescent="0.25">
      <c r="A31" s="18" t="s">
        <v>6</v>
      </c>
      <c r="B31" s="16">
        <v>27.34535</v>
      </c>
      <c r="C31" s="11">
        <v>51748.79</v>
      </c>
      <c r="D31" s="17">
        <f t="shared" si="1"/>
        <v>62616.035900000003</v>
      </c>
    </row>
    <row r="32" spans="1:15" x14ac:dyDescent="0.25">
      <c r="A32" s="18" t="s">
        <v>7</v>
      </c>
      <c r="B32" s="16">
        <v>29.789539999999999</v>
      </c>
      <c r="C32" s="11">
        <v>53026.59</v>
      </c>
      <c r="D32" s="17">
        <f t="shared" si="1"/>
        <v>64162.173899999994</v>
      </c>
    </row>
    <row r="33" spans="1:5" x14ac:dyDescent="0.25">
      <c r="A33" s="18" t="s">
        <v>8</v>
      </c>
      <c r="B33" s="16">
        <v>37.373429999999999</v>
      </c>
      <c r="C33" s="11">
        <v>56991.37</v>
      </c>
      <c r="D33" s="17">
        <f t="shared" si="1"/>
        <v>68959.557700000005</v>
      </c>
    </row>
    <row r="34" spans="1:5" x14ac:dyDescent="0.25">
      <c r="A34" s="18" t="s">
        <v>9</v>
      </c>
      <c r="B34" s="16">
        <v>96.125169999999997</v>
      </c>
      <c r="C34" s="11">
        <v>87706.19</v>
      </c>
      <c r="D34" s="17">
        <f t="shared" si="1"/>
        <v>106124.4899</v>
      </c>
    </row>
    <row r="35" spans="1:5" x14ac:dyDescent="0.25">
      <c r="A35" s="18" t="s">
        <v>10</v>
      </c>
      <c r="B35" s="16">
        <v>184.15403000000001</v>
      </c>
      <c r="C35" s="11">
        <v>133726.79999999999</v>
      </c>
      <c r="D35" s="17">
        <f t="shared" si="1"/>
        <v>161809.42799999999</v>
      </c>
    </row>
    <row r="36" spans="1:5" ht="15.75" thickBot="1" x14ac:dyDescent="0.3">
      <c r="A36" s="19" t="s">
        <v>11</v>
      </c>
      <c r="B36" s="16">
        <v>201.11776</v>
      </c>
      <c r="C36" s="11">
        <v>142595.26</v>
      </c>
      <c r="D36" s="17">
        <f t="shared" si="1"/>
        <v>172540.26459999999</v>
      </c>
    </row>
    <row r="37" spans="1:5" ht="15.75" thickBot="1" x14ac:dyDescent="0.3">
      <c r="A37" s="20" t="s">
        <v>20</v>
      </c>
      <c r="B37" s="21">
        <f>SUM(B25:B36)</f>
        <v>1475.5252599999999</v>
      </c>
      <c r="C37" s="22">
        <f>SUM(C25:C36)</f>
        <v>1220825.3800000001</v>
      </c>
      <c r="D37" s="23">
        <f>SUM(D25:D36)</f>
        <v>1477198.7097999998</v>
      </c>
      <c r="E37" s="24">
        <f>D37/B37</f>
        <v>1001.1341383610064</v>
      </c>
    </row>
    <row r="40" spans="1:5" ht="15.75" x14ac:dyDescent="0.25">
      <c r="A40" s="1" t="s">
        <v>19</v>
      </c>
      <c r="B40" s="2"/>
      <c r="C40" s="2"/>
      <c r="D40" s="3"/>
    </row>
    <row r="41" spans="1:5" ht="15.75" thickBot="1" x14ac:dyDescent="0.3">
      <c r="A41" s="3"/>
      <c r="B41" s="3"/>
      <c r="C41" s="3"/>
      <c r="D41" s="3"/>
    </row>
    <row r="42" spans="1:5" x14ac:dyDescent="0.25">
      <c r="A42" s="63"/>
      <c r="B42" s="64"/>
      <c r="C42" s="64"/>
      <c r="D42" s="65"/>
    </row>
    <row r="43" spans="1:5" ht="27" thickBot="1" x14ac:dyDescent="0.3">
      <c r="A43" s="4" t="s">
        <v>13</v>
      </c>
      <c r="B43" s="5" t="s">
        <v>14</v>
      </c>
      <c r="C43" s="6" t="s">
        <v>15</v>
      </c>
      <c r="D43" s="7" t="s">
        <v>16</v>
      </c>
    </row>
    <row r="44" spans="1:5" x14ac:dyDescent="0.25">
      <c r="A44" s="9" t="s">
        <v>0</v>
      </c>
      <c r="B44" s="10">
        <v>303.72404999999998</v>
      </c>
      <c r="C44" s="11">
        <v>245694.15</v>
      </c>
      <c r="D44" s="12">
        <f>C44*1.21</f>
        <v>297289.9215</v>
      </c>
    </row>
    <row r="45" spans="1:5" x14ac:dyDescent="0.25">
      <c r="A45" s="15" t="s">
        <v>1</v>
      </c>
      <c r="B45" s="16">
        <v>216.57515000000001</v>
      </c>
      <c r="C45" s="11">
        <v>185793.22</v>
      </c>
      <c r="D45" s="17">
        <f t="shared" ref="D45:D55" si="2">C45*1.21</f>
        <v>224809.79619999998</v>
      </c>
    </row>
    <row r="46" spans="1:5" x14ac:dyDescent="0.25">
      <c r="A46" s="18" t="s">
        <v>2</v>
      </c>
      <c r="B46" s="16">
        <v>158.75602000000001</v>
      </c>
      <c r="C46" s="11">
        <v>146051.81</v>
      </c>
      <c r="D46" s="17">
        <f t="shared" si="2"/>
        <v>176722.69009999998</v>
      </c>
    </row>
    <row r="47" spans="1:5" x14ac:dyDescent="0.25">
      <c r="A47" s="18" t="s">
        <v>3</v>
      </c>
      <c r="B47" s="16">
        <v>76.29522</v>
      </c>
      <c r="C47" s="11">
        <v>89373.21</v>
      </c>
      <c r="D47" s="17">
        <f t="shared" si="2"/>
        <v>108141.58410000001</v>
      </c>
    </row>
    <row r="48" spans="1:5" x14ac:dyDescent="0.25">
      <c r="A48" s="18" t="s">
        <v>4</v>
      </c>
      <c r="B48" s="16">
        <v>60.526609999999998</v>
      </c>
      <c r="C48" s="11">
        <v>78534.820000000007</v>
      </c>
      <c r="D48" s="17">
        <f t="shared" si="2"/>
        <v>95027.132200000007</v>
      </c>
    </row>
    <row r="49" spans="1:5" x14ac:dyDescent="0.25">
      <c r="A49" s="18" t="s">
        <v>5</v>
      </c>
      <c r="B49" s="16">
        <v>34.462870000000002</v>
      </c>
      <c r="C49" s="11">
        <v>60620.17</v>
      </c>
      <c r="D49" s="17">
        <f t="shared" si="2"/>
        <v>73350.405700000003</v>
      </c>
    </row>
    <row r="50" spans="1:5" x14ac:dyDescent="0.25">
      <c r="A50" s="18" t="s">
        <v>6</v>
      </c>
      <c r="B50" s="16">
        <v>25.059270000000001</v>
      </c>
      <c r="C50" s="11">
        <v>54156.69</v>
      </c>
      <c r="D50" s="17">
        <f t="shared" si="2"/>
        <v>65529.594900000004</v>
      </c>
    </row>
    <row r="51" spans="1:5" x14ac:dyDescent="0.25">
      <c r="A51" s="18" t="s">
        <v>7</v>
      </c>
      <c r="B51" s="16">
        <v>32.187910000000002</v>
      </c>
      <c r="C51" s="11">
        <v>59056.5</v>
      </c>
      <c r="D51" s="17">
        <f t="shared" si="2"/>
        <v>71458.364999999991</v>
      </c>
    </row>
    <row r="52" spans="1:5" x14ac:dyDescent="0.25">
      <c r="A52" s="18" t="s">
        <v>8</v>
      </c>
      <c r="B52" s="16">
        <v>40.543610000000001</v>
      </c>
      <c r="C52" s="11">
        <v>64799.7</v>
      </c>
      <c r="D52" s="17">
        <f t="shared" si="2"/>
        <v>78407.636999999988</v>
      </c>
    </row>
    <row r="53" spans="1:5" x14ac:dyDescent="0.25">
      <c r="A53" s="18" t="s">
        <v>9</v>
      </c>
      <c r="B53" s="16">
        <v>105.90158</v>
      </c>
      <c r="C53" s="11">
        <v>109722.86</v>
      </c>
      <c r="D53" s="17">
        <f t="shared" si="2"/>
        <v>132764.6606</v>
      </c>
    </row>
    <row r="54" spans="1:5" x14ac:dyDescent="0.25">
      <c r="A54" s="18" t="s">
        <v>10</v>
      </c>
      <c r="B54" s="16">
        <v>173.37888000000001</v>
      </c>
      <c r="C54" s="11">
        <v>156102.69</v>
      </c>
      <c r="D54" s="17">
        <f t="shared" si="2"/>
        <v>188884.2549</v>
      </c>
    </row>
    <row r="55" spans="1:5" ht="15.75" thickBot="1" x14ac:dyDescent="0.3">
      <c r="A55" s="25" t="s">
        <v>11</v>
      </c>
      <c r="B55" s="26">
        <v>213.99313000000001</v>
      </c>
      <c r="C55" s="27">
        <v>184018.51</v>
      </c>
      <c r="D55" s="28">
        <f t="shared" si="2"/>
        <v>222662.3971</v>
      </c>
    </row>
    <row r="56" spans="1:5" ht="15.75" thickBot="1" x14ac:dyDescent="0.3">
      <c r="A56" s="20" t="s">
        <v>21</v>
      </c>
      <c r="B56" s="21">
        <f>SUM(B44:B55)</f>
        <v>1441.4042999999999</v>
      </c>
      <c r="C56" s="22">
        <f>SUM(C44:C55)</f>
        <v>1433924.33</v>
      </c>
      <c r="D56" s="23">
        <f>SUM(D44:D55)</f>
        <v>1735048.4393</v>
      </c>
      <c r="E56" s="24">
        <f>D56/B56</f>
        <v>1203.7208708895901</v>
      </c>
    </row>
    <row r="59" spans="1:5" ht="15.75" x14ac:dyDescent="0.25">
      <c r="A59" s="1" t="s">
        <v>54</v>
      </c>
      <c r="B59" s="2"/>
      <c r="C59" s="2"/>
      <c r="D59" s="3"/>
    </row>
    <row r="60" spans="1:5" ht="15.75" thickBot="1" x14ac:dyDescent="0.3">
      <c r="A60" s="3"/>
      <c r="B60" s="3"/>
      <c r="C60" s="3"/>
      <c r="D60" s="3"/>
    </row>
    <row r="61" spans="1:5" x14ac:dyDescent="0.25">
      <c r="A61" s="63"/>
      <c r="B61" s="64"/>
      <c r="C61" s="64"/>
      <c r="D61" s="65"/>
    </row>
    <row r="62" spans="1:5" ht="27" thickBot="1" x14ac:dyDescent="0.3">
      <c r="A62" s="4" t="s">
        <v>13</v>
      </c>
      <c r="B62" s="5" t="s">
        <v>14</v>
      </c>
      <c r="C62" s="6" t="s">
        <v>15</v>
      </c>
      <c r="D62" s="7" t="s">
        <v>16</v>
      </c>
    </row>
    <row r="63" spans="1:5" x14ac:dyDescent="0.25">
      <c r="A63" s="9" t="s">
        <v>0</v>
      </c>
      <c r="B63" s="10">
        <v>278.38310000000001</v>
      </c>
      <c r="C63" s="11">
        <v>202463.76</v>
      </c>
      <c r="D63" s="12">
        <f>C63*1.21</f>
        <v>244981.1496</v>
      </c>
    </row>
    <row r="64" spans="1:5" x14ac:dyDescent="0.25">
      <c r="A64" s="15" t="s">
        <v>1</v>
      </c>
      <c r="B64" s="16">
        <v>200.47049999999999</v>
      </c>
      <c r="C64" s="11">
        <v>156196.96</v>
      </c>
      <c r="D64" s="17">
        <f t="shared" ref="D64:D74" si="3">C64*1.21</f>
        <v>188998.3216</v>
      </c>
    </row>
    <row r="65" spans="1:5" x14ac:dyDescent="0.25">
      <c r="A65" s="18" t="s">
        <v>2</v>
      </c>
      <c r="B65" s="16">
        <v>142.87790000000001</v>
      </c>
      <c r="C65" s="11">
        <v>121996.75</v>
      </c>
      <c r="D65" s="17">
        <f t="shared" si="3"/>
        <v>147616.0675</v>
      </c>
    </row>
    <row r="66" spans="1:5" x14ac:dyDescent="0.25">
      <c r="A66" s="18" t="s">
        <v>3</v>
      </c>
      <c r="B66" s="16">
        <v>70.845699999999994</v>
      </c>
      <c r="C66" s="11">
        <v>79221.86</v>
      </c>
      <c r="D66" s="17">
        <f t="shared" si="3"/>
        <v>95858.450599999996</v>
      </c>
    </row>
    <row r="67" spans="1:5" x14ac:dyDescent="0.25">
      <c r="A67" s="18" t="s">
        <v>4</v>
      </c>
      <c r="B67" s="16">
        <v>47.568100000000001</v>
      </c>
      <c r="C67" s="11">
        <v>65398.93</v>
      </c>
      <c r="D67" s="17">
        <f t="shared" si="3"/>
        <v>79132.705300000001</v>
      </c>
    </row>
    <row r="68" spans="1:5" x14ac:dyDescent="0.25">
      <c r="A68" s="18" t="s">
        <v>5</v>
      </c>
      <c r="B68" s="16">
        <v>36.005499999999998</v>
      </c>
      <c r="C68" s="11">
        <v>58532.71</v>
      </c>
      <c r="D68" s="17">
        <f t="shared" si="3"/>
        <v>70824.579100000003</v>
      </c>
    </row>
    <row r="69" spans="1:5" x14ac:dyDescent="0.25">
      <c r="A69" s="18" t="s">
        <v>6</v>
      </c>
      <c r="B69" s="16">
        <v>32.633800000000001</v>
      </c>
      <c r="C69" s="11">
        <v>56530.45</v>
      </c>
      <c r="D69" s="17">
        <f t="shared" si="3"/>
        <v>68401.844499999992</v>
      </c>
    </row>
    <row r="70" spans="1:5" x14ac:dyDescent="0.25">
      <c r="A70" s="18" t="s">
        <v>7</v>
      </c>
      <c r="B70" s="16">
        <v>33.1798</v>
      </c>
      <c r="C70" s="11">
        <v>56854.7</v>
      </c>
      <c r="D70" s="17">
        <f t="shared" si="3"/>
        <v>68794.186999999991</v>
      </c>
    </row>
    <row r="71" spans="1:5" x14ac:dyDescent="0.25">
      <c r="A71" s="18" t="s">
        <v>8</v>
      </c>
      <c r="B71" s="16">
        <v>46.429900000000004</v>
      </c>
      <c r="C71" s="11">
        <v>64723.03</v>
      </c>
      <c r="D71" s="17">
        <f t="shared" si="3"/>
        <v>78314.866299999994</v>
      </c>
    </row>
    <row r="72" spans="1:5" x14ac:dyDescent="0.25">
      <c r="A72" s="18" t="s">
        <v>9</v>
      </c>
      <c r="B72" s="16">
        <v>104.9093</v>
      </c>
      <c r="C72" s="11">
        <v>99449.83</v>
      </c>
      <c r="D72" s="17">
        <f t="shared" si="3"/>
        <v>120334.29429999999</v>
      </c>
    </row>
    <row r="73" spans="1:5" x14ac:dyDescent="0.25">
      <c r="A73" s="18" t="s">
        <v>10</v>
      </c>
      <c r="B73" s="16">
        <v>171.58250000000001</v>
      </c>
      <c r="C73" s="11">
        <v>139042.38</v>
      </c>
      <c r="D73" s="17">
        <f t="shared" si="3"/>
        <v>168241.27979999999</v>
      </c>
    </row>
    <row r="74" spans="1:5" ht="15.75" thickBot="1" x14ac:dyDescent="0.3">
      <c r="A74" s="25" t="s">
        <v>11</v>
      </c>
      <c r="B74" s="26">
        <v>199.55930000000001</v>
      </c>
      <c r="C74" s="27">
        <v>155655.82999999999</v>
      </c>
      <c r="D74" s="28">
        <f t="shared" si="3"/>
        <v>188343.55429999999</v>
      </c>
    </row>
    <row r="75" spans="1:5" ht="15.75" thickBot="1" x14ac:dyDescent="0.3">
      <c r="A75" s="20" t="s">
        <v>55</v>
      </c>
      <c r="B75" s="21">
        <f>SUM(B63:B74)</f>
        <v>1364.4454000000001</v>
      </c>
      <c r="C75" s="22">
        <f>SUM(C63:C74)</f>
        <v>1256067.19</v>
      </c>
      <c r="D75" s="23">
        <f>SUM(D63:D74)</f>
        <v>1519841.2999</v>
      </c>
      <c r="E75" s="24">
        <f>D75/B75</f>
        <v>1113.8894234243451</v>
      </c>
    </row>
    <row r="78" spans="1:5" ht="15.75" x14ac:dyDescent="0.25">
      <c r="A78" s="1" t="s">
        <v>56</v>
      </c>
      <c r="B78" s="2"/>
      <c r="C78" s="2"/>
      <c r="D78" s="3"/>
    </row>
    <row r="79" spans="1:5" ht="15.75" thickBot="1" x14ac:dyDescent="0.3">
      <c r="A79" s="3"/>
      <c r="B79" s="3"/>
      <c r="C79" s="3"/>
      <c r="D79" s="3"/>
    </row>
    <row r="80" spans="1:5" x14ac:dyDescent="0.25">
      <c r="A80" s="63"/>
      <c r="B80" s="64"/>
      <c r="C80" s="64"/>
      <c r="D80" s="65"/>
    </row>
    <row r="81" spans="1:5" ht="27" thickBot="1" x14ac:dyDescent="0.3">
      <c r="A81" s="4" t="s">
        <v>13</v>
      </c>
      <c r="B81" s="5" t="s">
        <v>14</v>
      </c>
      <c r="C81" s="6" t="s">
        <v>15</v>
      </c>
      <c r="D81" s="7" t="s">
        <v>16</v>
      </c>
    </row>
    <row r="82" spans="1:5" x14ac:dyDescent="0.25">
      <c r="A82" s="9" t="s">
        <v>0</v>
      </c>
      <c r="B82" s="10">
        <v>244.8998</v>
      </c>
      <c r="C82" s="11">
        <v>181269.15</v>
      </c>
      <c r="D82" s="12">
        <f>C82*1.21</f>
        <v>219335.6715</v>
      </c>
    </row>
    <row r="83" spans="1:5" x14ac:dyDescent="0.25">
      <c r="A83" s="15" t="s">
        <v>1</v>
      </c>
      <c r="B83" s="16">
        <v>202.66679999999999</v>
      </c>
      <c r="C83" s="11">
        <v>156242.29</v>
      </c>
      <c r="D83" s="17">
        <f t="shared" ref="D83:D91" si="4">C83*1.21</f>
        <v>189053.1709</v>
      </c>
    </row>
    <row r="84" spans="1:5" x14ac:dyDescent="0.25">
      <c r="A84" s="18" t="s">
        <v>2</v>
      </c>
      <c r="B84" s="16">
        <v>184.37889999999999</v>
      </c>
      <c r="C84" s="11">
        <v>145405.04999999999</v>
      </c>
      <c r="D84" s="17">
        <f t="shared" si="4"/>
        <v>175940.11049999998</v>
      </c>
    </row>
    <row r="85" spans="1:5" x14ac:dyDescent="0.25">
      <c r="A85" s="18" t="s">
        <v>3</v>
      </c>
      <c r="B85" s="16">
        <v>130.62970000000001</v>
      </c>
      <c r="C85" s="11">
        <v>113553.82</v>
      </c>
      <c r="D85" s="17">
        <f t="shared" si="4"/>
        <v>137400.12220000001</v>
      </c>
    </row>
    <row r="86" spans="1:5" x14ac:dyDescent="0.25">
      <c r="A86" s="18" t="s">
        <v>4</v>
      </c>
      <c r="B86" s="16">
        <v>58.691600000000001</v>
      </c>
      <c r="C86" s="11">
        <v>70923.98</v>
      </c>
      <c r="D86" s="17">
        <f t="shared" si="4"/>
        <v>85818.015799999994</v>
      </c>
    </row>
    <row r="87" spans="1:5" x14ac:dyDescent="0.25">
      <c r="A87" s="18" t="s">
        <v>5</v>
      </c>
      <c r="B87" s="16">
        <v>34.727600000000002</v>
      </c>
      <c r="C87" s="11">
        <v>56723.21</v>
      </c>
      <c r="D87" s="17">
        <f t="shared" si="4"/>
        <v>68635.084099999993</v>
      </c>
    </row>
    <row r="88" spans="1:5" x14ac:dyDescent="0.25">
      <c r="A88" s="18" t="s">
        <v>6</v>
      </c>
      <c r="B88" s="16">
        <v>28.326599999999999</v>
      </c>
      <c r="C88" s="11">
        <v>52930.02</v>
      </c>
      <c r="D88" s="17">
        <f t="shared" si="4"/>
        <v>64045.324199999995</v>
      </c>
    </row>
    <row r="89" spans="1:5" x14ac:dyDescent="0.25">
      <c r="A89" s="18" t="s">
        <v>7</v>
      </c>
      <c r="B89" s="16">
        <v>31.584900000000001</v>
      </c>
      <c r="C89" s="11">
        <v>54860.87</v>
      </c>
      <c r="D89" s="17">
        <f t="shared" si="4"/>
        <v>66381.652700000006</v>
      </c>
    </row>
    <row r="90" spans="1:5" x14ac:dyDescent="0.25">
      <c r="A90" s="18" t="s">
        <v>8</v>
      </c>
      <c r="B90" s="16">
        <v>36.488399999999999</v>
      </c>
      <c r="C90" s="11">
        <v>57766.64</v>
      </c>
      <c r="D90" s="17">
        <f t="shared" si="4"/>
        <v>69897.634399999995</v>
      </c>
    </row>
    <row r="91" spans="1:5" x14ac:dyDescent="0.25">
      <c r="A91" s="18" t="s">
        <v>9</v>
      </c>
      <c r="B91" s="16">
        <v>96.881699999999995</v>
      </c>
      <c r="C91" s="11">
        <v>93555.05</v>
      </c>
      <c r="D91" s="17">
        <f t="shared" si="4"/>
        <v>113201.6105</v>
      </c>
    </row>
    <row r="92" spans="1:5" x14ac:dyDescent="0.25">
      <c r="A92" s="18" t="s">
        <v>10</v>
      </c>
      <c r="B92" s="16">
        <v>171.37180000000001</v>
      </c>
      <c r="C92" s="11">
        <v>137697.19</v>
      </c>
      <c r="D92" s="17">
        <f>C92*1</f>
        <v>137697.19</v>
      </c>
      <c r="E92" t="s">
        <v>58</v>
      </c>
    </row>
    <row r="93" spans="1:5" ht="15.75" thickBot="1" x14ac:dyDescent="0.3">
      <c r="A93" s="25" t="s">
        <v>11</v>
      </c>
      <c r="B93" s="26">
        <v>189.57900000000001</v>
      </c>
      <c r="C93" s="27">
        <v>148486.57</v>
      </c>
      <c r="D93" s="28">
        <f>C93*1</f>
        <v>148486.57</v>
      </c>
      <c r="E93" t="s">
        <v>58</v>
      </c>
    </row>
    <row r="94" spans="1:5" ht="15.75" thickBot="1" x14ac:dyDescent="0.3">
      <c r="A94" s="20" t="s">
        <v>57</v>
      </c>
      <c r="B94" s="21">
        <f>SUM(B82:B93)</f>
        <v>1410.2267999999997</v>
      </c>
      <c r="C94" s="22">
        <f>SUM(C82:C93)</f>
        <v>1269413.8400000001</v>
      </c>
      <c r="D94" s="23">
        <f>SUM(D82:D93)</f>
        <v>1475892.1568</v>
      </c>
      <c r="E94" s="24">
        <f>D94/B94</f>
        <v>1046.5636852171583</v>
      </c>
    </row>
  </sheetData>
  <mergeCells count="5">
    <mergeCell ref="A4:D4"/>
    <mergeCell ref="A23:D23"/>
    <mergeCell ref="A42:D42"/>
    <mergeCell ref="A61:D61"/>
    <mergeCell ref="A80:D80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2"/>
  <sheetViews>
    <sheetView topLeftCell="A44" workbookViewId="0">
      <selection activeCell="E82" sqref="E82"/>
    </sheetView>
  </sheetViews>
  <sheetFormatPr defaultRowHeight="15" x14ac:dyDescent="0.25"/>
  <cols>
    <col min="2" max="2" width="13.42578125" customWidth="1"/>
    <col min="3" max="3" width="10.7109375" customWidth="1"/>
    <col min="4" max="4" width="15.7109375" customWidth="1"/>
    <col min="5" max="5" width="15" customWidth="1"/>
    <col min="6" max="6" width="12.5703125" customWidth="1"/>
  </cols>
  <sheetData>
    <row r="2" spans="1:6" ht="15.75" thickBot="1" x14ac:dyDescent="0.3">
      <c r="A2" s="47" t="s">
        <v>39</v>
      </c>
      <c r="B2" s="48"/>
      <c r="C2" s="48"/>
      <c r="D2" s="48"/>
      <c r="E2" s="48"/>
      <c r="F2" s="48"/>
    </row>
    <row r="3" spans="1:6" ht="40.5" thickBot="1" x14ac:dyDescent="0.3">
      <c r="A3" s="49" t="s">
        <v>33</v>
      </c>
      <c r="B3" s="50" t="s">
        <v>37</v>
      </c>
      <c r="C3" s="50" t="s">
        <v>38</v>
      </c>
      <c r="D3" s="51" t="s">
        <v>34</v>
      </c>
      <c r="E3" s="51" t="s">
        <v>35</v>
      </c>
      <c r="F3" s="52" t="s">
        <v>36</v>
      </c>
    </row>
    <row r="4" spans="1:6" x14ac:dyDescent="0.25">
      <c r="A4" s="53" t="s">
        <v>0</v>
      </c>
      <c r="B4" s="54">
        <v>37.915999999999997</v>
      </c>
      <c r="C4" s="55">
        <f>B4</f>
        <v>37.915999999999997</v>
      </c>
      <c r="D4" s="56">
        <v>81045.83</v>
      </c>
      <c r="E4" s="57">
        <f>D4*1.21</f>
        <v>98065.454299999998</v>
      </c>
      <c r="F4" s="58">
        <f>E4/(B4*1000)</f>
        <v>2.586387126806625</v>
      </c>
    </row>
    <row r="5" spans="1:6" x14ac:dyDescent="0.25">
      <c r="A5" s="53" t="s">
        <v>1</v>
      </c>
      <c r="B5" s="54">
        <v>34.518999999999998</v>
      </c>
      <c r="C5" s="55">
        <f t="shared" ref="C5:C15" si="0">B5</f>
        <v>34.518999999999998</v>
      </c>
      <c r="D5" s="56">
        <v>75165.509999999995</v>
      </c>
      <c r="E5" s="57">
        <f t="shared" ref="E5:E15" si="1">D5*1.21</f>
        <v>90950.267099999997</v>
      </c>
      <c r="F5" s="58">
        <f t="shared" ref="F5:F16" si="2">E5/(B5*1000)</f>
        <v>2.6347885830991626</v>
      </c>
    </row>
    <row r="6" spans="1:6" x14ac:dyDescent="0.25">
      <c r="A6" s="53" t="s">
        <v>2</v>
      </c>
      <c r="B6" s="54">
        <v>32.459000000000003</v>
      </c>
      <c r="C6" s="55">
        <f t="shared" si="0"/>
        <v>32.459000000000003</v>
      </c>
      <c r="D6" s="56">
        <v>70086.490000000005</v>
      </c>
      <c r="E6" s="57">
        <f t="shared" si="1"/>
        <v>84804.652900000001</v>
      </c>
      <c r="F6" s="58">
        <f t="shared" si="2"/>
        <v>2.6126699189747065</v>
      </c>
    </row>
    <row r="7" spans="1:6" x14ac:dyDescent="0.25">
      <c r="A7" s="53" t="s">
        <v>3</v>
      </c>
      <c r="B7" s="54">
        <v>28.768999999999998</v>
      </c>
      <c r="C7" s="55">
        <f t="shared" si="0"/>
        <v>28.768999999999998</v>
      </c>
      <c r="D7" s="56">
        <v>65271.22</v>
      </c>
      <c r="E7" s="57">
        <f t="shared" si="1"/>
        <v>78978.176200000002</v>
      </c>
      <c r="F7" s="58">
        <f t="shared" si="2"/>
        <v>2.7452527442733499</v>
      </c>
    </row>
    <row r="8" spans="1:6" x14ac:dyDescent="0.25">
      <c r="A8" s="53" t="s">
        <v>4</v>
      </c>
      <c r="B8" s="54">
        <v>27.841000000000001</v>
      </c>
      <c r="C8" s="55">
        <f t="shared" si="0"/>
        <v>27.841000000000001</v>
      </c>
      <c r="D8" s="56">
        <v>62223.71</v>
      </c>
      <c r="E8" s="57">
        <f t="shared" si="1"/>
        <v>75290.689100000003</v>
      </c>
      <c r="F8" s="58">
        <f t="shared" si="2"/>
        <v>2.7043097984986173</v>
      </c>
    </row>
    <row r="9" spans="1:6" x14ac:dyDescent="0.25">
      <c r="A9" s="53" t="s">
        <v>5</v>
      </c>
      <c r="B9" s="54">
        <v>23.026</v>
      </c>
      <c r="C9" s="55">
        <f t="shared" si="0"/>
        <v>23.026</v>
      </c>
      <c r="D9" s="56">
        <v>55023.37</v>
      </c>
      <c r="E9" s="57">
        <f t="shared" si="1"/>
        <v>66578.277700000006</v>
      </c>
      <c r="F9" s="58">
        <f t="shared" si="2"/>
        <v>2.8914391427082431</v>
      </c>
    </row>
    <row r="10" spans="1:6" x14ac:dyDescent="0.25">
      <c r="A10" s="53" t="s">
        <v>6</v>
      </c>
      <c r="B10" s="54">
        <v>13.474</v>
      </c>
      <c r="C10" s="55">
        <f t="shared" si="0"/>
        <v>13.474</v>
      </c>
      <c r="D10" s="56">
        <v>33350.69</v>
      </c>
      <c r="E10" s="57">
        <f t="shared" si="1"/>
        <v>40354.334900000002</v>
      </c>
      <c r="F10" s="58">
        <f t="shared" si="2"/>
        <v>2.9949780985601899</v>
      </c>
    </row>
    <row r="11" spans="1:6" x14ac:dyDescent="0.25">
      <c r="A11" s="53" t="s">
        <v>7</v>
      </c>
      <c r="B11" s="54">
        <v>18.109000000000002</v>
      </c>
      <c r="C11" s="55">
        <f t="shared" si="0"/>
        <v>18.109000000000002</v>
      </c>
      <c r="D11" s="56">
        <v>40334.61</v>
      </c>
      <c r="E11" s="57">
        <f t="shared" si="1"/>
        <v>48804.878100000002</v>
      </c>
      <c r="F11" s="58">
        <f t="shared" si="2"/>
        <v>2.6950620188856371</v>
      </c>
    </row>
    <row r="12" spans="1:6" x14ac:dyDescent="0.25">
      <c r="A12" s="53" t="s">
        <v>8</v>
      </c>
      <c r="B12" s="54">
        <v>27.939</v>
      </c>
      <c r="C12" s="55">
        <f t="shared" si="0"/>
        <v>27.939</v>
      </c>
      <c r="D12" s="56">
        <v>64203.41</v>
      </c>
      <c r="E12" s="57">
        <f t="shared" si="1"/>
        <v>77686.126100000009</v>
      </c>
      <c r="F12" s="58">
        <f t="shared" si="2"/>
        <v>2.7805621568416909</v>
      </c>
    </row>
    <row r="13" spans="1:6" x14ac:dyDescent="0.25">
      <c r="A13" s="53" t="s">
        <v>9</v>
      </c>
      <c r="B13" s="54">
        <v>40.399000000000001</v>
      </c>
      <c r="C13" s="55">
        <f t="shared" si="0"/>
        <v>40.399000000000001</v>
      </c>
      <c r="D13" s="56">
        <v>85824.15</v>
      </c>
      <c r="E13" s="57">
        <f t="shared" si="1"/>
        <v>103847.22149999999</v>
      </c>
      <c r="F13" s="58">
        <f t="shared" si="2"/>
        <v>2.5705394069160126</v>
      </c>
    </row>
    <row r="14" spans="1:6" x14ac:dyDescent="0.25">
      <c r="A14" s="53" t="s">
        <v>10</v>
      </c>
      <c r="B14" s="54">
        <v>42.637</v>
      </c>
      <c r="C14" s="55">
        <f t="shared" si="0"/>
        <v>42.637</v>
      </c>
      <c r="D14" s="56">
        <v>85790.57</v>
      </c>
      <c r="E14" s="57">
        <f t="shared" si="1"/>
        <v>103806.58970000001</v>
      </c>
      <c r="F14" s="58">
        <f t="shared" si="2"/>
        <v>2.4346597954827969</v>
      </c>
    </row>
    <row r="15" spans="1:6" ht="15.75" thickBot="1" x14ac:dyDescent="0.3">
      <c r="A15" s="53" t="s">
        <v>11</v>
      </c>
      <c r="B15" s="54">
        <v>30.073</v>
      </c>
      <c r="C15" s="55">
        <f t="shared" si="0"/>
        <v>30.073</v>
      </c>
      <c r="D15" s="56">
        <v>71576.800000000003</v>
      </c>
      <c r="E15" s="57">
        <f t="shared" si="1"/>
        <v>86607.928</v>
      </c>
      <c r="F15" s="58">
        <f t="shared" si="2"/>
        <v>2.8799231204070095</v>
      </c>
    </row>
    <row r="16" spans="1:6" ht="15.75" thickBot="1" x14ac:dyDescent="0.3">
      <c r="A16" s="59"/>
      <c r="B16" s="60">
        <f>SUBTOTAL(9,B4:B15)</f>
        <v>357.161</v>
      </c>
      <c r="C16" s="60">
        <f>SUBTOTAL(9,C4:C15)</f>
        <v>357.161</v>
      </c>
      <c r="D16" s="60">
        <f>SUBTOTAL(9,D4:D15)</f>
        <v>789896.3600000001</v>
      </c>
      <c r="E16" s="61">
        <f>SUBTOTAL(9,E4:E15)</f>
        <v>955774.59559999988</v>
      </c>
      <c r="F16" s="62">
        <f t="shared" si="2"/>
        <v>2.6760329252073993</v>
      </c>
    </row>
    <row r="18" spans="1:6" ht="15.75" thickBot="1" x14ac:dyDescent="0.3">
      <c r="A18" s="47" t="s">
        <v>40</v>
      </c>
      <c r="B18" s="48"/>
      <c r="C18" s="48"/>
      <c r="D18" s="48"/>
      <c r="E18" s="48"/>
      <c r="F18" s="48"/>
    </row>
    <row r="19" spans="1:6" ht="40.5" thickBot="1" x14ac:dyDescent="0.3">
      <c r="A19" s="49" t="s">
        <v>33</v>
      </c>
      <c r="B19" s="50" t="s">
        <v>37</v>
      </c>
      <c r="C19" s="50" t="s">
        <v>38</v>
      </c>
      <c r="D19" s="51" t="s">
        <v>34</v>
      </c>
      <c r="E19" s="51" t="s">
        <v>35</v>
      </c>
      <c r="F19" s="52" t="s">
        <v>36</v>
      </c>
    </row>
    <row r="20" spans="1:6" x14ac:dyDescent="0.25">
      <c r="A20" s="53" t="s">
        <v>0</v>
      </c>
      <c r="B20" s="54">
        <v>39.954000000000001</v>
      </c>
      <c r="C20" s="55">
        <f>B20</f>
        <v>39.954000000000001</v>
      </c>
      <c r="D20" s="56">
        <v>94246.42</v>
      </c>
      <c r="E20" s="57">
        <f>D20*1.21</f>
        <v>114038.1682</v>
      </c>
      <c r="F20" s="58">
        <f>E20/(B20*1000)</f>
        <v>2.8542365770636233</v>
      </c>
    </row>
    <row r="21" spans="1:6" x14ac:dyDescent="0.25">
      <c r="A21" s="53" t="s">
        <v>1</v>
      </c>
      <c r="B21" s="54">
        <v>35.676000000000002</v>
      </c>
      <c r="C21" s="55">
        <f t="shared" ref="C21:C31" si="3">B21</f>
        <v>35.676000000000002</v>
      </c>
      <c r="D21" s="56">
        <v>87058.41</v>
      </c>
      <c r="E21" s="57">
        <f t="shared" ref="E21:E31" si="4">D21*1.21</f>
        <v>105340.6761</v>
      </c>
      <c r="F21" s="58">
        <f t="shared" ref="F21:F32" si="5">E21/(B21*1000)</f>
        <v>2.9527042297342749</v>
      </c>
    </row>
    <row r="22" spans="1:6" x14ac:dyDescent="0.25">
      <c r="A22" s="53" t="s">
        <v>2</v>
      </c>
      <c r="B22" s="54">
        <v>34.137</v>
      </c>
      <c r="C22" s="55">
        <f t="shared" si="3"/>
        <v>34.137</v>
      </c>
      <c r="D22" s="56">
        <v>82813.72</v>
      </c>
      <c r="E22" s="57">
        <f t="shared" si="4"/>
        <v>100204.6012</v>
      </c>
      <c r="F22" s="58">
        <f t="shared" si="5"/>
        <v>2.9353663532237748</v>
      </c>
    </row>
    <row r="23" spans="1:6" x14ac:dyDescent="0.25">
      <c r="A23" s="53" t="s">
        <v>3</v>
      </c>
      <c r="B23" s="54">
        <v>33.366999999999997</v>
      </c>
      <c r="C23" s="55">
        <f t="shared" si="3"/>
        <v>33.366999999999997</v>
      </c>
      <c r="D23" s="56">
        <v>81932.66</v>
      </c>
      <c r="E23" s="57">
        <f t="shared" si="4"/>
        <v>99138.518599999996</v>
      </c>
      <c r="F23" s="58">
        <f t="shared" si="5"/>
        <v>2.971154691761321</v>
      </c>
    </row>
    <row r="24" spans="1:6" x14ac:dyDescent="0.25">
      <c r="A24" s="53" t="s">
        <v>4</v>
      </c>
      <c r="B24" s="54">
        <v>29.481000000000002</v>
      </c>
      <c r="C24" s="55">
        <f t="shared" si="3"/>
        <v>29.481000000000002</v>
      </c>
      <c r="D24" s="56">
        <v>75125.37</v>
      </c>
      <c r="E24" s="57">
        <f t="shared" si="4"/>
        <v>90901.69769999999</v>
      </c>
      <c r="F24" s="58">
        <f t="shared" si="5"/>
        <v>3.08339939961331</v>
      </c>
    </row>
    <row r="25" spans="1:6" x14ac:dyDescent="0.25">
      <c r="A25" s="53" t="s">
        <v>5</v>
      </c>
      <c r="B25" s="54">
        <v>27.818999999999999</v>
      </c>
      <c r="C25" s="55">
        <f t="shared" si="3"/>
        <v>27.818999999999999</v>
      </c>
      <c r="D25" s="56">
        <v>71447.070000000007</v>
      </c>
      <c r="E25" s="57">
        <f t="shared" si="4"/>
        <v>86450.954700000002</v>
      </c>
      <c r="F25" s="58">
        <f t="shared" si="5"/>
        <v>3.1076226571767496</v>
      </c>
    </row>
    <row r="26" spans="1:6" x14ac:dyDescent="0.25">
      <c r="A26" s="53" t="s">
        <v>6</v>
      </c>
      <c r="B26" s="54">
        <v>17.010999999999999</v>
      </c>
      <c r="C26" s="55">
        <f t="shared" si="3"/>
        <v>17.010999999999999</v>
      </c>
      <c r="D26" s="56">
        <v>44183.82</v>
      </c>
      <c r="E26" s="57">
        <f t="shared" si="4"/>
        <v>53462.422200000001</v>
      </c>
      <c r="F26" s="58">
        <f t="shared" si="5"/>
        <v>3.1428147786726237</v>
      </c>
    </row>
    <row r="27" spans="1:6" x14ac:dyDescent="0.25">
      <c r="A27" s="53" t="s">
        <v>7</v>
      </c>
      <c r="B27" s="54">
        <v>24.030999999999999</v>
      </c>
      <c r="C27" s="55">
        <f t="shared" si="3"/>
        <v>24.030999999999999</v>
      </c>
      <c r="D27" s="56">
        <v>56646.48</v>
      </c>
      <c r="E27" s="57">
        <f t="shared" si="4"/>
        <v>68542.2408</v>
      </c>
      <c r="F27" s="58">
        <f t="shared" si="5"/>
        <v>2.8522425533685656</v>
      </c>
    </row>
    <row r="28" spans="1:6" x14ac:dyDescent="0.25">
      <c r="A28" s="53" t="s">
        <v>8</v>
      </c>
      <c r="B28" s="54">
        <v>29.952999999999999</v>
      </c>
      <c r="C28" s="55">
        <f t="shared" si="3"/>
        <v>29.952999999999999</v>
      </c>
      <c r="D28" s="56">
        <v>77824.639999999999</v>
      </c>
      <c r="E28" s="57">
        <f t="shared" si="4"/>
        <v>94167.814400000003</v>
      </c>
      <c r="F28" s="58">
        <f t="shared" si="5"/>
        <v>3.1438525156077857</v>
      </c>
    </row>
    <row r="29" spans="1:6" x14ac:dyDescent="0.25">
      <c r="A29" s="53" t="s">
        <v>9</v>
      </c>
      <c r="B29" s="54">
        <v>37.69</v>
      </c>
      <c r="C29" s="55">
        <f t="shared" si="3"/>
        <v>37.69</v>
      </c>
      <c r="D29" s="56">
        <v>90701.79</v>
      </c>
      <c r="E29" s="57">
        <f t="shared" si="4"/>
        <v>109749.16589999999</v>
      </c>
      <c r="F29" s="58">
        <f t="shared" si="5"/>
        <v>2.9118908437251259</v>
      </c>
    </row>
    <row r="30" spans="1:6" x14ac:dyDescent="0.25">
      <c r="A30" s="53" t="s">
        <v>10</v>
      </c>
      <c r="B30" s="54">
        <v>40.375999999999998</v>
      </c>
      <c r="C30" s="55">
        <f t="shared" si="3"/>
        <v>40.375999999999998</v>
      </c>
      <c r="D30" s="56">
        <v>95681.5</v>
      </c>
      <c r="E30" s="57">
        <f t="shared" si="4"/>
        <v>115774.61499999999</v>
      </c>
      <c r="F30" s="58">
        <f t="shared" si="5"/>
        <v>2.867411704973251</v>
      </c>
    </row>
    <row r="31" spans="1:6" ht="15.75" thickBot="1" x14ac:dyDescent="0.3">
      <c r="A31" s="53" t="s">
        <v>11</v>
      </c>
      <c r="B31" s="54">
        <v>32.999000000000002</v>
      </c>
      <c r="C31" s="55">
        <f t="shared" si="3"/>
        <v>32.999000000000002</v>
      </c>
      <c r="D31" s="56">
        <v>86303.71</v>
      </c>
      <c r="E31" s="57">
        <f t="shared" si="4"/>
        <v>104427.48910000001</v>
      </c>
      <c r="F31" s="58">
        <f t="shared" si="5"/>
        <v>3.1645652625837148</v>
      </c>
    </row>
    <row r="32" spans="1:6" ht="15.75" thickBot="1" x14ac:dyDescent="0.3">
      <c r="A32" s="59"/>
      <c r="B32" s="60">
        <f>SUBTOTAL(9,B20:B31)</f>
        <v>382.49399999999997</v>
      </c>
      <c r="C32" s="60">
        <f>SUBTOTAL(9,C20:C31)</f>
        <v>382.49399999999997</v>
      </c>
      <c r="D32" s="60">
        <f>SUBTOTAL(9,D20:D31)</f>
        <v>943965.59000000008</v>
      </c>
      <c r="E32" s="61">
        <f>SUBTOTAL(9,E20:E31)</f>
        <v>1142198.3639000002</v>
      </c>
      <c r="F32" s="62">
        <f t="shared" si="5"/>
        <v>2.9861863556029644</v>
      </c>
    </row>
    <row r="34" spans="1:8" ht="15.75" thickBot="1" x14ac:dyDescent="0.3">
      <c r="A34" s="47" t="s">
        <v>41</v>
      </c>
      <c r="B34" s="48"/>
      <c r="C34" s="48"/>
      <c r="D34" s="48"/>
      <c r="E34" s="48"/>
      <c r="F34" s="48"/>
    </row>
    <row r="35" spans="1:8" ht="40.5" thickBot="1" x14ac:dyDescent="0.3">
      <c r="A35" s="49" t="s">
        <v>33</v>
      </c>
      <c r="B35" s="50" t="s">
        <v>37</v>
      </c>
      <c r="C35" s="50" t="s">
        <v>38</v>
      </c>
      <c r="D35" s="51" t="s">
        <v>34</v>
      </c>
      <c r="E35" s="51" t="s">
        <v>35</v>
      </c>
      <c r="F35" s="52" t="s">
        <v>36</v>
      </c>
    </row>
    <row r="36" spans="1:8" x14ac:dyDescent="0.25">
      <c r="A36" s="53" t="s">
        <v>0</v>
      </c>
      <c r="B36" s="54">
        <v>39.47</v>
      </c>
      <c r="C36" s="55">
        <f>B36</f>
        <v>39.47</v>
      </c>
      <c r="D36" s="56">
        <v>107033.86</v>
      </c>
      <c r="E36" s="57">
        <f>D36*1.21</f>
        <v>129510.9706</v>
      </c>
      <c r="F36" s="58">
        <f>E36/(B36*1000)</f>
        <v>3.2812508386116037</v>
      </c>
      <c r="H36">
        <f>C36*1000</f>
        <v>39470</v>
      </c>
    </row>
    <row r="37" spans="1:8" x14ac:dyDescent="0.25">
      <c r="A37" s="53" t="s">
        <v>1</v>
      </c>
      <c r="B37" s="54">
        <v>33.387999999999998</v>
      </c>
      <c r="C37" s="55">
        <f t="shared" ref="C37:C47" si="6">B37</f>
        <v>33.387999999999998</v>
      </c>
      <c r="D37" s="56">
        <v>95547.61</v>
      </c>
      <c r="E37" s="57">
        <f t="shared" ref="E37:E47" si="7">D37*1.21</f>
        <v>115612.6081</v>
      </c>
      <c r="F37" s="58">
        <f t="shared" ref="F37:F48" si="8">E37/(B37*1000)</f>
        <v>3.4626994159578293</v>
      </c>
      <c r="H37">
        <f t="shared" ref="H37:H48" si="9">C37*1000</f>
        <v>33388</v>
      </c>
    </row>
    <row r="38" spans="1:8" x14ac:dyDescent="0.25">
      <c r="A38" s="53" t="s">
        <v>2</v>
      </c>
      <c r="B38" s="54">
        <v>39.155999999999999</v>
      </c>
      <c r="C38" s="55">
        <f t="shared" si="6"/>
        <v>39.155999999999999</v>
      </c>
      <c r="D38" s="56">
        <v>102676.07</v>
      </c>
      <c r="E38" s="57">
        <f t="shared" si="7"/>
        <v>124238.0447</v>
      </c>
      <c r="F38" s="58">
        <f t="shared" si="8"/>
        <v>3.1728992925732964</v>
      </c>
      <c r="H38">
        <f t="shared" si="9"/>
        <v>39156</v>
      </c>
    </row>
    <row r="39" spans="1:8" x14ac:dyDescent="0.25">
      <c r="A39" s="53" t="s">
        <v>3</v>
      </c>
      <c r="B39" s="54">
        <v>32.982999999999997</v>
      </c>
      <c r="C39" s="55">
        <f t="shared" si="6"/>
        <v>32.982999999999997</v>
      </c>
      <c r="D39" s="56">
        <v>92413.92</v>
      </c>
      <c r="E39" s="57">
        <f t="shared" si="7"/>
        <v>111820.84319999999</v>
      </c>
      <c r="F39" s="58">
        <f t="shared" si="8"/>
        <v>3.390256895976715</v>
      </c>
      <c r="H39">
        <f t="shared" si="9"/>
        <v>32983</v>
      </c>
    </row>
    <row r="40" spans="1:8" x14ac:dyDescent="0.25">
      <c r="A40" s="53" t="s">
        <v>4</v>
      </c>
      <c r="B40" s="54">
        <v>31.974</v>
      </c>
      <c r="C40" s="55">
        <f t="shared" si="6"/>
        <v>31.974</v>
      </c>
      <c r="D40" s="56">
        <v>90895.99</v>
      </c>
      <c r="E40" s="57">
        <f t="shared" si="7"/>
        <v>109984.1479</v>
      </c>
      <c r="F40" s="58">
        <f t="shared" si="8"/>
        <v>3.4397994589353851</v>
      </c>
      <c r="H40">
        <f t="shared" si="9"/>
        <v>31974</v>
      </c>
    </row>
    <row r="41" spans="1:8" x14ac:dyDescent="0.25">
      <c r="A41" s="53" t="s">
        <v>5</v>
      </c>
      <c r="B41" s="54">
        <v>28.56</v>
      </c>
      <c r="C41" s="55">
        <f t="shared" si="6"/>
        <v>28.56</v>
      </c>
      <c r="D41" s="56">
        <v>82845.600000000006</v>
      </c>
      <c r="E41" s="57">
        <f t="shared" si="7"/>
        <v>100243.17600000001</v>
      </c>
      <c r="F41" s="58">
        <f t="shared" si="8"/>
        <v>3.5099151260504202</v>
      </c>
      <c r="H41">
        <f t="shared" si="9"/>
        <v>28560</v>
      </c>
    </row>
    <row r="42" spans="1:8" x14ac:dyDescent="0.25">
      <c r="A42" s="53" t="s">
        <v>6</v>
      </c>
      <c r="B42" s="54">
        <v>15.648999999999999</v>
      </c>
      <c r="C42" s="55">
        <f t="shared" si="6"/>
        <v>15.648999999999999</v>
      </c>
      <c r="D42" s="56">
        <v>47952.01</v>
      </c>
      <c r="E42" s="57">
        <f t="shared" si="7"/>
        <v>58021.932099999998</v>
      </c>
      <c r="F42" s="58">
        <f t="shared" si="8"/>
        <v>3.7077086139689435</v>
      </c>
      <c r="H42">
        <f t="shared" si="9"/>
        <v>15649</v>
      </c>
    </row>
    <row r="43" spans="1:8" x14ac:dyDescent="0.25">
      <c r="A43" s="53" t="s">
        <v>7</v>
      </c>
      <c r="B43" s="54">
        <v>24.228000000000002</v>
      </c>
      <c r="C43" s="55">
        <f t="shared" si="6"/>
        <v>24.228000000000002</v>
      </c>
      <c r="D43" s="56">
        <v>66025.22</v>
      </c>
      <c r="E43" s="57">
        <f t="shared" si="7"/>
        <v>79890.516199999998</v>
      </c>
      <c r="F43" s="58">
        <f t="shared" si="8"/>
        <v>3.2974457734852236</v>
      </c>
      <c r="H43">
        <f t="shared" si="9"/>
        <v>24228</v>
      </c>
    </row>
    <row r="44" spans="1:8" x14ac:dyDescent="0.25">
      <c r="A44" s="53" t="s">
        <v>8</v>
      </c>
      <c r="B44" s="54">
        <v>33.335999999999999</v>
      </c>
      <c r="C44" s="55">
        <f t="shared" si="6"/>
        <v>33.335999999999999</v>
      </c>
      <c r="D44" s="56">
        <v>92950.12</v>
      </c>
      <c r="E44" s="57">
        <f t="shared" si="7"/>
        <v>112469.64519999998</v>
      </c>
      <c r="F44" s="58">
        <f t="shared" si="8"/>
        <v>3.373819450443964</v>
      </c>
      <c r="H44">
        <f t="shared" si="9"/>
        <v>33336</v>
      </c>
    </row>
    <row r="45" spans="1:8" x14ac:dyDescent="0.25">
      <c r="A45" s="53" t="s">
        <v>9</v>
      </c>
      <c r="B45" s="54">
        <v>40.726999999999997</v>
      </c>
      <c r="C45" s="55">
        <f t="shared" si="6"/>
        <v>40.726999999999997</v>
      </c>
      <c r="D45" s="56">
        <v>107952.71</v>
      </c>
      <c r="E45" s="57">
        <f t="shared" si="7"/>
        <v>130622.7791</v>
      </c>
      <c r="F45" s="58">
        <f t="shared" si="8"/>
        <v>3.2072772141331303</v>
      </c>
      <c r="H45">
        <f t="shared" si="9"/>
        <v>40727</v>
      </c>
    </row>
    <row r="46" spans="1:8" x14ac:dyDescent="0.25">
      <c r="A46" s="53" t="s">
        <v>10</v>
      </c>
      <c r="B46" s="54">
        <v>45.149000000000001</v>
      </c>
      <c r="C46" s="55">
        <f t="shared" si="6"/>
        <v>45.149000000000001</v>
      </c>
      <c r="D46" s="56">
        <v>115967.4</v>
      </c>
      <c r="E46" s="57">
        <f t="shared" si="7"/>
        <v>140320.55399999997</v>
      </c>
      <c r="F46" s="58">
        <f t="shared" si="8"/>
        <v>3.1079437861303676</v>
      </c>
      <c r="H46">
        <f t="shared" si="9"/>
        <v>45149</v>
      </c>
    </row>
    <row r="47" spans="1:8" ht="15.75" thickBot="1" x14ac:dyDescent="0.3">
      <c r="A47" s="53" t="s">
        <v>11</v>
      </c>
      <c r="B47" s="54">
        <v>36.027000000000001</v>
      </c>
      <c r="C47" s="55">
        <f t="shared" si="6"/>
        <v>36.027000000000001</v>
      </c>
      <c r="D47" s="56">
        <v>101268</v>
      </c>
      <c r="E47" s="57">
        <f t="shared" si="7"/>
        <v>122534.28</v>
      </c>
      <c r="F47" s="58">
        <f t="shared" si="8"/>
        <v>3.4011791156632527</v>
      </c>
      <c r="H47">
        <f t="shared" si="9"/>
        <v>36027</v>
      </c>
    </row>
    <row r="48" spans="1:8" ht="15.75" thickBot="1" x14ac:dyDescent="0.3">
      <c r="A48" s="59"/>
      <c r="B48" s="60">
        <f>SUBTOTAL(9,B36:B47)</f>
        <v>400.64699999999999</v>
      </c>
      <c r="C48" s="60">
        <f>SUBTOTAL(9,C36:C47)</f>
        <v>400.64699999999999</v>
      </c>
      <c r="D48" s="60">
        <f>SUBTOTAL(9,D36:D47)</f>
        <v>1103528.51</v>
      </c>
      <c r="E48" s="61">
        <f>SUBTOTAL(9,E36:E47)</f>
        <v>1335269.4971</v>
      </c>
      <c r="F48" s="62">
        <f t="shared" si="8"/>
        <v>3.3327829663020068</v>
      </c>
      <c r="H48">
        <f t="shared" si="9"/>
        <v>400647</v>
      </c>
    </row>
    <row r="51" spans="1:8" ht="15.75" thickBot="1" x14ac:dyDescent="0.3">
      <c r="A51" s="47" t="s">
        <v>59</v>
      </c>
      <c r="B51" s="48"/>
      <c r="C51" s="48"/>
      <c r="D51" s="48"/>
      <c r="E51" s="48"/>
      <c r="F51" s="48"/>
    </row>
    <row r="52" spans="1:8" ht="40.5" thickBot="1" x14ac:dyDescent="0.3">
      <c r="A52" s="49" t="s">
        <v>33</v>
      </c>
      <c r="B52" s="50" t="s">
        <v>37</v>
      </c>
      <c r="C52" s="50" t="s">
        <v>38</v>
      </c>
      <c r="D52" s="51" t="s">
        <v>34</v>
      </c>
      <c r="E52" s="51" t="s">
        <v>35</v>
      </c>
      <c r="F52" s="52" t="s">
        <v>36</v>
      </c>
    </row>
    <row r="53" spans="1:8" x14ac:dyDescent="0.25">
      <c r="A53" s="53" t="s">
        <v>0</v>
      </c>
      <c r="B53" s="54">
        <v>41.896000000000001</v>
      </c>
      <c r="C53" s="55">
        <f>B53</f>
        <v>41.896000000000001</v>
      </c>
      <c r="D53" s="56">
        <v>110633.89</v>
      </c>
      <c r="E53" s="57">
        <f>D53*1.21</f>
        <v>133867.00690000001</v>
      </c>
      <c r="F53" s="58">
        <f>E53/(B53*1000)</f>
        <v>3.1952216655527974</v>
      </c>
      <c r="H53">
        <f>C53*1000</f>
        <v>41896</v>
      </c>
    </row>
    <row r="54" spans="1:8" x14ac:dyDescent="0.25">
      <c r="A54" s="53" t="s">
        <v>1</v>
      </c>
      <c r="B54" s="54">
        <v>36.095999999999997</v>
      </c>
      <c r="C54" s="55">
        <f t="shared" ref="C54:C64" si="10">B54</f>
        <v>36.095999999999997</v>
      </c>
      <c r="D54" s="56">
        <v>100009.3</v>
      </c>
      <c r="E54" s="57">
        <f t="shared" ref="E54:E64" si="11">D54*1.21</f>
        <v>121011.253</v>
      </c>
      <c r="F54" s="58">
        <f t="shared" ref="F54:F65" si="12">E54/(B54*1000)</f>
        <v>3.3524837378102834</v>
      </c>
      <c r="H54">
        <f t="shared" ref="H54:H65" si="13">C54*1000</f>
        <v>36096</v>
      </c>
    </row>
    <row r="55" spans="1:8" x14ac:dyDescent="0.25">
      <c r="A55" s="53" t="s">
        <v>2</v>
      </c>
      <c r="B55" s="54">
        <v>26.945</v>
      </c>
      <c r="C55" s="55">
        <f t="shared" si="10"/>
        <v>26.945</v>
      </c>
      <c r="D55" s="56">
        <v>84683.61</v>
      </c>
      <c r="E55" s="57">
        <f t="shared" si="11"/>
        <v>102467.1681</v>
      </c>
      <c r="F55" s="58">
        <f t="shared" si="12"/>
        <v>3.8028267990350715</v>
      </c>
      <c r="H55">
        <f t="shared" si="13"/>
        <v>26945</v>
      </c>
    </row>
    <row r="56" spans="1:8" x14ac:dyDescent="0.25">
      <c r="A56" s="53" t="s">
        <v>3</v>
      </c>
      <c r="B56" s="54">
        <v>16.108000000000001</v>
      </c>
      <c r="C56" s="55">
        <f t="shared" si="10"/>
        <v>16.108000000000001</v>
      </c>
      <c r="D56" s="56">
        <v>49739.87</v>
      </c>
      <c r="E56" s="57">
        <f t="shared" si="11"/>
        <v>60185.242700000003</v>
      </c>
      <c r="F56" s="58">
        <f t="shared" si="12"/>
        <v>3.7363572572634718</v>
      </c>
      <c r="H56">
        <f t="shared" si="13"/>
        <v>16108</v>
      </c>
    </row>
    <row r="57" spans="1:8" x14ac:dyDescent="0.25">
      <c r="A57" s="53" t="s">
        <v>4</v>
      </c>
      <c r="B57" s="54">
        <v>20.294</v>
      </c>
      <c r="C57" s="55">
        <f t="shared" si="10"/>
        <v>20.294</v>
      </c>
      <c r="D57" s="56">
        <v>57268.78</v>
      </c>
      <c r="E57" s="57">
        <f t="shared" si="11"/>
        <v>69295.223799999992</v>
      </c>
      <c r="F57" s="58">
        <f t="shared" si="12"/>
        <v>3.4145670543017639</v>
      </c>
      <c r="H57">
        <f t="shared" si="13"/>
        <v>20294</v>
      </c>
    </row>
    <row r="58" spans="1:8" x14ac:dyDescent="0.25">
      <c r="A58" s="53" t="s">
        <v>5</v>
      </c>
      <c r="B58" s="54">
        <v>22.527999999999999</v>
      </c>
      <c r="C58" s="55">
        <f t="shared" si="10"/>
        <v>22.527999999999999</v>
      </c>
      <c r="D58" s="56">
        <v>63582.07</v>
      </c>
      <c r="E58" s="57">
        <f t="shared" si="11"/>
        <v>76934.304699999993</v>
      </c>
      <c r="F58" s="58">
        <f t="shared" si="12"/>
        <v>3.4150525878906248</v>
      </c>
      <c r="H58">
        <f t="shared" si="13"/>
        <v>22528</v>
      </c>
    </row>
    <row r="59" spans="1:8" x14ac:dyDescent="0.25">
      <c r="A59" s="53" t="s">
        <v>6</v>
      </c>
      <c r="B59" s="54">
        <v>20.277000000000001</v>
      </c>
      <c r="C59" s="55">
        <f t="shared" si="10"/>
        <v>20.277000000000001</v>
      </c>
      <c r="D59" s="56">
        <v>57230.96</v>
      </c>
      <c r="E59" s="57">
        <f t="shared" si="11"/>
        <v>69249.461599999995</v>
      </c>
      <c r="F59" s="58">
        <f t="shared" si="12"/>
        <v>3.4151729348522957</v>
      </c>
      <c r="H59">
        <f t="shared" si="13"/>
        <v>20277</v>
      </c>
    </row>
    <row r="60" spans="1:8" x14ac:dyDescent="0.25">
      <c r="A60" s="53" t="s">
        <v>7</v>
      </c>
      <c r="B60" s="54">
        <v>24.5</v>
      </c>
      <c r="C60" s="55">
        <f t="shared" si="10"/>
        <v>24.5</v>
      </c>
      <c r="D60" s="56">
        <v>66669.75</v>
      </c>
      <c r="E60" s="57">
        <f t="shared" si="11"/>
        <v>80670.397499999992</v>
      </c>
      <c r="F60" s="58">
        <f t="shared" si="12"/>
        <v>3.2926692857142852</v>
      </c>
      <c r="H60">
        <f t="shared" si="13"/>
        <v>24500</v>
      </c>
    </row>
    <row r="61" spans="1:8" x14ac:dyDescent="0.25">
      <c r="A61" s="53" t="s">
        <v>8</v>
      </c>
      <c r="B61" s="54">
        <v>33.936999999999998</v>
      </c>
      <c r="C61" s="55">
        <f t="shared" si="10"/>
        <v>33.936999999999998</v>
      </c>
      <c r="D61" s="56">
        <v>93787.18</v>
      </c>
      <c r="E61" s="57">
        <f t="shared" si="11"/>
        <v>113482.48779999999</v>
      </c>
      <c r="F61" s="58">
        <f t="shared" si="12"/>
        <v>3.3439163096325539</v>
      </c>
      <c r="H61">
        <f t="shared" si="13"/>
        <v>33937</v>
      </c>
    </row>
    <row r="62" spans="1:8" x14ac:dyDescent="0.25">
      <c r="A62" s="53" t="s">
        <v>9</v>
      </c>
      <c r="B62" s="54">
        <v>26.788</v>
      </c>
      <c r="C62" s="55">
        <f t="shared" si="10"/>
        <v>26.788</v>
      </c>
      <c r="D62" s="56">
        <v>87028.6</v>
      </c>
      <c r="E62" s="57">
        <f t="shared" si="11"/>
        <v>105304.606</v>
      </c>
      <c r="F62" s="58">
        <f t="shared" si="12"/>
        <v>3.9310365088845751</v>
      </c>
      <c r="H62">
        <f t="shared" si="13"/>
        <v>26788</v>
      </c>
    </row>
    <row r="63" spans="1:8" x14ac:dyDescent="0.25">
      <c r="A63" s="53" t="s">
        <v>10</v>
      </c>
      <c r="B63" s="54">
        <v>23.975999999999999</v>
      </c>
      <c r="C63" s="55">
        <f t="shared" si="10"/>
        <v>23.975999999999999</v>
      </c>
      <c r="D63" s="56">
        <v>82807.990000000005</v>
      </c>
      <c r="E63" s="57">
        <f t="shared" si="11"/>
        <v>100197.6679</v>
      </c>
      <c r="F63" s="58">
        <f t="shared" si="12"/>
        <v>4.1790819110777448</v>
      </c>
      <c r="H63">
        <f t="shared" si="13"/>
        <v>23976</v>
      </c>
    </row>
    <row r="64" spans="1:8" ht="15.75" thickBot="1" x14ac:dyDescent="0.3">
      <c r="A64" s="53" t="s">
        <v>11</v>
      </c>
      <c r="B64" s="54">
        <v>29.408000000000001</v>
      </c>
      <c r="C64" s="55">
        <f t="shared" si="10"/>
        <v>29.408000000000001</v>
      </c>
      <c r="D64" s="56">
        <v>91354.41</v>
      </c>
      <c r="E64" s="57">
        <f t="shared" si="11"/>
        <v>110538.8361</v>
      </c>
      <c r="F64" s="58">
        <f t="shared" si="12"/>
        <v>3.7588015539989117</v>
      </c>
      <c r="H64">
        <f t="shared" si="13"/>
        <v>29408</v>
      </c>
    </row>
    <row r="65" spans="1:8" ht="15.75" thickBot="1" x14ac:dyDescent="0.3">
      <c r="A65" s="59"/>
      <c r="B65" s="60">
        <f>SUBTOTAL(9,B53:B64)</f>
        <v>322.75300000000004</v>
      </c>
      <c r="C65" s="60">
        <f>SUBTOTAL(9,C53:C64)</f>
        <v>322.75300000000004</v>
      </c>
      <c r="D65" s="60">
        <f>SUBTOTAL(9,D53:D64)</f>
        <v>944796.40999999992</v>
      </c>
      <c r="E65" s="61">
        <f>SUBTOTAL(9,E53:E64)</f>
        <v>1143203.6561</v>
      </c>
      <c r="F65" s="62">
        <f t="shared" si="12"/>
        <v>3.5420388225671018</v>
      </c>
      <c r="H65">
        <f t="shared" si="13"/>
        <v>322753.00000000006</v>
      </c>
    </row>
    <row r="68" spans="1:8" ht="15.75" thickBot="1" x14ac:dyDescent="0.3">
      <c r="A68" s="47" t="s">
        <v>60</v>
      </c>
      <c r="B68" s="48"/>
      <c r="C68" s="48"/>
      <c r="D68" s="48"/>
      <c r="E68" s="48"/>
      <c r="F68" s="48"/>
    </row>
    <row r="69" spans="1:8" ht="40.5" thickBot="1" x14ac:dyDescent="0.3">
      <c r="A69" s="49" t="s">
        <v>33</v>
      </c>
      <c r="B69" s="50" t="s">
        <v>37</v>
      </c>
      <c r="C69" s="50" t="s">
        <v>38</v>
      </c>
      <c r="D69" s="51" t="s">
        <v>34</v>
      </c>
      <c r="E69" s="51" t="s">
        <v>35</v>
      </c>
      <c r="F69" s="52" t="s">
        <v>36</v>
      </c>
    </row>
    <row r="70" spans="1:8" x14ac:dyDescent="0.25">
      <c r="A70" s="53" t="s">
        <v>0</v>
      </c>
      <c r="B70" s="54">
        <v>23.948</v>
      </c>
      <c r="C70" s="55">
        <f>B70</f>
        <v>23.948</v>
      </c>
      <c r="D70" s="56">
        <v>67342.679999999993</v>
      </c>
      <c r="E70" s="57">
        <f>D70*1.21</f>
        <v>81484.642799999987</v>
      </c>
      <c r="F70" s="58">
        <f>E70/(B70*1000)</f>
        <v>3.4025656756305325</v>
      </c>
      <c r="H70">
        <f>C70*1000</f>
        <v>23948</v>
      </c>
    </row>
    <row r="71" spans="1:8" x14ac:dyDescent="0.25">
      <c r="A71" s="53" t="s">
        <v>1</v>
      </c>
      <c r="B71" s="54">
        <v>22.332000000000001</v>
      </c>
      <c r="C71" s="55">
        <f t="shared" ref="C71:C81" si="14">B71</f>
        <v>22.332000000000001</v>
      </c>
      <c r="D71" s="56">
        <v>76755.44</v>
      </c>
      <c r="E71" s="57">
        <f t="shared" ref="E71:E79" si="15">D71*1.21</f>
        <v>92874.082399999999</v>
      </c>
      <c r="F71" s="58">
        <f t="shared" ref="F71:F82" si="16">E71/(B71*1000)</f>
        <v>4.1587892889127707</v>
      </c>
      <c r="H71">
        <f t="shared" ref="H71:H82" si="17">C71*1000</f>
        <v>22332</v>
      </c>
    </row>
    <row r="72" spans="1:8" x14ac:dyDescent="0.25">
      <c r="A72" s="53" t="s">
        <v>2</v>
      </c>
      <c r="B72" s="54">
        <v>24.61</v>
      </c>
      <c r="C72" s="55">
        <f t="shared" si="14"/>
        <v>24.61</v>
      </c>
      <c r="D72" s="56">
        <v>79750.350000000006</v>
      </c>
      <c r="E72" s="57">
        <f t="shared" si="15"/>
        <v>96497.923500000004</v>
      </c>
      <c r="F72" s="58">
        <f t="shared" si="16"/>
        <v>3.9210858797236896</v>
      </c>
      <c r="H72">
        <f t="shared" si="17"/>
        <v>24610</v>
      </c>
    </row>
    <row r="73" spans="1:8" x14ac:dyDescent="0.25">
      <c r="A73" s="53" t="s">
        <v>3</v>
      </c>
      <c r="B73" s="54">
        <v>23.431999999999999</v>
      </c>
      <c r="C73" s="55">
        <f t="shared" si="14"/>
        <v>23.431999999999999</v>
      </c>
      <c r="D73" s="56">
        <v>77392.58</v>
      </c>
      <c r="E73" s="57">
        <f t="shared" si="15"/>
        <v>93645.021800000002</v>
      </c>
      <c r="F73" s="58">
        <f t="shared" si="16"/>
        <v>3.9964587657903721</v>
      </c>
      <c r="H73">
        <f t="shared" si="17"/>
        <v>23432</v>
      </c>
    </row>
    <row r="74" spans="1:8" x14ac:dyDescent="0.25">
      <c r="A74" s="53" t="s">
        <v>4</v>
      </c>
      <c r="B74" s="54">
        <v>28.850999999999999</v>
      </c>
      <c r="C74" s="55">
        <f t="shared" si="14"/>
        <v>28.850999999999999</v>
      </c>
      <c r="D74" s="56">
        <v>85323.58</v>
      </c>
      <c r="E74" s="57">
        <f t="shared" si="15"/>
        <v>103241.5318</v>
      </c>
      <c r="F74" s="58">
        <f t="shared" si="16"/>
        <v>3.5784385913833141</v>
      </c>
      <c r="H74">
        <f t="shared" si="17"/>
        <v>28851</v>
      </c>
    </row>
    <row r="75" spans="1:8" x14ac:dyDescent="0.25">
      <c r="A75" s="53" t="s">
        <v>5</v>
      </c>
      <c r="B75" s="54">
        <v>30.725000000000001</v>
      </c>
      <c r="C75" s="55">
        <f t="shared" si="14"/>
        <v>30.725000000000001</v>
      </c>
      <c r="D75" s="56">
        <v>87933.25</v>
      </c>
      <c r="E75" s="57">
        <f t="shared" si="15"/>
        <v>106399.2325</v>
      </c>
      <c r="F75" s="58">
        <f t="shared" si="16"/>
        <v>3.4629530512611879</v>
      </c>
      <c r="H75">
        <f t="shared" si="17"/>
        <v>30725</v>
      </c>
    </row>
    <row r="76" spans="1:8" x14ac:dyDescent="0.25">
      <c r="A76" s="53" t="s">
        <v>6</v>
      </c>
      <c r="B76" s="54">
        <v>22.007000000000001</v>
      </c>
      <c r="C76" s="55">
        <f t="shared" si="14"/>
        <v>22.007000000000001</v>
      </c>
      <c r="D76" s="56">
        <v>60805.59</v>
      </c>
      <c r="E76" s="57">
        <f t="shared" si="15"/>
        <v>73574.763899999991</v>
      </c>
      <c r="F76" s="58">
        <f t="shared" si="16"/>
        <v>3.3432436906438858</v>
      </c>
      <c r="H76">
        <f t="shared" si="17"/>
        <v>22007</v>
      </c>
    </row>
    <row r="77" spans="1:8" x14ac:dyDescent="0.25">
      <c r="A77" s="53" t="s">
        <v>7</v>
      </c>
      <c r="B77" s="54">
        <v>28.091000000000001</v>
      </c>
      <c r="C77" s="55">
        <f t="shared" si="14"/>
        <v>28.091000000000001</v>
      </c>
      <c r="D77" s="56">
        <v>73971.25</v>
      </c>
      <c r="E77" s="57">
        <f t="shared" si="15"/>
        <v>89505.212499999994</v>
      </c>
      <c r="F77" s="58">
        <f t="shared" si="16"/>
        <v>3.1862593891281903</v>
      </c>
      <c r="H77">
        <f t="shared" si="17"/>
        <v>28091</v>
      </c>
    </row>
    <row r="78" spans="1:8" x14ac:dyDescent="0.25">
      <c r="A78" s="53" t="s">
        <v>8</v>
      </c>
      <c r="B78" s="54">
        <v>33.988999999999997</v>
      </c>
      <c r="C78" s="55">
        <f t="shared" si="14"/>
        <v>33.988999999999997</v>
      </c>
      <c r="D78" s="56">
        <v>98733.27</v>
      </c>
      <c r="E78" s="57">
        <f t="shared" si="15"/>
        <v>119467.2567</v>
      </c>
      <c r="F78" s="58">
        <f t="shared" si="16"/>
        <v>3.5148800111800877</v>
      </c>
      <c r="H78">
        <f t="shared" si="17"/>
        <v>33989</v>
      </c>
    </row>
    <row r="79" spans="1:8" x14ac:dyDescent="0.25">
      <c r="A79" s="53" t="s">
        <v>9</v>
      </c>
      <c r="B79" s="54">
        <v>36.728999999999999</v>
      </c>
      <c r="C79" s="55">
        <f t="shared" si="14"/>
        <v>36.728999999999999</v>
      </c>
      <c r="D79" s="56">
        <v>105797.48</v>
      </c>
      <c r="E79" s="57">
        <f t="shared" si="15"/>
        <v>128014.95079999999</v>
      </c>
      <c r="F79" s="58">
        <f t="shared" si="16"/>
        <v>3.4853916741539379</v>
      </c>
      <c r="H79">
        <f t="shared" si="17"/>
        <v>36729</v>
      </c>
    </row>
    <row r="80" spans="1:8" x14ac:dyDescent="0.25">
      <c r="A80" s="53" t="s">
        <v>10</v>
      </c>
      <c r="B80" s="54">
        <v>43.283000000000001</v>
      </c>
      <c r="C80" s="55">
        <f t="shared" si="14"/>
        <v>43.283000000000001</v>
      </c>
      <c r="D80" s="56">
        <v>117028.38</v>
      </c>
      <c r="E80" s="57">
        <f>D80*1</f>
        <v>117028.38</v>
      </c>
      <c r="F80" s="58">
        <f t="shared" si="16"/>
        <v>2.7037954855254953</v>
      </c>
      <c r="G80" t="s">
        <v>58</v>
      </c>
      <c r="H80">
        <f t="shared" si="17"/>
        <v>43283</v>
      </c>
    </row>
    <row r="81" spans="1:8" ht="15.75" thickBot="1" x14ac:dyDescent="0.3">
      <c r="A81" s="53" t="s">
        <v>11</v>
      </c>
      <c r="B81" s="54">
        <v>38.151000000000003</v>
      </c>
      <c r="C81" s="55">
        <f t="shared" si="14"/>
        <v>38.151000000000003</v>
      </c>
      <c r="D81" s="56">
        <v>108316.04</v>
      </c>
      <c r="E81" s="57">
        <f>D81*1</f>
        <v>108316.04</v>
      </c>
      <c r="F81" s="58">
        <f t="shared" si="16"/>
        <v>2.8391402584466983</v>
      </c>
      <c r="G81" t="s">
        <v>58</v>
      </c>
      <c r="H81">
        <f t="shared" si="17"/>
        <v>38151</v>
      </c>
    </row>
    <row r="82" spans="1:8" ht="15.75" thickBot="1" x14ac:dyDescent="0.3">
      <c r="A82" s="59"/>
      <c r="B82" s="60">
        <f>SUBTOTAL(9,B70:B81)</f>
        <v>356.14800000000002</v>
      </c>
      <c r="C82" s="60">
        <f>SUBTOTAL(9,C70:C81)</f>
        <v>356.14800000000002</v>
      </c>
      <c r="D82" s="60">
        <f>SUBTOTAL(9,D70:D81)</f>
        <v>1039149.89</v>
      </c>
      <c r="E82" s="61">
        <f>SUBTOTAL(9,E70:E81)</f>
        <v>1210049.0387000002</v>
      </c>
      <c r="F82" s="62">
        <f t="shared" si="16"/>
        <v>3.3976016675651701</v>
      </c>
      <c r="H82">
        <f t="shared" si="17"/>
        <v>356148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3"/>
  <sheetViews>
    <sheetView tabSelected="1" topLeftCell="A10" workbookViewId="0">
      <selection activeCell="R40" sqref="R40"/>
    </sheetView>
  </sheetViews>
  <sheetFormatPr defaultRowHeight="15" x14ac:dyDescent="0.25"/>
  <cols>
    <col min="1" max="1" width="10.42578125" customWidth="1"/>
    <col min="2" max="2" width="16.85546875" customWidth="1"/>
  </cols>
  <sheetData>
    <row r="2" spans="1:12" x14ac:dyDescent="0.25">
      <c r="A2" s="46" t="s">
        <v>42</v>
      </c>
    </row>
    <row r="3" spans="1:12" ht="15.75" thickBot="1" x14ac:dyDescent="0.3">
      <c r="A3" t="s">
        <v>48</v>
      </c>
    </row>
    <row r="4" spans="1:12" x14ac:dyDescent="0.25">
      <c r="A4" s="29"/>
      <c r="B4" s="30"/>
      <c r="C4" s="31"/>
      <c r="D4" s="31"/>
      <c r="E4" s="32"/>
      <c r="F4" s="32"/>
      <c r="G4" s="32"/>
      <c r="H4" s="32"/>
      <c r="I4" s="32"/>
      <c r="J4" s="32"/>
      <c r="K4" s="32"/>
      <c r="L4" s="33"/>
    </row>
    <row r="5" spans="1:12" ht="51.75" x14ac:dyDescent="0.25">
      <c r="A5" s="34" t="s">
        <v>32</v>
      </c>
      <c r="B5" s="35" t="s">
        <v>13</v>
      </c>
      <c r="C5" s="36" t="s">
        <v>22</v>
      </c>
      <c r="D5" s="36" t="s">
        <v>23</v>
      </c>
      <c r="E5" s="37" t="s">
        <v>24</v>
      </c>
      <c r="F5" s="37" t="s">
        <v>25</v>
      </c>
      <c r="G5" s="37" t="s">
        <v>26</v>
      </c>
      <c r="H5" s="37" t="s">
        <v>27</v>
      </c>
      <c r="I5" s="37" t="s">
        <v>28</v>
      </c>
      <c r="J5" s="37" t="s">
        <v>29</v>
      </c>
      <c r="K5" s="37" t="s">
        <v>30</v>
      </c>
      <c r="L5" s="38" t="s">
        <v>31</v>
      </c>
    </row>
    <row r="6" spans="1:12" x14ac:dyDescent="0.25">
      <c r="A6" s="39">
        <v>90005772</v>
      </c>
      <c r="B6" s="40" t="s">
        <v>44</v>
      </c>
      <c r="C6" s="42">
        <v>2653</v>
      </c>
      <c r="D6" s="40"/>
      <c r="E6" s="40">
        <v>30.5</v>
      </c>
      <c r="F6" s="40">
        <v>27.2</v>
      </c>
      <c r="G6" s="40"/>
      <c r="H6" s="40">
        <f>C6*E6</f>
        <v>80916.5</v>
      </c>
      <c r="I6" s="40">
        <f>C6*F6</f>
        <v>72161.599999999991</v>
      </c>
      <c r="J6" s="40"/>
      <c r="K6" s="40">
        <f>H6+I6</f>
        <v>153078.09999999998</v>
      </c>
      <c r="L6" s="41">
        <f>K6*1.15</f>
        <v>176039.81499999997</v>
      </c>
    </row>
    <row r="7" spans="1:12" x14ac:dyDescent="0.25">
      <c r="A7" s="66"/>
      <c r="B7" s="40" t="s">
        <v>45</v>
      </c>
      <c r="C7" s="42">
        <v>2366</v>
      </c>
      <c r="D7" s="42"/>
      <c r="E7" s="40">
        <v>30.5</v>
      </c>
      <c r="F7" s="40">
        <v>27.2</v>
      </c>
      <c r="G7" s="40"/>
      <c r="H7" s="40">
        <f>C7*E7</f>
        <v>72163</v>
      </c>
      <c r="I7" s="40">
        <f>C7*F7</f>
        <v>64355.199999999997</v>
      </c>
      <c r="J7" s="40"/>
      <c r="K7" s="40">
        <f>H7+I7</f>
        <v>136518.20000000001</v>
      </c>
      <c r="L7" s="41">
        <f>K7*1.15</f>
        <v>156995.93</v>
      </c>
    </row>
    <row r="8" spans="1:12" x14ac:dyDescent="0.25">
      <c r="A8" s="67"/>
      <c r="B8" s="40" t="s">
        <v>46</v>
      </c>
      <c r="C8" s="42">
        <v>2156</v>
      </c>
      <c r="D8" s="42"/>
      <c r="E8" s="40">
        <v>30.5</v>
      </c>
      <c r="F8" s="40">
        <v>27.2</v>
      </c>
      <c r="G8" s="40"/>
      <c r="H8" s="40">
        <f>C8*E8</f>
        <v>65758</v>
      </c>
      <c r="I8" s="40">
        <f>C8*F8</f>
        <v>58643.199999999997</v>
      </c>
      <c r="J8" s="40"/>
      <c r="K8" s="40">
        <f>H8+I8</f>
        <v>124401.2</v>
      </c>
      <c r="L8" s="41">
        <f>K8*1.15</f>
        <v>143061.37999999998</v>
      </c>
    </row>
    <row r="9" spans="1:12" x14ac:dyDescent="0.25">
      <c r="A9" s="67"/>
      <c r="B9" s="40" t="s">
        <v>47</v>
      </c>
      <c r="C9" s="42">
        <v>2069</v>
      </c>
      <c r="D9" s="42"/>
      <c r="E9" s="40">
        <v>30.5</v>
      </c>
      <c r="F9" s="40">
        <v>27.2</v>
      </c>
      <c r="G9" s="40"/>
      <c r="H9" s="40">
        <f>C9*E9</f>
        <v>63104.5</v>
      </c>
      <c r="I9" s="40">
        <f>C9*F9</f>
        <v>56276.799999999996</v>
      </c>
      <c r="J9" s="40"/>
      <c r="K9" s="40">
        <f>H9+I9</f>
        <v>119381.29999999999</v>
      </c>
      <c r="L9" s="41">
        <f>K9*1.15</f>
        <v>137288.49499999997</v>
      </c>
    </row>
    <row r="10" spans="1:12" ht="15.75" thickBot="1" x14ac:dyDescent="0.3">
      <c r="A10" s="68"/>
      <c r="B10" s="43" t="s">
        <v>43</v>
      </c>
      <c r="C10" s="44">
        <f>SUM(C6:C9)</f>
        <v>9244</v>
      </c>
      <c r="D10" s="44">
        <f t="shared" ref="D10:L10" si="0">SUM(D6:D9)</f>
        <v>0</v>
      </c>
      <c r="E10" s="44"/>
      <c r="F10" s="44"/>
      <c r="G10" s="44"/>
      <c r="H10" s="44">
        <f t="shared" si="0"/>
        <v>281942</v>
      </c>
      <c r="I10" s="44">
        <f t="shared" si="0"/>
        <v>251436.79999999999</v>
      </c>
      <c r="J10" s="44">
        <f t="shared" si="0"/>
        <v>0</v>
      </c>
      <c r="K10" s="44">
        <f t="shared" si="0"/>
        <v>533378.80000000005</v>
      </c>
      <c r="L10" s="45">
        <f t="shared" si="0"/>
        <v>613385.62</v>
      </c>
    </row>
    <row r="13" spans="1:12" x14ac:dyDescent="0.25">
      <c r="A13" s="46" t="s">
        <v>49</v>
      </c>
    </row>
    <row r="14" spans="1:12" ht="15.75" thickBot="1" x14ac:dyDescent="0.3">
      <c r="A14" t="s">
        <v>48</v>
      </c>
    </row>
    <row r="15" spans="1:12" x14ac:dyDescent="0.25">
      <c r="A15" s="29"/>
      <c r="B15" s="30"/>
      <c r="C15" s="31"/>
      <c r="D15" s="31"/>
      <c r="E15" s="32"/>
      <c r="F15" s="32"/>
      <c r="G15" s="32"/>
      <c r="H15" s="32"/>
      <c r="I15" s="32"/>
      <c r="J15" s="32"/>
      <c r="K15" s="32"/>
      <c r="L15" s="33"/>
    </row>
    <row r="16" spans="1:12" ht="51.75" x14ac:dyDescent="0.25">
      <c r="A16" s="34" t="s">
        <v>32</v>
      </c>
      <c r="B16" s="35" t="s">
        <v>13</v>
      </c>
      <c r="C16" s="36" t="s">
        <v>22</v>
      </c>
      <c r="D16" s="36" t="s">
        <v>23</v>
      </c>
      <c r="E16" s="37" t="s">
        <v>24</v>
      </c>
      <c r="F16" s="37" t="s">
        <v>25</v>
      </c>
      <c r="G16" s="37" t="s">
        <v>26</v>
      </c>
      <c r="H16" s="37" t="s">
        <v>27</v>
      </c>
      <c r="I16" s="37" t="s">
        <v>28</v>
      </c>
      <c r="J16" s="37" t="s">
        <v>29</v>
      </c>
      <c r="K16" s="37" t="s">
        <v>30</v>
      </c>
      <c r="L16" s="38" t="s">
        <v>31</v>
      </c>
    </row>
    <row r="17" spans="1:12" x14ac:dyDescent="0.25">
      <c r="A17" s="39">
        <v>90005772</v>
      </c>
      <c r="B17" s="40" t="s">
        <v>53</v>
      </c>
      <c r="C17" s="42">
        <v>2706</v>
      </c>
      <c r="D17" s="40"/>
      <c r="E17" s="40">
        <v>31.8</v>
      </c>
      <c r="F17" s="40">
        <v>28.3</v>
      </c>
      <c r="G17" s="40"/>
      <c r="H17" s="40">
        <f>C17*E17</f>
        <v>86050.8</v>
      </c>
      <c r="I17" s="40">
        <f>C17*F17</f>
        <v>76579.8</v>
      </c>
      <c r="J17" s="40"/>
      <c r="K17" s="40">
        <f>H17+I17</f>
        <v>162630.6</v>
      </c>
      <c r="L17" s="41">
        <f>K17*1.15</f>
        <v>187025.19</v>
      </c>
    </row>
    <row r="18" spans="1:12" x14ac:dyDescent="0.25">
      <c r="A18" s="67"/>
      <c r="B18" s="40" t="s">
        <v>63</v>
      </c>
      <c r="C18" s="42">
        <v>2138</v>
      </c>
      <c r="D18" s="42"/>
      <c r="E18" s="40">
        <v>31.8</v>
      </c>
      <c r="F18" s="40">
        <v>28.3</v>
      </c>
      <c r="G18" s="40"/>
      <c r="H18" s="40">
        <f>C18*E18</f>
        <v>67988.400000000009</v>
      </c>
      <c r="I18" s="40">
        <f>C18*F18</f>
        <v>60505.4</v>
      </c>
      <c r="J18" s="40"/>
      <c r="K18" s="40">
        <f>H18+I18</f>
        <v>128493.80000000002</v>
      </c>
      <c r="L18" s="41">
        <f>K18*1.15</f>
        <v>147767.87</v>
      </c>
    </row>
    <row r="19" spans="1:12" x14ac:dyDescent="0.25">
      <c r="A19" s="67"/>
      <c r="B19" s="40" t="s">
        <v>51</v>
      </c>
      <c r="C19" s="42">
        <v>2087</v>
      </c>
      <c r="D19" s="42"/>
      <c r="E19" s="40">
        <v>31.8</v>
      </c>
      <c r="F19" s="40">
        <v>28.3</v>
      </c>
      <c r="G19" s="40"/>
      <c r="H19" s="40">
        <f>C19*E19</f>
        <v>66366.600000000006</v>
      </c>
      <c r="I19" s="40">
        <f>C19*F19</f>
        <v>59062.1</v>
      </c>
      <c r="J19" s="40"/>
      <c r="K19" s="40">
        <f>H19+I19</f>
        <v>125428.70000000001</v>
      </c>
      <c r="L19" s="41">
        <f>K19*1.15</f>
        <v>144243.005</v>
      </c>
    </row>
    <row r="20" spans="1:12" x14ac:dyDescent="0.25">
      <c r="A20" s="67"/>
      <c r="B20" s="40" t="s">
        <v>52</v>
      </c>
      <c r="C20" s="42">
        <v>2419</v>
      </c>
      <c r="D20" s="42"/>
      <c r="E20" s="40">
        <v>31.8</v>
      </c>
      <c r="F20" s="40">
        <v>28.3</v>
      </c>
      <c r="G20" s="40"/>
      <c r="H20" s="40">
        <f>C20*E20</f>
        <v>76924.2</v>
      </c>
      <c r="I20" s="40">
        <f>C20*F20</f>
        <v>68457.7</v>
      </c>
      <c r="J20" s="40"/>
      <c r="K20" s="40">
        <f>H20+I20</f>
        <v>145381.9</v>
      </c>
      <c r="L20" s="41">
        <f>K20*1.15</f>
        <v>167189.18499999997</v>
      </c>
    </row>
    <row r="21" spans="1:12" ht="15.75" thickBot="1" x14ac:dyDescent="0.3">
      <c r="A21" s="68"/>
      <c r="B21" s="43" t="s">
        <v>50</v>
      </c>
      <c r="C21" s="44">
        <f>SUM(C17:C20)</f>
        <v>9350</v>
      </c>
      <c r="D21" s="44">
        <f t="shared" ref="D21:L21" si="1">SUM(D17:D20)</f>
        <v>0</v>
      </c>
      <c r="E21" s="44"/>
      <c r="F21" s="44"/>
      <c r="G21" s="44"/>
      <c r="H21" s="44">
        <f t="shared" si="1"/>
        <v>297330</v>
      </c>
      <c r="I21" s="44">
        <f t="shared" si="1"/>
        <v>264605</v>
      </c>
      <c r="J21" s="44">
        <f t="shared" si="1"/>
        <v>0</v>
      </c>
      <c r="K21" s="44">
        <f t="shared" si="1"/>
        <v>561935</v>
      </c>
      <c r="L21" s="45">
        <f t="shared" si="1"/>
        <v>646225.25</v>
      </c>
    </row>
    <row r="24" spans="1:12" x14ac:dyDescent="0.25">
      <c r="A24" s="46" t="s">
        <v>61</v>
      </c>
    </row>
    <row r="25" spans="1:12" ht="15.75" thickBot="1" x14ac:dyDescent="0.3">
      <c r="A25" t="s">
        <v>48</v>
      </c>
    </row>
    <row r="26" spans="1:12" x14ac:dyDescent="0.25">
      <c r="A26" s="29"/>
      <c r="B26" s="30"/>
      <c r="C26" s="31"/>
      <c r="D26" s="31"/>
      <c r="E26" s="32"/>
      <c r="F26" s="32"/>
      <c r="G26" s="32"/>
      <c r="H26" s="32"/>
      <c r="I26" s="32"/>
      <c r="J26" s="32"/>
      <c r="K26" s="32"/>
      <c r="L26" s="33"/>
    </row>
    <row r="27" spans="1:12" ht="51.75" x14ac:dyDescent="0.25">
      <c r="A27" s="34" t="s">
        <v>32</v>
      </c>
      <c r="B27" s="35" t="s">
        <v>13</v>
      </c>
      <c r="C27" s="36" t="s">
        <v>22</v>
      </c>
      <c r="D27" s="36" t="s">
        <v>23</v>
      </c>
      <c r="E27" s="37" t="s">
        <v>24</v>
      </c>
      <c r="F27" s="37" t="s">
        <v>25</v>
      </c>
      <c r="G27" s="37" t="s">
        <v>26</v>
      </c>
      <c r="H27" s="37" t="s">
        <v>27</v>
      </c>
      <c r="I27" s="37" t="s">
        <v>28</v>
      </c>
      <c r="J27" s="37" t="s">
        <v>29</v>
      </c>
      <c r="K27" s="37" t="s">
        <v>30</v>
      </c>
      <c r="L27" s="38" t="s">
        <v>31</v>
      </c>
    </row>
    <row r="28" spans="1:12" x14ac:dyDescent="0.25">
      <c r="A28" s="39">
        <v>90005772</v>
      </c>
      <c r="B28" s="40" t="s">
        <v>65</v>
      </c>
      <c r="C28" s="42">
        <v>2171</v>
      </c>
      <c r="D28" s="40"/>
      <c r="E28" s="40">
        <v>33.5</v>
      </c>
      <c r="F28" s="40">
        <v>29.3</v>
      </c>
      <c r="G28" s="40"/>
      <c r="H28" s="40">
        <f>C28*E28</f>
        <v>72728.5</v>
      </c>
      <c r="I28" s="40">
        <f>C28*F28</f>
        <v>63610.3</v>
      </c>
      <c r="J28" s="40"/>
      <c r="K28" s="40">
        <f>H28+I28</f>
        <v>136338.79999999999</v>
      </c>
      <c r="L28" s="41">
        <f>K28*1.15</f>
        <v>156789.61999999997</v>
      </c>
    </row>
    <row r="29" spans="1:12" x14ac:dyDescent="0.25">
      <c r="A29" s="67"/>
      <c r="B29" s="40" t="s">
        <v>64</v>
      </c>
      <c r="C29" s="42">
        <v>1633</v>
      </c>
      <c r="D29" s="42"/>
      <c r="E29" s="40">
        <v>33.5</v>
      </c>
      <c r="F29" s="40">
        <v>29.3</v>
      </c>
      <c r="G29" s="40"/>
      <c r="H29" s="40">
        <f>C29*E29</f>
        <v>54705.5</v>
      </c>
      <c r="I29" s="40">
        <f>C29*F29</f>
        <v>47846.9</v>
      </c>
      <c r="J29" s="40"/>
      <c r="K29" s="40">
        <f>H29+I29</f>
        <v>102552.4</v>
      </c>
      <c r="L29" s="41">
        <f>K29*1.15</f>
        <v>117935.25999999998</v>
      </c>
    </row>
    <row r="30" spans="1:12" x14ac:dyDescent="0.25">
      <c r="A30" s="67"/>
      <c r="B30" s="40" t="s">
        <v>66</v>
      </c>
      <c r="C30" s="42">
        <v>1919</v>
      </c>
      <c r="D30" s="42"/>
      <c r="E30" s="40">
        <v>33.5</v>
      </c>
      <c r="F30" s="40">
        <v>29.3</v>
      </c>
      <c r="G30" s="40"/>
      <c r="H30" s="40">
        <f>C30*E30</f>
        <v>64286.5</v>
      </c>
      <c r="I30" s="40">
        <f>C30*F30</f>
        <v>56226.700000000004</v>
      </c>
      <c r="J30" s="40"/>
      <c r="K30" s="40">
        <f>H30+I30</f>
        <v>120513.20000000001</v>
      </c>
      <c r="L30" s="41">
        <f>K30*1.15</f>
        <v>138590.18</v>
      </c>
    </row>
    <row r="31" spans="1:12" x14ac:dyDescent="0.25">
      <c r="A31" s="67"/>
      <c r="B31" s="40" t="s">
        <v>67</v>
      </c>
      <c r="C31" s="42">
        <v>0</v>
      </c>
      <c r="D31" s="42"/>
      <c r="E31" s="40">
        <v>33.5</v>
      </c>
      <c r="F31" s="40">
        <v>29.3</v>
      </c>
      <c r="G31" s="40"/>
      <c r="H31" s="40">
        <f>C31*E31</f>
        <v>0</v>
      </c>
      <c r="I31" s="40">
        <f>C31*F31</f>
        <v>0</v>
      </c>
      <c r="J31" s="40"/>
      <c r="K31" s="40">
        <f>H31+I31</f>
        <v>0</v>
      </c>
      <c r="L31" s="41">
        <f>K31*1.15</f>
        <v>0</v>
      </c>
    </row>
    <row r="32" spans="1:12" ht="15.75" thickBot="1" x14ac:dyDescent="0.3">
      <c r="A32" s="68"/>
      <c r="B32" s="43" t="s">
        <v>62</v>
      </c>
      <c r="C32" s="44">
        <f>SUM(C28:C31)</f>
        <v>5723</v>
      </c>
      <c r="D32" s="44">
        <f t="shared" ref="D32:L32" si="2">SUM(D28:D31)</f>
        <v>0</v>
      </c>
      <c r="E32" s="44"/>
      <c r="F32" s="44"/>
      <c r="G32" s="44"/>
      <c r="H32" s="44">
        <f t="shared" si="2"/>
        <v>191720.5</v>
      </c>
      <c r="I32" s="44">
        <f t="shared" si="2"/>
        <v>167683.90000000002</v>
      </c>
      <c r="J32" s="44">
        <f t="shared" si="2"/>
        <v>0</v>
      </c>
      <c r="K32" s="44">
        <f t="shared" si="2"/>
        <v>359404.4</v>
      </c>
      <c r="L32" s="45">
        <f t="shared" si="2"/>
        <v>413315.05999999994</v>
      </c>
    </row>
    <row r="35" spans="1:12" x14ac:dyDescent="0.25">
      <c r="A35" s="46" t="s">
        <v>68</v>
      </c>
    </row>
    <row r="36" spans="1:12" ht="15.75" thickBot="1" x14ac:dyDescent="0.3">
      <c r="A36" t="s">
        <v>48</v>
      </c>
    </row>
    <row r="37" spans="1:12" x14ac:dyDescent="0.25">
      <c r="A37" s="29"/>
      <c r="B37" s="30"/>
      <c r="C37" s="31"/>
      <c r="D37" s="31"/>
      <c r="E37" s="32"/>
      <c r="F37" s="32"/>
      <c r="G37" s="32"/>
      <c r="H37" s="32"/>
      <c r="I37" s="32"/>
      <c r="J37" s="32"/>
      <c r="K37" s="32"/>
      <c r="L37" s="33"/>
    </row>
    <row r="38" spans="1:12" ht="51.75" x14ac:dyDescent="0.25">
      <c r="A38" s="34" t="s">
        <v>32</v>
      </c>
      <c r="B38" s="35" t="s">
        <v>13</v>
      </c>
      <c r="C38" s="36" t="s">
        <v>22</v>
      </c>
      <c r="D38" s="36" t="s">
        <v>23</v>
      </c>
      <c r="E38" s="37" t="s">
        <v>24</v>
      </c>
      <c r="F38" s="37" t="s">
        <v>25</v>
      </c>
      <c r="G38" s="37" t="s">
        <v>26</v>
      </c>
      <c r="H38" s="37" t="s">
        <v>27</v>
      </c>
      <c r="I38" s="37" t="s">
        <v>28</v>
      </c>
      <c r="J38" s="37" t="s">
        <v>29</v>
      </c>
      <c r="K38" s="37" t="s">
        <v>30</v>
      </c>
      <c r="L38" s="38" t="s">
        <v>31</v>
      </c>
    </row>
    <row r="39" spans="1:12" x14ac:dyDescent="0.25">
      <c r="A39" s="39">
        <v>90005772</v>
      </c>
      <c r="B39" s="40" t="s">
        <v>69</v>
      </c>
      <c r="C39" s="42">
        <v>798</v>
      </c>
      <c r="D39" s="40"/>
      <c r="E39" s="40">
        <v>34.9</v>
      </c>
      <c r="F39" s="40">
        <v>32.1</v>
      </c>
      <c r="G39" s="40"/>
      <c r="H39" s="40">
        <f>C39*E39</f>
        <v>27850.199999999997</v>
      </c>
      <c r="I39" s="40">
        <f>C39*F39</f>
        <v>25615.800000000003</v>
      </c>
      <c r="J39" s="40"/>
      <c r="K39" s="40">
        <f>H39+I39</f>
        <v>53466</v>
      </c>
      <c r="L39" s="41">
        <f>K39*1.15</f>
        <v>61485.899999999994</v>
      </c>
    </row>
    <row r="40" spans="1:12" x14ac:dyDescent="0.25">
      <c r="A40" s="67"/>
      <c r="B40" s="40" t="s">
        <v>70</v>
      </c>
      <c r="C40" s="42">
        <v>0</v>
      </c>
      <c r="D40" s="42"/>
      <c r="E40" s="40">
        <v>34.9</v>
      </c>
      <c r="F40" s="40">
        <v>32.1</v>
      </c>
      <c r="G40" s="40"/>
      <c r="H40" s="40">
        <f>C40*E40</f>
        <v>0</v>
      </c>
      <c r="I40" s="40">
        <f>C40*F40</f>
        <v>0</v>
      </c>
      <c r="J40" s="40"/>
      <c r="K40" s="40">
        <f>H40+I40</f>
        <v>0</v>
      </c>
      <c r="L40" s="41">
        <f>K40*1.15</f>
        <v>0</v>
      </c>
    </row>
    <row r="41" spans="1:12" x14ac:dyDescent="0.25">
      <c r="A41" s="67"/>
      <c r="B41" s="40" t="s">
        <v>71</v>
      </c>
      <c r="C41" s="42">
        <v>1539</v>
      </c>
      <c r="D41" s="42"/>
      <c r="E41" s="40">
        <v>34.9</v>
      </c>
      <c r="F41" s="40">
        <v>32.1</v>
      </c>
      <c r="G41" s="40"/>
      <c r="H41" s="40">
        <f>C41*E41</f>
        <v>53711.1</v>
      </c>
      <c r="I41" s="40">
        <f>C41*F41</f>
        <v>49401.9</v>
      </c>
      <c r="J41" s="40"/>
      <c r="K41" s="40">
        <f>H41+I41</f>
        <v>103113</v>
      </c>
      <c r="L41" s="41">
        <f>K41*1.15</f>
        <v>118579.95</v>
      </c>
    </row>
    <row r="42" spans="1:12" x14ac:dyDescent="0.25">
      <c r="A42" s="67"/>
      <c r="B42" s="40" t="s">
        <v>72</v>
      </c>
      <c r="C42" s="42">
        <v>1741</v>
      </c>
      <c r="D42" s="42"/>
      <c r="E42" s="40">
        <v>34.9</v>
      </c>
      <c r="F42" s="40">
        <v>32.1</v>
      </c>
      <c r="G42" s="40"/>
      <c r="H42" s="40">
        <f>C42*E42</f>
        <v>60760.899999999994</v>
      </c>
      <c r="I42" s="40">
        <f>C42*F42</f>
        <v>55886.100000000006</v>
      </c>
      <c r="J42" s="40"/>
      <c r="K42" s="40">
        <f>H42+I42</f>
        <v>116647</v>
      </c>
      <c r="L42" s="41">
        <f>K42*1.15</f>
        <v>134144.04999999999</v>
      </c>
    </row>
    <row r="43" spans="1:12" ht="15.75" thickBot="1" x14ac:dyDescent="0.3">
      <c r="A43" s="68"/>
      <c r="B43" s="43" t="s">
        <v>73</v>
      </c>
      <c r="C43" s="44">
        <f>SUM(C39:C42)</f>
        <v>4078</v>
      </c>
      <c r="D43" s="44">
        <f t="shared" ref="D43" si="3">SUM(D39:D42)</f>
        <v>0</v>
      </c>
      <c r="E43" s="44"/>
      <c r="F43" s="44"/>
      <c r="G43" s="44"/>
      <c r="H43" s="44">
        <f t="shared" ref="H43" si="4">SUM(H39:H42)</f>
        <v>142322.19999999998</v>
      </c>
      <c r="I43" s="44">
        <f t="shared" ref="I43" si="5">SUM(I39:I42)</f>
        <v>130903.80000000002</v>
      </c>
      <c r="J43" s="44">
        <f t="shared" ref="J43" si="6">SUM(J39:J42)</f>
        <v>0</v>
      </c>
      <c r="K43" s="44">
        <f t="shared" ref="K43" si="7">SUM(K39:K42)</f>
        <v>273226</v>
      </c>
      <c r="L43" s="45">
        <f t="shared" ref="L43" si="8">SUM(L39:L42)</f>
        <v>314209.89999999997</v>
      </c>
    </row>
  </sheetData>
  <mergeCells count="4">
    <mergeCell ref="A40:A43"/>
    <mergeCell ref="A7:A10"/>
    <mergeCell ref="A18:A21"/>
    <mergeCell ref="A29:A3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ZP</vt:lpstr>
      <vt:lpstr>EE</vt:lpstr>
      <vt:lpstr>VODA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KAPLANOVA</dc:creator>
  <cp:lastModifiedBy>Helena BELLINGOVA</cp:lastModifiedBy>
  <dcterms:created xsi:type="dcterms:W3CDTF">2020-10-20T18:23:49Z</dcterms:created>
  <dcterms:modified xsi:type="dcterms:W3CDTF">2022-11-24T09:28:59Z</dcterms:modified>
</cp:coreProperties>
</file>