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Databáze\přílohy\Obchodni\Projekty\2023\00215\Obchodní\"/>
    </mc:Choice>
  </mc:AlternateContent>
  <bookViews>
    <workbookView xWindow="0" yWindow="0" windowWidth="0" windowHeight="0"/>
  </bookViews>
  <sheets>
    <sheet name="Rekapitulace stavby" sheetId="1" r:id="rId1"/>
    <sheet name="I.etapa - Výměna 1 ks kot..." sheetId="2" r:id="rId2"/>
    <sheet name="II.etapa - Výměna 1 ks ko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'I.etapa - Výměna 1 ks kot...'!$C$127:$K$254</definedName>
    <definedName name="_xlnm.Print_Area" localSheetId="1">'I.etapa - Výměna 1 ks kot...'!$C$4:$J$76,'I.etapa - Výměna 1 ks kot...'!$C$115:$J$254</definedName>
    <definedName name="_xlnm.Print_Titles" localSheetId="1">'I.etapa - Výměna 1 ks kot...'!$127:$127</definedName>
    <definedName name="_xlnm._FilterDatabase" localSheetId="2" hidden="1">'II.etapa - Výměna 1 ks ko...'!$C$125:$K$203</definedName>
    <definedName name="_xlnm.Print_Area" localSheetId="2">'II.etapa - Výměna 1 ks ko...'!$C$4:$J$76,'II.etapa - Výměna 1 ks ko...'!$C$113:$J$203</definedName>
    <definedName name="_xlnm.Print_Titles" localSheetId="2">'II.etapa - Výměna 1 ks ko...'!$125:$125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03"/>
  <c r="BH203"/>
  <c r="BF203"/>
  <c r="BE203"/>
  <c r="T203"/>
  <c r="R203"/>
  <c r="P203"/>
  <c r="BI202"/>
  <c r="BH202"/>
  <c r="BF202"/>
  <c r="BE202"/>
  <c r="T202"/>
  <c r="R202"/>
  <c r="P202"/>
  <c r="BI201"/>
  <c r="BH201"/>
  <c r="BF201"/>
  <c r="BE201"/>
  <c r="T201"/>
  <c r="R201"/>
  <c r="P201"/>
  <c r="BI200"/>
  <c r="BH200"/>
  <c r="BF200"/>
  <c r="BE200"/>
  <c r="T200"/>
  <c r="R200"/>
  <c r="P200"/>
  <c r="BI199"/>
  <c r="BH199"/>
  <c r="BF199"/>
  <c r="BE199"/>
  <c r="T199"/>
  <c r="R199"/>
  <c r="P199"/>
  <c r="BI197"/>
  <c r="BH197"/>
  <c r="BF197"/>
  <c r="BE197"/>
  <c r="T197"/>
  <c r="R197"/>
  <c r="P197"/>
  <c r="BI196"/>
  <c r="BH196"/>
  <c r="BF196"/>
  <c r="BE196"/>
  <c r="T196"/>
  <c r="R196"/>
  <c r="P196"/>
  <c r="BI195"/>
  <c r="BH195"/>
  <c r="BF195"/>
  <c r="BE195"/>
  <c r="T195"/>
  <c r="R195"/>
  <c r="P195"/>
  <c r="BI193"/>
  <c r="BH193"/>
  <c r="BF193"/>
  <c r="BE193"/>
  <c r="T193"/>
  <c r="R193"/>
  <c r="P193"/>
  <c r="BI192"/>
  <c r="BH192"/>
  <c r="BF192"/>
  <c r="BE192"/>
  <c r="T192"/>
  <c r="R192"/>
  <c r="P192"/>
  <c r="BI191"/>
  <c r="BH191"/>
  <c r="BF191"/>
  <c r="BE191"/>
  <c r="T191"/>
  <c r="R191"/>
  <c r="P191"/>
  <c r="BI190"/>
  <c r="BH190"/>
  <c r="BF190"/>
  <c r="BE190"/>
  <c r="T190"/>
  <c r="R190"/>
  <c r="P190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6"/>
  <c r="BH186"/>
  <c r="BF186"/>
  <c r="BE186"/>
  <c r="T186"/>
  <c r="R186"/>
  <c r="P186"/>
  <c r="BI185"/>
  <c r="BH185"/>
  <c r="BF185"/>
  <c r="BE185"/>
  <c r="T185"/>
  <c r="R185"/>
  <c r="P185"/>
  <c r="BI184"/>
  <c r="BH184"/>
  <c r="BF184"/>
  <c r="BE184"/>
  <c r="T184"/>
  <c r="R184"/>
  <c r="P184"/>
  <c r="BI182"/>
  <c r="BH182"/>
  <c r="BF182"/>
  <c r="BE182"/>
  <c r="T182"/>
  <c r="R182"/>
  <c r="P182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6"/>
  <c r="BH176"/>
  <c r="BF176"/>
  <c r="BE176"/>
  <c r="T176"/>
  <c r="R176"/>
  <c r="P176"/>
  <c r="BI175"/>
  <c r="BH175"/>
  <c r="BF175"/>
  <c r="BE175"/>
  <c r="T175"/>
  <c r="R175"/>
  <c r="P175"/>
  <c r="BI173"/>
  <c r="BH173"/>
  <c r="BF173"/>
  <c r="BE173"/>
  <c r="T173"/>
  <c r="R173"/>
  <c r="P173"/>
  <c r="BI172"/>
  <c r="BH172"/>
  <c r="BF172"/>
  <c r="BE172"/>
  <c r="T172"/>
  <c r="R172"/>
  <c r="P172"/>
  <c r="BI171"/>
  <c r="BH171"/>
  <c r="BF171"/>
  <c r="BE171"/>
  <c r="T171"/>
  <c r="R171"/>
  <c r="P171"/>
  <c r="BI170"/>
  <c r="BH170"/>
  <c r="BF170"/>
  <c r="BE170"/>
  <c r="T170"/>
  <c r="R170"/>
  <c r="P170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4"/>
  <c r="BH164"/>
  <c r="BF164"/>
  <c r="BE164"/>
  <c r="T164"/>
  <c r="R164"/>
  <c r="P164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6"/>
  <c r="BH156"/>
  <c r="BF156"/>
  <c r="BE156"/>
  <c r="T156"/>
  <c r="R156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4"/>
  <c r="BH134"/>
  <c r="BF134"/>
  <c r="BE134"/>
  <c r="T134"/>
  <c r="R134"/>
  <c r="P134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J123"/>
  <c r="F122"/>
  <c r="F120"/>
  <c r="E118"/>
  <c r="J92"/>
  <c r="F91"/>
  <c r="F89"/>
  <c r="E87"/>
  <c r="J21"/>
  <c r="E21"/>
  <c r="J122"/>
  <c r="J20"/>
  <c r="J18"/>
  <c r="E18"/>
  <c r="F92"/>
  <c r="J17"/>
  <c r="J12"/>
  <c r="J120"/>
  <c r="E7"/>
  <c r="E85"/>
  <c i="2" r="J37"/>
  <c r="J36"/>
  <c i="1" r="AY95"/>
  <c i="2" r="J35"/>
  <c i="1" r="AX95"/>
  <c i="2" r="BI254"/>
  <c r="BH254"/>
  <c r="BF254"/>
  <c r="BE254"/>
  <c r="T254"/>
  <c r="R254"/>
  <c r="P254"/>
  <c r="BI253"/>
  <c r="BH253"/>
  <c r="BF253"/>
  <c r="BE253"/>
  <c r="T253"/>
  <c r="R253"/>
  <c r="P253"/>
  <c r="BI252"/>
  <c r="BH252"/>
  <c r="BF252"/>
  <c r="BE252"/>
  <c r="T252"/>
  <c r="R252"/>
  <c r="P252"/>
  <c r="BI251"/>
  <c r="BH251"/>
  <c r="BF251"/>
  <c r="BE251"/>
  <c r="T251"/>
  <c r="R251"/>
  <c r="P251"/>
  <c r="BI250"/>
  <c r="BH250"/>
  <c r="BF250"/>
  <c r="BE250"/>
  <c r="T250"/>
  <c r="R250"/>
  <c r="P250"/>
  <c r="BI249"/>
  <c r="BH249"/>
  <c r="BF249"/>
  <c r="BE249"/>
  <c r="T249"/>
  <c r="R249"/>
  <c r="P249"/>
  <c r="BI248"/>
  <c r="BH248"/>
  <c r="BF248"/>
  <c r="BE248"/>
  <c r="T248"/>
  <c r="R248"/>
  <c r="P248"/>
  <c r="BI247"/>
  <c r="BH247"/>
  <c r="BF247"/>
  <c r="BE247"/>
  <c r="T247"/>
  <c r="R247"/>
  <c r="P247"/>
  <c r="BI246"/>
  <c r="BH246"/>
  <c r="BF246"/>
  <c r="BE246"/>
  <c r="T246"/>
  <c r="R246"/>
  <c r="P246"/>
  <c r="BI245"/>
  <c r="BH245"/>
  <c r="BF245"/>
  <c r="BE245"/>
  <c r="T245"/>
  <c r="R245"/>
  <c r="P245"/>
  <c r="BI244"/>
  <c r="BH244"/>
  <c r="BF244"/>
  <c r="BE244"/>
  <c r="T244"/>
  <c r="R244"/>
  <c r="P244"/>
  <c r="BI243"/>
  <c r="BH243"/>
  <c r="BF243"/>
  <c r="BE243"/>
  <c r="T243"/>
  <c r="R243"/>
  <c r="P243"/>
  <c r="BI242"/>
  <c r="BH242"/>
  <c r="BF242"/>
  <c r="BE242"/>
  <c r="T242"/>
  <c r="R242"/>
  <c r="P242"/>
  <c r="BI241"/>
  <c r="BH241"/>
  <c r="BF241"/>
  <c r="BE241"/>
  <c r="T241"/>
  <c r="R241"/>
  <c r="P241"/>
  <c r="BI240"/>
  <c r="BH240"/>
  <c r="BF240"/>
  <c r="BE240"/>
  <c r="T240"/>
  <c r="R240"/>
  <c r="P240"/>
  <c r="BI239"/>
  <c r="BH239"/>
  <c r="BF239"/>
  <c r="BE239"/>
  <c r="T239"/>
  <c r="R239"/>
  <c r="P239"/>
  <c r="BI238"/>
  <c r="BH238"/>
  <c r="BF238"/>
  <c r="BE238"/>
  <c r="T238"/>
  <c r="R238"/>
  <c r="P238"/>
  <c r="BI236"/>
  <c r="BH236"/>
  <c r="BF236"/>
  <c r="BE236"/>
  <c r="T236"/>
  <c r="R236"/>
  <c r="P236"/>
  <c r="BI235"/>
  <c r="BH235"/>
  <c r="BF235"/>
  <c r="BE235"/>
  <c r="T235"/>
  <c r="R235"/>
  <c r="P235"/>
  <c r="BI234"/>
  <c r="BH234"/>
  <c r="BF234"/>
  <c r="BE234"/>
  <c r="T234"/>
  <c r="R234"/>
  <c r="P234"/>
  <c r="BI233"/>
  <c r="BH233"/>
  <c r="BF233"/>
  <c r="BE233"/>
  <c r="T233"/>
  <c r="R233"/>
  <c r="P233"/>
  <c r="BI232"/>
  <c r="BH232"/>
  <c r="BF232"/>
  <c r="BE232"/>
  <c r="T232"/>
  <c r="R232"/>
  <c r="P232"/>
  <c r="BI231"/>
  <c r="BH231"/>
  <c r="BF231"/>
  <c r="BE231"/>
  <c r="T231"/>
  <c r="R231"/>
  <c r="P231"/>
  <c r="BI230"/>
  <c r="BH230"/>
  <c r="BF230"/>
  <c r="BE230"/>
  <c r="T230"/>
  <c r="R230"/>
  <c r="P230"/>
  <c r="BI229"/>
  <c r="BH229"/>
  <c r="BF229"/>
  <c r="BE229"/>
  <c r="T229"/>
  <c r="R229"/>
  <c r="P229"/>
  <c r="BI227"/>
  <c r="BH227"/>
  <c r="BF227"/>
  <c r="BE227"/>
  <c r="T227"/>
  <c r="R227"/>
  <c r="P227"/>
  <c r="BI226"/>
  <c r="BH226"/>
  <c r="BF226"/>
  <c r="BE226"/>
  <c r="T226"/>
  <c r="R226"/>
  <c r="P226"/>
  <c r="BI225"/>
  <c r="BH225"/>
  <c r="BF225"/>
  <c r="BE225"/>
  <c r="T225"/>
  <c r="R225"/>
  <c r="P225"/>
  <c r="BI224"/>
  <c r="BH224"/>
  <c r="BF224"/>
  <c r="BE224"/>
  <c r="T224"/>
  <c r="R224"/>
  <c r="P224"/>
  <c r="BI223"/>
  <c r="BH223"/>
  <c r="BF223"/>
  <c r="BE223"/>
  <c r="T223"/>
  <c r="R223"/>
  <c r="P223"/>
  <c r="BI222"/>
  <c r="BH222"/>
  <c r="BF222"/>
  <c r="BE222"/>
  <c r="T222"/>
  <c r="R222"/>
  <c r="P222"/>
  <c r="BI221"/>
  <c r="BH221"/>
  <c r="BF221"/>
  <c r="BE221"/>
  <c r="T221"/>
  <c r="R221"/>
  <c r="P221"/>
  <c r="BI220"/>
  <c r="BH220"/>
  <c r="BF220"/>
  <c r="BE220"/>
  <c r="T220"/>
  <c r="R220"/>
  <c r="P220"/>
  <c r="BI219"/>
  <c r="BH219"/>
  <c r="BF219"/>
  <c r="BE219"/>
  <c r="T219"/>
  <c r="R219"/>
  <c r="P219"/>
  <c r="BI217"/>
  <c r="BH217"/>
  <c r="BF217"/>
  <c r="BE217"/>
  <c r="T217"/>
  <c r="R217"/>
  <c r="P217"/>
  <c r="BI216"/>
  <c r="BH216"/>
  <c r="BF216"/>
  <c r="BE216"/>
  <c r="T216"/>
  <c r="R216"/>
  <c r="P216"/>
  <c r="BI215"/>
  <c r="BH215"/>
  <c r="BF215"/>
  <c r="BE215"/>
  <c r="T215"/>
  <c r="R215"/>
  <c r="P215"/>
  <c r="BI213"/>
  <c r="BH213"/>
  <c r="BF213"/>
  <c r="BE213"/>
  <c r="T213"/>
  <c r="R213"/>
  <c r="P213"/>
  <c r="BI212"/>
  <c r="BH212"/>
  <c r="BF212"/>
  <c r="BE212"/>
  <c r="T212"/>
  <c r="R212"/>
  <c r="P212"/>
  <c r="BI211"/>
  <c r="BH211"/>
  <c r="BF211"/>
  <c r="BE211"/>
  <c r="T211"/>
  <c r="R211"/>
  <c r="P211"/>
  <c r="BI210"/>
  <c r="BH210"/>
  <c r="BF210"/>
  <c r="BE210"/>
  <c r="T210"/>
  <c r="R210"/>
  <c r="P210"/>
  <c r="BI209"/>
  <c r="BH209"/>
  <c r="BF209"/>
  <c r="BE209"/>
  <c r="T209"/>
  <c r="R209"/>
  <c r="P209"/>
  <c r="BI208"/>
  <c r="BH208"/>
  <c r="BF208"/>
  <c r="BE208"/>
  <c r="T208"/>
  <c r="R208"/>
  <c r="P208"/>
  <c r="BI207"/>
  <c r="BH207"/>
  <c r="BF207"/>
  <c r="BE207"/>
  <c r="T207"/>
  <c r="R207"/>
  <c r="P207"/>
  <c r="BI206"/>
  <c r="BH206"/>
  <c r="BF206"/>
  <c r="BE206"/>
  <c r="T206"/>
  <c r="R206"/>
  <c r="P206"/>
  <c r="BI205"/>
  <c r="BH205"/>
  <c r="BF205"/>
  <c r="BE205"/>
  <c r="T205"/>
  <c r="R205"/>
  <c r="P205"/>
  <c r="BI203"/>
  <c r="BH203"/>
  <c r="BF203"/>
  <c r="BE203"/>
  <c r="T203"/>
  <c r="R203"/>
  <c r="P203"/>
  <c r="BI202"/>
  <c r="BH202"/>
  <c r="BF202"/>
  <c r="BE202"/>
  <c r="T202"/>
  <c r="R202"/>
  <c r="P202"/>
  <c r="BI201"/>
  <c r="BH201"/>
  <c r="BF201"/>
  <c r="BE201"/>
  <c r="T201"/>
  <c r="R201"/>
  <c r="P201"/>
  <c r="BI200"/>
  <c r="BH200"/>
  <c r="BF200"/>
  <c r="BE200"/>
  <c r="T200"/>
  <c r="R200"/>
  <c r="P200"/>
  <c r="BI199"/>
  <c r="BH199"/>
  <c r="BF199"/>
  <c r="BE199"/>
  <c r="T199"/>
  <c r="R199"/>
  <c r="P199"/>
  <c r="BI198"/>
  <c r="BH198"/>
  <c r="BF198"/>
  <c r="BE198"/>
  <c r="T198"/>
  <c r="R198"/>
  <c r="P198"/>
  <c r="BI197"/>
  <c r="BH197"/>
  <c r="BF197"/>
  <c r="BE197"/>
  <c r="T197"/>
  <c r="R197"/>
  <c r="P197"/>
  <c r="BI196"/>
  <c r="BH196"/>
  <c r="BF196"/>
  <c r="BE196"/>
  <c r="T196"/>
  <c r="R196"/>
  <c r="P196"/>
  <c r="BI194"/>
  <c r="BH194"/>
  <c r="BF194"/>
  <c r="BE194"/>
  <c r="T194"/>
  <c r="R194"/>
  <c r="P194"/>
  <c r="BI193"/>
  <c r="BH193"/>
  <c r="BF193"/>
  <c r="BE193"/>
  <c r="T193"/>
  <c r="R193"/>
  <c r="P193"/>
  <c r="BI192"/>
  <c r="BH192"/>
  <c r="BF192"/>
  <c r="BE192"/>
  <c r="T192"/>
  <c r="R192"/>
  <c r="P192"/>
  <c r="BI191"/>
  <c r="BH191"/>
  <c r="BF191"/>
  <c r="BE191"/>
  <c r="T191"/>
  <c r="R191"/>
  <c r="P191"/>
  <c r="BI190"/>
  <c r="BH190"/>
  <c r="BF190"/>
  <c r="BE190"/>
  <c r="T190"/>
  <c r="R190"/>
  <c r="P190"/>
  <c r="BI189"/>
  <c r="BH189"/>
  <c r="BF189"/>
  <c r="BE189"/>
  <c r="T189"/>
  <c r="R189"/>
  <c r="P189"/>
  <c r="BI188"/>
  <c r="BH188"/>
  <c r="BF188"/>
  <c r="BE188"/>
  <c r="T188"/>
  <c r="R188"/>
  <c r="P188"/>
  <c r="BI187"/>
  <c r="BH187"/>
  <c r="BF187"/>
  <c r="BE187"/>
  <c r="T187"/>
  <c r="R187"/>
  <c r="P187"/>
  <c r="BI186"/>
  <c r="BH186"/>
  <c r="BF186"/>
  <c r="BE186"/>
  <c r="T186"/>
  <c r="R186"/>
  <c r="P186"/>
  <c r="BI185"/>
  <c r="BH185"/>
  <c r="BF185"/>
  <c r="BE185"/>
  <c r="T185"/>
  <c r="R185"/>
  <c r="P185"/>
  <c r="BI184"/>
  <c r="BH184"/>
  <c r="BF184"/>
  <c r="BE184"/>
  <c r="T184"/>
  <c r="R184"/>
  <c r="P184"/>
  <c r="BI183"/>
  <c r="BH183"/>
  <c r="BF183"/>
  <c r="BE183"/>
  <c r="T183"/>
  <c r="R183"/>
  <c r="P183"/>
  <c r="BI182"/>
  <c r="BH182"/>
  <c r="BF182"/>
  <c r="BE182"/>
  <c r="T182"/>
  <c r="R182"/>
  <c r="P182"/>
  <c r="BI181"/>
  <c r="BH181"/>
  <c r="BF181"/>
  <c r="BE181"/>
  <c r="T181"/>
  <c r="R181"/>
  <c r="P181"/>
  <c r="BI180"/>
  <c r="BH180"/>
  <c r="BF180"/>
  <c r="BE180"/>
  <c r="T180"/>
  <c r="R180"/>
  <c r="P180"/>
  <c r="BI179"/>
  <c r="BH179"/>
  <c r="BF179"/>
  <c r="BE179"/>
  <c r="T179"/>
  <c r="R179"/>
  <c r="P179"/>
  <c r="BI178"/>
  <c r="BH178"/>
  <c r="BF178"/>
  <c r="BE178"/>
  <c r="T178"/>
  <c r="R178"/>
  <c r="P178"/>
  <c r="BI177"/>
  <c r="BH177"/>
  <c r="BF177"/>
  <c r="BE177"/>
  <c r="T177"/>
  <c r="R177"/>
  <c r="P177"/>
  <c r="BI175"/>
  <c r="BH175"/>
  <c r="BF175"/>
  <c r="BE175"/>
  <c r="T175"/>
  <c r="R175"/>
  <c r="P175"/>
  <c r="BI174"/>
  <c r="BH174"/>
  <c r="BF174"/>
  <c r="BE174"/>
  <c r="T174"/>
  <c r="R174"/>
  <c r="P174"/>
  <c r="BI173"/>
  <c r="BH173"/>
  <c r="BF173"/>
  <c r="BE173"/>
  <c r="T173"/>
  <c r="R173"/>
  <c r="P173"/>
  <c r="BI172"/>
  <c r="BH172"/>
  <c r="BF172"/>
  <c r="BE172"/>
  <c r="T172"/>
  <c r="R172"/>
  <c r="P172"/>
  <c r="BI171"/>
  <c r="BH171"/>
  <c r="BF171"/>
  <c r="BE171"/>
  <c r="T171"/>
  <c r="R171"/>
  <c r="P171"/>
  <c r="BI169"/>
  <c r="BH169"/>
  <c r="BF169"/>
  <c r="BE169"/>
  <c r="T169"/>
  <c r="R169"/>
  <c r="P169"/>
  <c r="BI168"/>
  <c r="BH168"/>
  <c r="BF168"/>
  <c r="BE168"/>
  <c r="T168"/>
  <c r="R168"/>
  <c r="P168"/>
  <c r="BI167"/>
  <c r="BH167"/>
  <c r="BF167"/>
  <c r="BE167"/>
  <c r="T167"/>
  <c r="R167"/>
  <c r="P167"/>
  <c r="BI166"/>
  <c r="BH166"/>
  <c r="BF166"/>
  <c r="BE166"/>
  <c r="T166"/>
  <c r="R166"/>
  <c r="P166"/>
  <c r="BI165"/>
  <c r="BH165"/>
  <c r="BF165"/>
  <c r="BE165"/>
  <c r="T165"/>
  <c r="R165"/>
  <c r="P165"/>
  <c r="BI164"/>
  <c r="BH164"/>
  <c r="BF164"/>
  <c r="BE164"/>
  <c r="T164"/>
  <c r="R164"/>
  <c r="P164"/>
  <c r="BI163"/>
  <c r="BH163"/>
  <c r="BF163"/>
  <c r="BE163"/>
  <c r="T163"/>
  <c r="R163"/>
  <c r="P163"/>
  <c r="BI162"/>
  <c r="BH162"/>
  <c r="BF162"/>
  <c r="BE162"/>
  <c r="T162"/>
  <c r="R162"/>
  <c r="P162"/>
  <c r="BI161"/>
  <c r="BH161"/>
  <c r="BF161"/>
  <c r="BE161"/>
  <c r="T161"/>
  <c r="R161"/>
  <c r="P161"/>
  <c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7"/>
  <c r="BH137"/>
  <c r="BF137"/>
  <c r="BE137"/>
  <c r="T137"/>
  <c r="R137"/>
  <c r="P137"/>
  <c r="BI136"/>
  <c r="BH136"/>
  <c r="BF136"/>
  <c r="BE136"/>
  <c r="T136"/>
  <c r="R136"/>
  <c r="P136"/>
  <c r="BI135"/>
  <c r="BH135"/>
  <c r="BF135"/>
  <c r="BE135"/>
  <c r="T135"/>
  <c r="R135"/>
  <c r="P135"/>
  <c r="BI134"/>
  <c r="BH134"/>
  <c r="BF134"/>
  <c r="BE134"/>
  <c r="T134"/>
  <c r="R134"/>
  <c r="P134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J125"/>
  <c r="F124"/>
  <c r="F122"/>
  <c r="E120"/>
  <c r="J92"/>
  <c r="F91"/>
  <c r="F89"/>
  <c r="E87"/>
  <c r="J21"/>
  <c r="E21"/>
  <c r="J124"/>
  <c r="J20"/>
  <c r="J18"/>
  <c r="E18"/>
  <c r="F125"/>
  <c r="J17"/>
  <c r="J12"/>
  <c r="J122"/>
  <c r="E7"/>
  <c r="E85"/>
  <c i="1" r="L90"/>
  <c r="AM90"/>
  <c r="AM89"/>
  <c r="L89"/>
  <c r="AM87"/>
  <c r="L87"/>
  <c r="L85"/>
  <c r="L84"/>
  <c i="2" r="BK182"/>
  <c r="J213"/>
  <c r="J231"/>
  <c r="J193"/>
  <c r="BK139"/>
  <c r="BK200"/>
  <c r="J171"/>
  <c r="BK151"/>
  <c r="J135"/>
  <c r="BK251"/>
  <c r="BK235"/>
  <c r="BK136"/>
  <c r="J205"/>
  <c r="J150"/>
  <c r="J232"/>
  <c r="BK131"/>
  <c i="3" r="BK151"/>
  <c r="J179"/>
  <c r="BK146"/>
  <c r="J188"/>
  <c r="J158"/>
  <c r="J140"/>
  <c r="BK131"/>
  <c r="BK153"/>
  <c i="2" r="BK227"/>
  <c r="J198"/>
  <c r="BK171"/>
  <c r="BK133"/>
  <c r="J217"/>
  <c r="J160"/>
  <c r="BK134"/>
  <c r="J177"/>
  <c r="BK157"/>
  <c r="BK186"/>
  <c r="J162"/>
  <c r="J253"/>
  <c r="BK249"/>
  <c r="BK245"/>
  <c r="BK238"/>
  <c r="BK205"/>
  <c r="BK197"/>
  <c r="BK187"/>
  <c r="J181"/>
  <c r="J165"/>
  <c r="BK146"/>
  <c r="J137"/>
  <c r="J180"/>
  <c r="BK140"/>
  <c r="J219"/>
  <c r="BK254"/>
  <c r="J249"/>
  <c r="BK243"/>
  <c r="J238"/>
  <c r="J206"/>
  <c r="BK173"/>
  <c r="BK220"/>
  <c r="BK199"/>
  <c r="J184"/>
  <c r="BK165"/>
  <c r="J154"/>
  <c r="BK137"/>
  <c r="J224"/>
  <c r="J148"/>
  <c r="J203"/>
  <c r="J132"/>
  <c i="3" r="BK164"/>
  <c r="BK154"/>
  <c r="J191"/>
  <c r="BK188"/>
  <c r="J182"/>
  <c r="BK171"/>
  <c r="BK159"/>
  <c r="BK137"/>
  <c r="J195"/>
  <c r="BK167"/>
  <c r="BK190"/>
  <c r="J180"/>
  <c r="J132"/>
  <c r="BK160"/>
  <c r="J186"/>
  <c r="BK155"/>
  <c r="BK178"/>
  <c r="BK132"/>
  <c r="BK170"/>
  <c r="J196"/>
  <c r="BK191"/>
  <c r="J184"/>
  <c r="J156"/>
  <c r="BK139"/>
  <c i="2" r="J223"/>
  <c r="BK177"/>
  <c r="J149"/>
  <c r="J151"/>
  <c r="BK207"/>
  <c r="BK167"/>
  <c r="BK150"/>
  <c r="J226"/>
  <c r="J175"/>
  <c r="BK225"/>
  <c r="J192"/>
  <c r="BK174"/>
  <c r="J252"/>
  <c r="BK247"/>
  <c r="BK242"/>
  <c r="BK239"/>
  <c r="BK208"/>
  <c r="BK201"/>
  <c r="BK193"/>
  <c r="BK188"/>
  <c r="BK184"/>
  <c r="BK168"/>
  <c r="BK161"/>
  <c r="J153"/>
  <c r="J139"/>
  <c r="BK189"/>
  <c r="BK145"/>
  <c r="BK232"/>
  <c r="J215"/>
  <c r="J254"/>
  <c r="BK253"/>
  <c r="J246"/>
  <c r="J242"/>
  <c r="BK236"/>
  <c r="BK234"/>
  <c r="J190"/>
  <c r="J133"/>
  <c r="J208"/>
  <c r="J191"/>
  <c r="J172"/>
  <c r="J161"/>
  <c r="BK153"/>
  <c r="BK229"/>
  <c r="J216"/>
  <c r="J173"/>
  <c r="J233"/>
  <c r="J227"/>
  <c r="BK175"/>
  <c i="3" r="J171"/>
  <c r="J130"/>
  <c r="J149"/>
  <c r="J193"/>
  <c r="J187"/>
  <c r="J181"/>
  <c r="BK168"/>
  <c r="BK157"/>
  <c r="BK148"/>
  <c r="BK140"/>
  <c r="BK130"/>
  <c r="BK180"/>
  <c r="BK129"/>
  <c r="J185"/>
  <c r="J159"/>
  <c r="J170"/>
  <c r="J148"/>
  <c r="BK133"/>
  <c r="BK162"/>
  <c r="BK165"/>
  <c r="J129"/>
  <c r="BK182"/>
  <c r="BK199"/>
  <c r="BK193"/>
  <c r="BK166"/>
  <c r="J146"/>
  <c r="J136"/>
  <c i="2" r="J183"/>
  <c r="J194"/>
  <c r="BK143"/>
  <c r="BK144"/>
  <c r="BK219"/>
  <c r="J196"/>
  <c r="J182"/>
  <c r="J158"/>
  <c r="J155"/>
  <c r="BK252"/>
  <c r="BK240"/>
  <c r="BK224"/>
  <c r="J188"/>
  <c r="J159"/>
  <c r="BK221"/>
  <c r="J142"/>
  <c i="3" r="J141"/>
  <c r="J176"/>
  <c r="BK141"/>
  <c r="BK176"/>
  <c r="J166"/>
  <c r="J133"/>
  <c r="BK201"/>
  <c r="J178"/>
  <c i="2" r="J207"/>
  <c r="J200"/>
  <c r="BK178"/>
  <c r="J251"/>
  <c r="J210"/>
  <c r="BK191"/>
  <c r="BK169"/>
  <c r="J140"/>
  <c r="J146"/>
  <c r="J245"/>
  <c r="J235"/>
  <c r="BK215"/>
  <c r="BK181"/>
  <c r="J157"/>
  <c i="1" r="AS94"/>
  <c i="3" r="BK186"/>
  <c r="J160"/>
  <c r="J138"/>
  <c r="BK192"/>
  <c r="BK147"/>
  <c r="BK144"/>
  <c r="J202"/>
  <c r="BK142"/>
  <c i="2" r="BK211"/>
  <c r="BK230"/>
  <c r="BK179"/>
  <c r="BK244"/>
  <c r="BK203"/>
  <c r="J189"/>
  <c r="BK142"/>
  <c r="J197"/>
  <c r="BK241"/>
  <c r="J201"/>
  <c r="J209"/>
  <c r="BK158"/>
  <c r="J187"/>
  <c r="J185"/>
  <c i="3" r="J162"/>
  <c r="J177"/>
  <c r="J147"/>
  <c r="BK172"/>
  <c r="J139"/>
  <c r="BK145"/>
  <c r="J201"/>
  <c r="BK197"/>
  <c r="BK158"/>
  <c i="2" r="J220"/>
  <c r="BK141"/>
  <c r="BK250"/>
  <c r="J240"/>
  <c r="BK198"/>
  <c r="J186"/>
  <c r="BK159"/>
  <c r="J134"/>
  <c r="BK147"/>
  <c r="J243"/>
  <c r="BK154"/>
  <c r="BK202"/>
  <c r="BK148"/>
  <c r="J229"/>
  <c i="3" r="BK175"/>
  <c r="J197"/>
  <c r="J175"/>
  <c r="J150"/>
  <c r="J137"/>
  <c r="J190"/>
  <c r="J172"/>
  <c r="J131"/>
  <c r="J192"/>
  <c i="2" r="J167"/>
  <c r="J179"/>
  <c r="BK155"/>
  <c r="J136"/>
  <c r="BK213"/>
  <c r="BK190"/>
  <c r="J163"/>
  <c r="J152"/>
  <c r="J244"/>
  <c r="BK209"/>
  <c r="BK222"/>
  <c r="J169"/>
  <c r="J225"/>
  <c r="J222"/>
  <c i="3" r="J168"/>
  <c r="BK202"/>
  <c r="J161"/>
  <c r="BK134"/>
  <c r="BK149"/>
  <c r="BK156"/>
  <c r="J165"/>
  <c r="BK173"/>
  <c r="BK161"/>
  <c i="2" r="J221"/>
  <c r="BK164"/>
  <c r="J145"/>
  <c r="BK160"/>
  <c r="J166"/>
  <c r="BK246"/>
  <c r="J199"/>
  <c r="BK172"/>
  <c r="J143"/>
  <c r="J234"/>
  <c r="J250"/>
  <c r="BK231"/>
  <c r="BK196"/>
  <c r="J141"/>
  <c r="J230"/>
  <c i="3" r="J189"/>
  <c r="BK200"/>
  <c r="J155"/>
  <c r="J157"/>
  <c r="J134"/>
  <c r="J142"/>
  <c r="BK187"/>
  <c r="BK138"/>
  <c i="2" r="BK183"/>
  <c r="BK149"/>
  <c r="J239"/>
  <c r="BK163"/>
  <c r="J174"/>
  <c r="J147"/>
  <c r="J131"/>
  <c i="3" r="J153"/>
  <c r="BK184"/>
  <c r="J143"/>
  <c r="BK177"/>
  <c r="J200"/>
  <c r="J164"/>
  <c r="BK150"/>
  <c i="2" r="BK217"/>
  <c r="BK152"/>
  <c r="J144"/>
  <c r="J211"/>
  <c r="J248"/>
  <c r="BK212"/>
  <c r="BK194"/>
  <c r="J178"/>
  <c r="BK162"/>
  <c r="BK180"/>
  <c r="J247"/>
  <c r="J202"/>
  <c r="BK216"/>
  <c r="BK185"/>
  <c r="BK226"/>
  <c r="J212"/>
  <c i="3" r="BK196"/>
  <c r="BK189"/>
  <c r="J154"/>
  <c r="J199"/>
  <c r="J167"/>
  <c r="J151"/>
  <c r="J145"/>
  <c r="BK203"/>
  <c r="BK185"/>
  <c i="2" r="BK223"/>
  <c r="BK210"/>
  <c r="J168"/>
  <c r="J241"/>
  <c r="BK192"/>
  <c r="J164"/>
  <c r="BK135"/>
  <c r="BK233"/>
  <c r="BK248"/>
  <c r="J236"/>
  <c r="BK206"/>
  <c r="BK166"/>
  <c r="BK132"/>
  <c i="3" r="BK181"/>
  <c r="J144"/>
  <c r="J173"/>
  <c r="J203"/>
  <c r="BK143"/>
  <c r="BK136"/>
  <c r="BK195"/>
  <c r="BK179"/>
  <c i="2" l="1" r="BK176"/>
  <c r="J176"/>
  <c r="J102"/>
  <c r="T237"/>
  <c r="P176"/>
  <c r="R237"/>
  <c r="T138"/>
  <c r="R195"/>
  <c r="T214"/>
  <c r="R176"/>
  <c r="BK228"/>
  <c r="J228"/>
  <c r="J107"/>
  <c r="T176"/>
  <c r="R218"/>
  <c r="T156"/>
  <c r="P204"/>
  <c r="R228"/>
  <c i="3" r="R128"/>
  <c i="2" r="T130"/>
  <c r="P170"/>
  <c r="BK237"/>
  <c r="J237"/>
  <c r="J108"/>
  <c i="3" r="T152"/>
  <c i="2" r="R138"/>
  <c r="P195"/>
  <c r="P218"/>
  <c i="3" r="P128"/>
  <c r="P152"/>
  <c r="R174"/>
  <c i="2" r="R130"/>
  <c r="P138"/>
  <c r="R156"/>
  <c r="R170"/>
  <c r="BK195"/>
  <c r="J195"/>
  <c r="J103"/>
  <c r="BK204"/>
  <c r="J204"/>
  <c r="J104"/>
  <c r="BK214"/>
  <c r="J214"/>
  <c r="J105"/>
  <c r="R214"/>
  <c r="T218"/>
  <c r="T228"/>
  <c i="3" r="BK128"/>
  <c r="T128"/>
  <c r="R135"/>
  <c r="R152"/>
  <c r="P163"/>
  <c r="BK169"/>
  <c r="J169"/>
  <c r="J102"/>
  <c r="P169"/>
  <c r="BK174"/>
  <c r="J174"/>
  <c r="J103"/>
  <c r="BK183"/>
  <c r="J183"/>
  <c r="J104"/>
  <c r="T183"/>
  <c i="2" r="P130"/>
  <c r="BK138"/>
  <c r="J138"/>
  <c r="J99"/>
  <c r="BK156"/>
  <c r="J156"/>
  <c r="J100"/>
  <c r="BK170"/>
  <c r="J170"/>
  <c r="J101"/>
  <c r="T170"/>
  <c r="T195"/>
  <c r="T204"/>
  <c r="P214"/>
  <c r="BK218"/>
  <c r="J218"/>
  <c r="J106"/>
  <c r="P237"/>
  <c i="3" r="BK135"/>
  <c r="J135"/>
  <c r="J99"/>
  <c r="P135"/>
  <c r="BK152"/>
  <c r="J152"/>
  <c r="J100"/>
  <c r="BK163"/>
  <c r="J163"/>
  <c r="J101"/>
  <c r="T163"/>
  <c r="R169"/>
  <c r="T169"/>
  <c r="P174"/>
  <c r="T174"/>
  <c r="R183"/>
  <c r="BK194"/>
  <c r="J194"/>
  <c r="J105"/>
  <c r="T194"/>
  <c i="2" r="BK130"/>
  <c r="J130"/>
  <c r="J98"/>
  <c r="P156"/>
  <c r="R204"/>
  <c r="P228"/>
  <c i="3" r="T135"/>
  <c r="R163"/>
  <c r="P183"/>
  <c r="P194"/>
  <c r="R194"/>
  <c r="BK198"/>
  <c r="J198"/>
  <c r="J106"/>
  <c r="P198"/>
  <c r="R198"/>
  <c r="T198"/>
  <c r="J89"/>
  <c r="E116"/>
  <c r="BG133"/>
  <c r="BG145"/>
  <c r="BG157"/>
  <c r="BG159"/>
  <c r="BG164"/>
  <c r="BG166"/>
  <c r="BG189"/>
  <c r="BG202"/>
  <c r="BG149"/>
  <c r="BG151"/>
  <c r="BG176"/>
  <c r="BG180"/>
  <c r="BG188"/>
  <c r="BG197"/>
  <c r="BG200"/>
  <c r="BG134"/>
  <c r="BG139"/>
  <c r="BG148"/>
  <c r="BG150"/>
  <c r="BG153"/>
  <c r="BG162"/>
  <c r="BG173"/>
  <c r="BG184"/>
  <c r="BG129"/>
  <c r="BG137"/>
  <c r="BG170"/>
  <c r="BG182"/>
  <c r="BG142"/>
  <c r="BG154"/>
  <c r="BG161"/>
  <c r="BG172"/>
  <c r="BG175"/>
  <c r="F123"/>
  <c r="BG130"/>
  <c r="BG144"/>
  <c r="BG190"/>
  <c r="BG192"/>
  <c r="BG171"/>
  <c r="BG177"/>
  <c r="BG181"/>
  <c r="J91"/>
  <c r="BG146"/>
  <c r="BG158"/>
  <c r="BG186"/>
  <c r="BG165"/>
  <c r="BG203"/>
  <c r="BG132"/>
  <c r="BG136"/>
  <c r="BG141"/>
  <c r="BG143"/>
  <c r="BG155"/>
  <c r="BG156"/>
  <c r="BG168"/>
  <c r="BG179"/>
  <c r="BG185"/>
  <c r="BG187"/>
  <c r="BG191"/>
  <c r="BG193"/>
  <c r="BG195"/>
  <c r="BG196"/>
  <c r="BG199"/>
  <c r="BG201"/>
  <c r="BG131"/>
  <c r="BG138"/>
  <c r="BG140"/>
  <c r="BG147"/>
  <c r="BG167"/>
  <c r="BG178"/>
  <c r="BG160"/>
  <c i="2" r="BG135"/>
  <c r="BG167"/>
  <c r="BG180"/>
  <c r="BG188"/>
  <c r="BG190"/>
  <c r="BG224"/>
  <c r="BG139"/>
  <c r="BG143"/>
  <c r="BG145"/>
  <c r="BG153"/>
  <c r="BG157"/>
  <c r="BG183"/>
  <c r="BG198"/>
  <c r="BG212"/>
  <c r="J91"/>
  <c r="BG131"/>
  <c r="BG146"/>
  <c r="BG148"/>
  <c r="BG159"/>
  <c r="BG160"/>
  <c r="BG166"/>
  <c r="BG174"/>
  <c r="BG175"/>
  <c r="BG181"/>
  <c r="BG184"/>
  <c r="BG199"/>
  <c r="BG201"/>
  <c r="BG207"/>
  <c r="BG208"/>
  <c r="BG211"/>
  <c r="BG222"/>
  <c r="BG225"/>
  <c r="BG254"/>
  <c r="E118"/>
  <c r="BG142"/>
  <c r="BG152"/>
  <c r="BG168"/>
  <c r="BG187"/>
  <c r="BG196"/>
  <c r="BG210"/>
  <c r="BG215"/>
  <c r="BG230"/>
  <c r="BG234"/>
  <c r="BG236"/>
  <c r="BG240"/>
  <c r="BG241"/>
  <c r="BG242"/>
  <c r="BG248"/>
  <c r="BG249"/>
  <c r="BG251"/>
  <c r="BG252"/>
  <c r="BG253"/>
  <c r="BG134"/>
  <c r="BG209"/>
  <c r="BG216"/>
  <c r="BG220"/>
  <c r="BG231"/>
  <c r="BG232"/>
  <c r="BG233"/>
  <c r="BG235"/>
  <c r="F92"/>
  <c r="BG137"/>
  <c r="BG150"/>
  <c r="BG164"/>
  <c r="BG169"/>
  <c r="BG185"/>
  <c r="J89"/>
  <c r="BG133"/>
  <c r="BG140"/>
  <c r="BG151"/>
  <c r="BG154"/>
  <c r="BG158"/>
  <c r="BG162"/>
  <c r="BG172"/>
  <c r="BG177"/>
  <c r="BG179"/>
  <c r="BG182"/>
  <c r="BG192"/>
  <c r="BG194"/>
  <c r="BG197"/>
  <c r="BG221"/>
  <c r="BG227"/>
  <c r="BG238"/>
  <c r="BG239"/>
  <c r="BG243"/>
  <c r="BG244"/>
  <c r="BG245"/>
  <c r="BG246"/>
  <c r="BG247"/>
  <c r="BG250"/>
  <c r="BG149"/>
  <c r="BG171"/>
  <c r="BG203"/>
  <c r="BG219"/>
  <c r="BG223"/>
  <c r="BG226"/>
  <c r="BG229"/>
  <c r="BG147"/>
  <c r="BG173"/>
  <c r="BG191"/>
  <c r="BG193"/>
  <c r="BG200"/>
  <c r="BG202"/>
  <c r="BG206"/>
  <c r="BG213"/>
  <c r="BG217"/>
  <c r="BG132"/>
  <c r="BG136"/>
  <c r="BG141"/>
  <c r="BG155"/>
  <c r="BG161"/>
  <c r="BG163"/>
  <c r="BG189"/>
  <c r="BG205"/>
  <c r="BG178"/>
  <c r="BG144"/>
  <c r="BG165"/>
  <c r="BG186"/>
  <c r="J33"/>
  <c i="1" r="AV95"/>
  <c i="2" r="F33"/>
  <c i="1" r="AZ95"/>
  <c i="2" r="F37"/>
  <c i="1" r="BD95"/>
  <c i="3" r="J33"/>
  <c i="1" r="AV96"/>
  <c i="2" r="F34"/>
  <c i="1" r="BA95"/>
  <c i="2" r="J34"/>
  <c i="1" r="AW95"/>
  <c i="3" r="F34"/>
  <c i="1" r="BA96"/>
  <c i="2" r="F36"/>
  <c i="1" r="BC95"/>
  <c i="3" r="F36"/>
  <c i="1" r="BC96"/>
  <c i="3" r="F37"/>
  <c i="1" r="BD96"/>
  <c i="3" r="J34"/>
  <c i="1" r="AW96"/>
  <c i="3" r="F33"/>
  <c i="1" r="AZ96"/>
  <c i="2" l="1" r="T129"/>
  <c r="T128"/>
  <c r="P129"/>
  <c r="P128"/>
  <c i="1" r="AU95"/>
  <c i="3" r="T127"/>
  <c r="T126"/>
  <c r="BK127"/>
  <c r="J127"/>
  <c r="J97"/>
  <c i="2" r="R129"/>
  <c r="R128"/>
  <c i="3" r="P127"/>
  <c r="P126"/>
  <c i="1" r="AU96"/>
  <c i="3" r="R127"/>
  <c r="R126"/>
  <c i="2" r="BK129"/>
  <c r="J129"/>
  <c r="J97"/>
  <c i="3" r="J128"/>
  <c r="J98"/>
  <c i="1" r="AZ94"/>
  <c r="AV94"/>
  <c r="AK29"/>
  <c r="BC94"/>
  <c r="AY94"/>
  <c r="BD94"/>
  <c r="W33"/>
  <c r="AT96"/>
  <c r="AT95"/>
  <c r="BA94"/>
  <c r="AW94"/>
  <c r="AK30"/>
  <c i="2" r="F35"/>
  <c i="1" r="BB95"/>
  <c i="3" r="F35"/>
  <c i="1" r="BB96"/>
  <c i="2" l="1" r="BK128"/>
  <c r="J128"/>
  <c r="J96"/>
  <c i="3" r="BK126"/>
  <c r="J126"/>
  <c r="J96"/>
  <c i="1" r="AU94"/>
  <c r="AT94"/>
  <c r="W30"/>
  <c r="W29"/>
  <c r="W32"/>
  <c r="BB94"/>
  <c r="W31"/>
  <c i="3" l="1" r="J30"/>
  <c i="1" r="AG96"/>
  <c i="2" r="J30"/>
  <c i="1" r="AG95"/>
  <c r="AG94"/>
  <c r="AK26"/>
  <c r="AK35"/>
  <c r="AX94"/>
  <c l="1" r="AN94"/>
  <c i="2" r="J39"/>
  <c i="1" r="AN95"/>
  <c i="3" r="J39"/>
  <c i="1"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<sst xmlns="http://schemas.openxmlformats.org/spreadsheetml/2006/main">
  <si>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</si>
  <si>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</si>
  <si>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</si>
  <si>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</si>
  <si>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</si>
  <si>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{70f76e88-8860-4f12-a3e0-ebbfab44c9c8}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</si>
  <si>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</si>
  <si>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</si>
  <si>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</si>
  <si>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</si>
  <si>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</si>
  <si>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</si>
  <si>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</si>
  <si>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</si>
  <si>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</si>
  <si>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2023_215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</si>
  <si>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</si>
  <si>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</si>
  <si>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Litomyšl - Kotelna</t>
  </si>
  <si>
    <t>KSO:</t>
  </si>
  <si>
    <t>CC-CZ:</t>
  </si>
  <si>
    <t>Místo:</t>
  </si>
  <si>
    <t>Litomyšl</t>
  </si>
  <si>
    <t>Datum:</t>
  </si>
  <si>
    <t>20. 4. 2023</t>
  </si>
  <si>
    <t>Zadavatel:</t>
  </si>
  <si>
    <t>IČ:</t>
  </si>
  <si>
    <t>27520536</t>
  </si>
  <si>
    <t>Nemocnice Pardubického kraje, a.s.</t>
  </si>
  <si>
    <t>DIČ:</t>
  </si>
  <si>
    <t>CZ27520536</t>
  </si>
  <si>
    <t>Uchazeč:</t>
  </si>
  <si>
    <t>Vyplň údaj</t>
  </si>
  <si>
    <t>Projektant:</t>
  </si>
  <si>
    <t xml:space="preserve"> </t>
  </si>
  <si>
    <t>Zpracovatel:</t>
  </si>
  <si>
    <t>Josef Vašíček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</si>
  <si>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</si>
  <si>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</si>
  <si>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</si>
  <si>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</si>
  <si>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</si>
  <si>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</si>
  <si>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</si>
  <si>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</si>
  <si>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</si>
  <si>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</si>
  <si>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</si>
  <si>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</si>
  <si>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</si>
  <si>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</si>
  <si>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</si>
  <si>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</si>
  <si>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</si>
  <si>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</si>
  <si>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</si>
  <si>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</si>
  <si>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</si>
  <si>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</si>
  <si>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</si>
  <si>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</si>
  <si>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</si>
  <si>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</si>
  <si>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</si>
  <si>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</si>
  <si>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</si>
  <si>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</si>
  <si>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</si>
  <si>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</si>
  <si>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</si>
  <si>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</si>
  <si>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</si>
  <si>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</si>
  <si>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</si>
  <si>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</si>
  <si>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</si>
  <si>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</si>
  <si>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</si>
  <si>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</si>
  <si>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</si>
  <si>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</si>
  <si>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</si>
  <si>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</si>
  <si>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</si>
  <si>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I.etapa</t>
  </si>
  <si>
    <t>Výměna 1 ks kotle, napojení na systém, čerpadla, TUV, expanzomat, šměšovací uzel dětský pavilon</t>
  </si>
  <si>
    <t>STA</t>
  </si>
  <si>
    <t>{590d1bbf-6c87-481a-8b2a-eabd670b8bdb}</t>
  </si>
  <si>
    <t>2</t>
  </si>
  <si>
    <t>II.etapa</t>
  </si>
  <si>
    <t>Výměna 1 ks kotle, napojení na systém</t>
  </si>
  <si>
    <t>{48aba91e-18bb-4b16-ba61-2490b0a24c68}</t>
  </si>
  <si>
    <t>KRYCÍ LIST SOUPISU PRACÍ</t>
  </si>
  <si>
    <t>Objekt:</t>
  </si>
  <si>
    <t>I.etapa - Výměna 1 ks kotle, napojení na systém, čerpadla, TUV, expanzomat, šměšovací uzel dětský pavilon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</si>
  <si>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</si>
  <si>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</si>
  <si>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</si>
  <si>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</si>
  <si>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</si>
  <si>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</si>
  <si>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</si>
  <si>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723 - Zdravotechnika - vnitřní plynovod   </t>
  </si>
  <si>
    <t xml:space="preserve">    731 - Ústřední vytápění - kotelny   </t>
  </si>
  <si>
    <t xml:space="preserve">    Kom - Komín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</si>
  <si>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</si>
  <si>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</si>
  <si>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</si>
  <si>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</si>
  <si>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MaR - Elektro MaR</t>
  </si>
  <si>
    <t xml:space="preserve">    799 -  Ostatní</t>
  </si>
  <si>
    <t>D.1.4.1.07 - Směšovací uzel pro dětský pavilon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</si>
  <si>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</si>
  <si>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</si>
  <si>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</si>
  <si>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</si>
  <si>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</si>
  <si>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</si>
  <si>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</si>
  <si>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</si>
  <si>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</si>
  <si>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</si>
  <si>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</si>
  <si>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</si>
  <si>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</si>
  <si>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</si>
  <si>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</si>
  <si>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</si>
  <si>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</si>
  <si>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</si>
  <si>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</si>
  <si>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713666663</t>
  </si>
  <si>
    <t xml:space="preserve">Demontáž izolace u čerpadel na R+S a oprava v místech napojení </t>
  </si>
  <si>
    <t>sou</t>
  </si>
  <si>
    <t>16</t>
  </si>
  <si>
    <t>4</t>
  </si>
  <si>
    <t>1124444743</t>
  </si>
  <si>
    <t>713666664</t>
  </si>
  <si>
    <t>Demontáž izolace potrubí u kotlů a likvidace</t>
  </si>
  <si>
    <t>2055040661</t>
  </si>
  <si>
    <t>3</t>
  </si>
  <si>
    <t>713463313</t>
  </si>
  <si>
    <t>Montáž izolace tepelné potrubí potrubními pouzdry s Al fólií s přesahem Al páskou 1x D do 150 mm</t>
  </si>
  <si>
    <t>m</t>
  </si>
  <si>
    <t>991854282</t>
  </si>
  <si>
    <t>M</t>
  </si>
  <si>
    <t>63154531</t>
  </si>
  <si>
    <t>pouzdro izolační potrubní z minerální vlny s Al fólií max. 250/100°C 28/30mm</t>
  </si>
  <si>
    <t>32</t>
  </si>
  <si>
    <t>948596069</t>
  </si>
  <si>
    <t>5</t>
  </si>
  <si>
    <t>63154050</t>
  </si>
  <si>
    <t>pouzdro izolační potrubní z minerální vlny s Al fólií max. 250/100°C 108/80mm</t>
  </si>
  <si>
    <t>-1777774981</t>
  </si>
  <si>
    <t>6</t>
  </si>
  <si>
    <t>63154054</t>
  </si>
  <si>
    <t>pouzdro izolační potrubní z minerální vlny s Al fólií max. 250/100°C 159/80mm</t>
  </si>
  <si>
    <t>1609037417</t>
  </si>
  <si>
    <t>7</t>
  </si>
  <si>
    <t>998713203</t>
  </si>
  <si>
    <t>Přesun hmot procentní pro izolace tepelné v objektech v do 24 m</t>
  </si>
  <si>
    <t>%</t>
  </si>
  <si>
    <t>287138200</t>
  </si>
  <si>
    <t>723</t>
  </si>
  <si>
    <t xml:space="preserve">Zdravotechnika - vnitřní plynovod   </t>
  </si>
  <si>
    <t>8</t>
  </si>
  <si>
    <t>7231022</t>
  </si>
  <si>
    <t>Demontáž stávajícího zařízeníí plyn</t>
  </si>
  <si>
    <t>-1615367763</t>
  </si>
  <si>
    <t>9</t>
  </si>
  <si>
    <t>723213103</t>
  </si>
  <si>
    <t>Kulový přírubový uzávěr DN 65 PN 16 do 70°C tělo tvárná litina koule mosaz</t>
  </si>
  <si>
    <t>soubor</t>
  </si>
  <si>
    <t>-276200934</t>
  </si>
  <si>
    <t>10</t>
  </si>
  <si>
    <t>723214136</t>
  </si>
  <si>
    <t>Filtr plynový DN 50 - Dodávka kotle</t>
  </si>
  <si>
    <t>-82089860</t>
  </si>
  <si>
    <t>11</t>
  </si>
  <si>
    <t>723221304</t>
  </si>
  <si>
    <t>Ventil vzorkovací rohový G 1/2" PN 5 s vnitřním závitem</t>
  </si>
  <si>
    <t>kus</t>
  </si>
  <si>
    <t>-2096947967</t>
  </si>
  <si>
    <t>12</t>
  </si>
  <si>
    <t>723231163</t>
  </si>
  <si>
    <t>Kohout kulový přímý G 3/4" PN 42 do 185°C plnoprůtokový vnitřní závit těžká řada</t>
  </si>
  <si>
    <t>-877616912</t>
  </si>
  <si>
    <t>13</t>
  </si>
  <si>
    <t>723231167</t>
  </si>
  <si>
    <t>Kohout kulový přímý G 2" PN 42 do 185°C plnoprůtokový vnitřní závit těžká řada</t>
  </si>
  <si>
    <t>1806629252</t>
  </si>
  <si>
    <t>14</t>
  </si>
  <si>
    <t>72323924</t>
  </si>
  <si>
    <t>Manometr 0-6kPa vč. manom. kohoutiu a smyčky</t>
  </si>
  <si>
    <t>1262005096</t>
  </si>
  <si>
    <t>733194928</t>
  </si>
  <si>
    <t>Napojení na stávající potrubí D 108x4 mm</t>
  </si>
  <si>
    <t>1381731906</t>
  </si>
  <si>
    <t>723150355</t>
  </si>
  <si>
    <t>Redukce varná přes 2 DN DN 100/65</t>
  </si>
  <si>
    <t>441736638</t>
  </si>
  <si>
    <t>17</t>
  </si>
  <si>
    <t>783425412U00</t>
  </si>
  <si>
    <t>Nátěr potrubí</t>
  </si>
  <si>
    <t>-783234777</t>
  </si>
  <si>
    <t>18</t>
  </si>
  <si>
    <t>723111203</t>
  </si>
  <si>
    <t>Potrubí ocelové závitové černé bezešvé svařované běžné DN 20</t>
  </si>
  <si>
    <t>-1690283308</t>
  </si>
  <si>
    <t>19</t>
  </si>
  <si>
    <t>723111207</t>
  </si>
  <si>
    <t>Potrubí ocelové závitové černé bezešvé svařované běžné DN 50</t>
  </si>
  <si>
    <t>978111130</t>
  </si>
  <si>
    <t>20</t>
  </si>
  <si>
    <t>723150313</t>
  </si>
  <si>
    <t>Potrubí ocelové hladké černé bezešvé spojované svařováním tvářené za tepla D 76x3,2 mm</t>
  </si>
  <si>
    <t>410869372</t>
  </si>
  <si>
    <t>723190901</t>
  </si>
  <si>
    <t>Uzavření,otevření plynovodního potrubí při opravě</t>
  </si>
  <si>
    <t>-1269755828</t>
  </si>
  <si>
    <t>22</t>
  </si>
  <si>
    <t>723190909</t>
  </si>
  <si>
    <t>Zkouška těsnosti potrubí plynovodního</t>
  </si>
  <si>
    <t>-306648744</t>
  </si>
  <si>
    <t>23</t>
  </si>
  <si>
    <t>72323923</t>
  </si>
  <si>
    <t>Revize plynovodu</t>
  </si>
  <si>
    <t>-983152943</t>
  </si>
  <si>
    <t>24</t>
  </si>
  <si>
    <t>998723201</t>
  </si>
  <si>
    <t>Přesun hmot procentní pro vnitřní plynovod v objektech v do 6 m</t>
  </si>
  <si>
    <t>1284624243</t>
  </si>
  <si>
    <t>731</t>
  </si>
  <si>
    <t xml:space="preserve">Ústřední vytápění - kotelny   </t>
  </si>
  <si>
    <t>25</t>
  </si>
  <si>
    <t>731139620.1</t>
  </si>
  <si>
    <t xml:space="preserve">Montáž kotle stacionárního na  plynná paliva o výkonu do 800 kW</t>
  </si>
  <si>
    <t>-1554742539</t>
  </si>
  <si>
    <t>26</t>
  </si>
  <si>
    <t>731139620.2</t>
  </si>
  <si>
    <t>Stacionární kondenzační kotel Hoval Ultragas 2D 800, vč. pol. 1.1 až 1.4</t>
  </si>
  <si>
    <t>247145003</t>
  </si>
  <si>
    <t>27</t>
  </si>
  <si>
    <t>731139620.3</t>
  </si>
  <si>
    <t>2-TTE sada GLT modul 0-10 V</t>
  </si>
  <si>
    <t>-811213899</t>
  </si>
  <si>
    <t>28</t>
  </si>
  <si>
    <t>731139620.4</t>
  </si>
  <si>
    <t>Pojistná sada kotle Duco Meibes DN 32x40, 4 bary, manometr, odvzdušnění</t>
  </si>
  <si>
    <t>2083286927</t>
  </si>
  <si>
    <t>29</t>
  </si>
  <si>
    <t>731139620.5</t>
  </si>
  <si>
    <t>Magnetický mechanický filtr Ultima RD2.3 DN100</t>
  </si>
  <si>
    <t>1287799329</t>
  </si>
  <si>
    <t>30</t>
  </si>
  <si>
    <t>731201822</t>
  </si>
  <si>
    <t>Demontáž kotle ocelového automatického výkon přes 290 do 465 kW</t>
  </si>
  <si>
    <t>-814710643</t>
  </si>
  <si>
    <t>31</t>
  </si>
  <si>
    <t>731202840</t>
  </si>
  <si>
    <t>Rozřezání kotle ocelového demontovaného hmotnosti přes 2500 do 4000 kg</t>
  </si>
  <si>
    <t>-1606027939</t>
  </si>
  <si>
    <t>02.020.058</t>
  </si>
  <si>
    <t>Demontáž a opětováná montáž stávající úpravny vody</t>
  </si>
  <si>
    <t>hod</t>
  </si>
  <si>
    <t>637919154</t>
  </si>
  <si>
    <t>33</t>
  </si>
  <si>
    <t>722288890</t>
  </si>
  <si>
    <t>Demineralizační jednotka AVDK 1000 Comfort</t>
  </si>
  <si>
    <t>-663125871</t>
  </si>
  <si>
    <t>34</t>
  </si>
  <si>
    <t>pol.2135</t>
  </si>
  <si>
    <t>Dopojení AVDK na rozvod studené vody</t>
  </si>
  <si>
    <t>soub</t>
  </si>
  <si>
    <t>718242948</t>
  </si>
  <si>
    <t>35</t>
  </si>
  <si>
    <t>731NHB</t>
  </si>
  <si>
    <t>Neutralizační zařízení NHB 0400</t>
  </si>
  <si>
    <t>1902144905</t>
  </si>
  <si>
    <t>36</t>
  </si>
  <si>
    <t>721174043.</t>
  </si>
  <si>
    <t>Potrubí kanalizační z PP připojovací DN 50 - odvod kondenzátu</t>
  </si>
  <si>
    <t>-1701839591</t>
  </si>
  <si>
    <t>37</t>
  </si>
  <si>
    <t>998731201</t>
  </si>
  <si>
    <t>Přesun hmot procentní pro kotelny v objektech v do 6 m</t>
  </si>
  <si>
    <t>1921562020</t>
  </si>
  <si>
    <t>Kom</t>
  </si>
  <si>
    <t>Komín</t>
  </si>
  <si>
    <t>38</t>
  </si>
  <si>
    <t>Kom01</t>
  </si>
  <si>
    <t>Demontáž kouřovodu kotlů po sopouch</t>
  </si>
  <si>
    <t>-622883186</t>
  </si>
  <si>
    <t>39</t>
  </si>
  <si>
    <t>Kom02</t>
  </si>
  <si>
    <t>Kouřovod od kotlů pr. 300mm, izolovaný (minerální vata + oplechování)</t>
  </si>
  <si>
    <t>1034552187</t>
  </si>
  <si>
    <t>40</t>
  </si>
  <si>
    <t>Kom03</t>
  </si>
  <si>
    <t>Vložkování stávajícího komína nerezovou vložkou pr. 300mm</t>
  </si>
  <si>
    <t>882318308</t>
  </si>
  <si>
    <t>41</t>
  </si>
  <si>
    <t>Kom04</t>
  </si>
  <si>
    <t xml:space="preserve">Úprava sopouchu - otočení </t>
  </si>
  <si>
    <t>1410229500</t>
  </si>
  <si>
    <t>42</t>
  </si>
  <si>
    <t>Kom05</t>
  </si>
  <si>
    <t>Revize komína</t>
  </si>
  <si>
    <t>1928131083</t>
  </si>
  <si>
    <t>732</t>
  </si>
  <si>
    <t>Ústřední vytápění - strojovny</t>
  </si>
  <si>
    <t>43</t>
  </si>
  <si>
    <t>732199100</t>
  </si>
  <si>
    <t>Dodávka + montáž orientačních štítků</t>
  </si>
  <si>
    <t>-1302854741</t>
  </si>
  <si>
    <t>44</t>
  </si>
  <si>
    <t>732212815</t>
  </si>
  <si>
    <t>Demontáž ohříváku zásobníkového stojatého obsah do 1600 l</t>
  </si>
  <si>
    <t>-1466882138</t>
  </si>
  <si>
    <t>45</t>
  </si>
  <si>
    <t>R731 05</t>
  </si>
  <si>
    <t xml:space="preserve">Storatherm Aqua Heat Pump AH 750/1_C      </t>
  </si>
  <si>
    <t>728257083</t>
  </si>
  <si>
    <t>46</t>
  </si>
  <si>
    <t>R731 05.1</t>
  </si>
  <si>
    <t xml:space="preserve">Příslušenství Reflex EL.TOPNÉ TĚLESO EFHR 10   </t>
  </si>
  <si>
    <t>68182869</t>
  </si>
  <si>
    <t>47</t>
  </si>
  <si>
    <t>R014</t>
  </si>
  <si>
    <t xml:space="preserve">Napojení ohřívače  na rozvody ZTI a ÚT</t>
  </si>
  <si>
    <t>-31162990</t>
  </si>
  <si>
    <t>48</t>
  </si>
  <si>
    <t>732331616.RFX</t>
  </si>
  <si>
    <t>Nádoba tlaková expanzní s membránou Reflex NG závitové připojení PN 0,6 o objemu 50 l</t>
  </si>
  <si>
    <t>-1492121002</t>
  </si>
  <si>
    <t>49</t>
  </si>
  <si>
    <t>732331777</t>
  </si>
  <si>
    <t>Příslušenství k expanzním nádobám bezpečnostní uzávěr G 3/4 k měření tlaku</t>
  </si>
  <si>
    <t>2031834284</t>
  </si>
  <si>
    <t>50</t>
  </si>
  <si>
    <t>732332423</t>
  </si>
  <si>
    <t>Demontáž expanzního automatu</t>
  </si>
  <si>
    <t>-1399362078</t>
  </si>
  <si>
    <t>51</t>
  </si>
  <si>
    <t>A.1.4.4.1.01_011</t>
  </si>
  <si>
    <t>Expanzní automat Olymp HC70 S8 + EB 300 S, vč. uvedení do provozu</t>
  </si>
  <si>
    <t>kpl</t>
  </si>
  <si>
    <t>1210507486</t>
  </si>
  <si>
    <t>52</t>
  </si>
  <si>
    <t>732332427.RFX</t>
  </si>
  <si>
    <t xml:space="preserve">Montáž expanzního automatu </t>
  </si>
  <si>
    <t>-922082355</t>
  </si>
  <si>
    <t>53</t>
  </si>
  <si>
    <t>732420813</t>
  </si>
  <si>
    <t>Demontáž čerpadla oběhového spirálního DN 50</t>
  </si>
  <si>
    <t>1753713434</t>
  </si>
  <si>
    <t>54</t>
  </si>
  <si>
    <t>732421453.GRS</t>
  </si>
  <si>
    <t>Čerpadlo teplovodní mokroběžné závitové oběhové Magna3 32-60 DN 32 výtlak do 6,0 m průtok 4,5 m3/h pro vytápění</t>
  </si>
  <si>
    <t>1156479363</t>
  </si>
  <si>
    <t>55</t>
  </si>
  <si>
    <t>732421472.GRS</t>
  </si>
  <si>
    <t>Čerpadlo teplovodní mokroběžné závitové oběhové Magna3 32-80 DN 32 výtlak do 8,0 m průtok 5,0 m3/h pro vytápění</t>
  </si>
  <si>
    <t>-1000894294</t>
  </si>
  <si>
    <t>56</t>
  </si>
  <si>
    <t>732422214.GRS</t>
  </si>
  <si>
    <t>Čerpadlo teplovodní mokroběžné přírubové Magna3 40-80F DN 40 výtlak do 8 m průtok 13 m3/h jednodílné pro vytápění</t>
  </si>
  <si>
    <t>606280152</t>
  </si>
  <si>
    <t>57</t>
  </si>
  <si>
    <t>732422222.GRS</t>
  </si>
  <si>
    <t>Čerpadlo teplovodní mokroběžné přírubové Magna3 50-60F DN 50 výtlak do 6 m průtok 14 m3/h jednodílné pro vytápění</t>
  </si>
  <si>
    <t>-1215460827</t>
  </si>
  <si>
    <t>58</t>
  </si>
  <si>
    <t>732422224.GRS</t>
  </si>
  <si>
    <t>Čerpadlo teplovodní mokroběžné přírubové Magna3 50-80F DN 50 výtlak do 8 m průtok 17 m3/h jednodílné pro vytápění</t>
  </si>
  <si>
    <t>-540104019</t>
  </si>
  <si>
    <t>59</t>
  </si>
  <si>
    <t>732429225</t>
  </si>
  <si>
    <t>Montáž čerpadla -vč. přírubového spoje, vsazení do potrubí nad rozdělovačem</t>
  </si>
  <si>
    <t>-1985133218</t>
  </si>
  <si>
    <t>60</t>
  </si>
  <si>
    <t>998732201</t>
  </si>
  <si>
    <t>Přesun hmot procentní pro strojovny v objektech v do 6 m</t>
  </si>
  <si>
    <t>-1806417514</t>
  </si>
  <si>
    <t>733</t>
  </si>
  <si>
    <t>Ústřední vytápění - rozvodné potrubí</t>
  </si>
  <si>
    <t>61</t>
  </si>
  <si>
    <t>733111214</t>
  </si>
  <si>
    <t>Potrubí ocelové závitové černé bezešvé zesílené v kotelnách nebo strojovnách DN 20</t>
  </si>
  <si>
    <t>-1479582734</t>
  </si>
  <si>
    <t>62</t>
  </si>
  <si>
    <t>733120836</t>
  </si>
  <si>
    <t>Demontáž potrubí ocelového hladkého D přes 89 do 159</t>
  </si>
  <si>
    <t>2146905193</t>
  </si>
  <si>
    <t>63</t>
  </si>
  <si>
    <t>733121228</t>
  </si>
  <si>
    <t>Potrubí ocelové hladké bezešvé v kotelnách nebo strojovnách spojované svařováním D 108x4,0</t>
  </si>
  <si>
    <t>-2060837372</t>
  </si>
  <si>
    <t>64</t>
  </si>
  <si>
    <t>733121235</t>
  </si>
  <si>
    <t>Potrubí ocelové hladké bezešvé v kotelnách nebo strojovnách spojované svařováním D 159x4,5</t>
  </si>
  <si>
    <t>-277522747</t>
  </si>
  <si>
    <t>65</t>
  </si>
  <si>
    <t>733190232</t>
  </si>
  <si>
    <t>Zkouška těsnosti potrubí ocelové hladké D přes 89x5,0 do 133x5,0</t>
  </si>
  <si>
    <t>691589736</t>
  </si>
  <si>
    <t>66</t>
  </si>
  <si>
    <t>733194935</t>
  </si>
  <si>
    <t>Napojení na stávající potrubí ocelové hladké D 159x4,5 mm</t>
  </si>
  <si>
    <t>-234031447</t>
  </si>
  <si>
    <t>67</t>
  </si>
  <si>
    <t>761095555</t>
  </si>
  <si>
    <t>68</t>
  </si>
  <si>
    <t>998733201</t>
  </si>
  <si>
    <t>Přesun hmot procentní pro rozvody potrubí v objektech v do 6 m</t>
  </si>
  <si>
    <t>184506349</t>
  </si>
  <si>
    <t>734</t>
  </si>
  <si>
    <t>Ústřední vytápění - armatury</t>
  </si>
  <si>
    <t>69</t>
  </si>
  <si>
    <t>734100812</t>
  </si>
  <si>
    <t>Demontáž armatury přírubové se dvěma přírubami DN přes 50 do 100</t>
  </si>
  <si>
    <t>199076426</t>
  </si>
  <si>
    <t>70</t>
  </si>
  <si>
    <t>734193116</t>
  </si>
  <si>
    <t>Klapka mezipřírubová uzavírací DN 80 PN 16 do 120°C disk tvárná litina</t>
  </si>
  <si>
    <t>-1333448232</t>
  </si>
  <si>
    <t>71</t>
  </si>
  <si>
    <t>734193117</t>
  </si>
  <si>
    <t>Klapka mezipřírubová uzavírací DN 100 PN 16 do 120°C disk tvárná litina</t>
  </si>
  <si>
    <t>-2055008608</t>
  </si>
  <si>
    <t>72</t>
  </si>
  <si>
    <t>734193119</t>
  </si>
  <si>
    <t>Klapka mezipřírubová uzavírací DN 150 PN 16 do 120°C disk tvárná litina</t>
  </si>
  <si>
    <t>-1598096367</t>
  </si>
  <si>
    <t>73</t>
  </si>
  <si>
    <t>734292717</t>
  </si>
  <si>
    <t>Kohout kulový přímý G 1 1/2 PN 42 do 185°C vnitřní závit</t>
  </si>
  <si>
    <t>-963646231</t>
  </si>
  <si>
    <t>74</t>
  </si>
  <si>
    <t>734411127</t>
  </si>
  <si>
    <t>Teploměr technický s pevným stonkem a jímkou zadní připojení průměr 100 mm délky 100 mm</t>
  </si>
  <si>
    <t>414995012</t>
  </si>
  <si>
    <t>75</t>
  </si>
  <si>
    <t>734421112</t>
  </si>
  <si>
    <t>Tlakoměr s pevným stonkem a zpětnou klapkou tlak 0-6 bar průměr 63 mm zadní připojení</t>
  </si>
  <si>
    <t>1910626098</t>
  </si>
  <si>
    <t>76</t>
  </si>
  <si>
    <t>STAF80</t>
  </si>
  <si>
    <t>Smyčkový ventil vyvažovací TA-STAF DN80 včetně izolačního pouzdra</t>
  </si>
  <si>
    <t>782170441</t>
  </si>
  <si>
    <t>77</t>
  </si>
  <si>
    <t>998734201</t>
  </si>
  <si>
    <t>Přesun hmot procentní pro armatury v objektech v do 6 m</t>
  </si>
  <si>
    <t>51362871</t>
  </si>
  <si>
    <t>735</t>
  </si>
  <si>
    <t>Ústřední vytápění - otopná tělesa</t>
  </si>
  <si>
    <t>78</t>
  </si>
  <si>
    <t>7351122</t>
  </si>
  <si>
    <t>Demontáž teplovzdušné jednotky Sahara a zaslepení potrubí</t>
  </si>
  <si>
    <t>1631517564</t>
  </si>
  <si>
    <t>79</t>
  </si>
  <si>
    <t>R735 05</t>
  </si>
  <si>
    <t>Konvektor elektrický BOSCH HC 4000-20</t>
  </si>
  <si>
    <t>-655781006</t>
  </si>
  <si>
    <t>80</t>
  </si>
  <si>
    <t>998735201</t>
  </si>
  <si>
    <t>Přesun hmot procentní pro otopná tělesa v objektech v do 6 m</t>
  </si>
  <si>
    <t>-670175340</t>
  </si>
  <si>
    <t>MaR</t>
  </si>
  <si>
    <t>Elektro MaR</t>
  </si>
  <si>
    <t>81</t>
  </si>
  <si>
    <t>Mar01</t>
  </si>
  <si>
    <t xml:space="preserve">Elektrický přívod pro plynové kotle 230 V, 1036 W </t>
  </si>
  <si>
    <t>ks</t>
  </si>
  <si>
    <t>1929249085</t>
  </si>
  <si>
    <t>82</t>
  </si>
  <si>
    <t>Mar02</t>
  </si>
  <si>
    <t xml:space="preserve">Elektrický přívod pro expanzní automat 230 V, 800 W - propojení </t>
  </si>
  <si>
    <t>-1089816557</t>
  </si>
  <si>
    <t>83</t>
  </si>
  <si>
    <t>Mar03</t>
  </si>
  <si>
    <t>Elektrický přívod pro úpravnu vody 230 V - propojení</t>
  </si>
  <si>
    <t>-1212764557</t>
  </si>
  <si>
    <t>84</t>
  </si>
  <si>
    <t>Mar04</t>
  </si>
  <si>
    <t>Elektrický přívod pro elektrický přímotop 230 V, 2000 W</t>
  </si>
  <si>
    <t>-310383129</t>
  </si>
  <si>
    <t>85</t>
  </si>
  <si>
    <t>Mar05</t>
  </si>
  <si>
    <t>Napájení a řízení elektrických patron v zásobníku TUV 400 V, 10,0 kW - prophjení do systému MaR</t>
  </si>
  <si>
    <t>-1132130200</t>
  </si>
  <si>
    <t>86</t>
  </si>
  <si>
    <t>Mar06</t>
  </si>
  <si>
    <t>Napojení kotlů do stávajícího systému MaR a jejich kaskádové řízení</t>
  </si>
  <si>
    <t>465932917</t>
  </si>
  <si>
    <t>87</t>
  </si>
  <si>
    <t>Mar07</t>
  </si>
  <si>
    <t>Odpojení a připojení nových elektronicky řízených čerpadel</t>
  </si>
  <si>
    <t>113805458</t>
  </si>
  <si>
    <t>88</t>
  </si>
  <si>
    <t>Mar09</t>
  </si>
  <si>
    <t>Napájení a řízení dvou směšovacích uzlů pro dětský pavilon</t>
  </si>
  <si>
    <t>312899579</t>
  </si>
  <si>
    <t>89</t>
  </si>
  <si>
    <t>Mar10</t>
  </si>
  <si>
    <t>Doplnění havarijních stavů kotelny</t>
  </si>
  <si>
    <t>885064737</t>
  </si>
  <si>
    <t>799</t>
  </si>
  <si>
    <t xml:space="preserve"> Ostatní</t>
  </si>
  <si>
    <t>90</t>
  </si>
  <si>
    <t>05.03.012</t>
  </si>
  <si>
    <t>Povinné vybavení kotelny dle ČSN 07 0703</t>
  </si>
  <si>
    <t>262144</t>
  </si>
  <si>
    <t>-340271007</t>
  </si>
  <si>
    <t>91</t>
  </si>
  <si>
    <t>05.03.01222</t>
  </si>
  <si>
    <t>Provozní řád kotelny</t>
  </si>
  <si>
    <t>-573352797</t>
  </si>
  <si>
    <t>92</t>
  </si>
  <si>
    <t>05.03.01223</t>
  </si>
  <si>
    <t>Místní provozní řád kotelny</t>
  </si>
  <si>
    <t>-2133108743</t>
  </si>
  <si>
    <t>93</t>
  </si>
  <si>
    <t>03</t>
  </si>
  <si>
    <t>Projektová dokumentace - skutečné provedení</t>
  </si>
  <si>
    <t>-363696028</t>
  </si>
  <si>
    <t>94</t>
  </si>
  <si>
    <t>73122336</t>
  </si>
  <si>
    <t>Funkční a topná zkouška systému ÚT</t>
  </si>
  <si>
    <t>-1310414404</t>
  </si>
  <si>
    <t>95</t>
  </si>
  <si>
    <t>731243498X03</t>
  </si>
  <si>
    <t>Uvedení kotle do provozu oprávněnou osobou</t>
  </si>
  <si>
    <t>-1813277623</t>
  </si>
  <si>
    <t>96</t>
  </si>
  <si>
    <t>vlastní cena.147</t>
  </si>
  <si>
    <t>Vypuštění systému vč. napuštění topného systému upravenou vodou, včetně odvzdušnění</t>
  </si>
  <si>
    <t>600891548</t>
  </si>
  <si>
    <t>97</t>
  </si>
  <si>
    <t>23.1</t>
  </si>
  <si>
    <t>VRN- Přesun osob a materiálu, doprava, režie</t>
  </si>
  <si>
    <t>517120424</t>
  </si>
  <si>
    <t>D.1.4.1.07</t>
  </si>
  <si>
    <t>Směšovací uzel pro dětský pavilon</t>
  </si>
  <si>
    <t>98</t>
  </si>
  <si>
    <t>PRE.4</t>
  </si>
  <si>
    <t>Demontáž stávajícího zařízení směšovacího uzle</t>
  </si>
  <si>
    <t>-1223792219</t>
  </si>
  <si>
    <t>99</t>
  </si>
  <si>
    <t>732422212.GRS</t>
  </si>
  <si>
    <t>Čerpadlo teplovodní mokroběžné přírubové Magna1 40-60F DN 40 výtlak do 6 m průtok 11 m3/h jednodílné pro vytápění</t>
  </si>
  <si>
    <t>2092043312</t>
  </si>
  <si>
    <t>100</t>
  </si>
  <si>
    <t>733111118</t>
  </si>
  <si>
    <t>Potrubí ocelové závitové černé bezešvé běžné v kotelnách nebo strojovnách DN 50</t>
  </si>
  <si>
    <t>-94011928</t>
  </si>
  <si>
    <t>101</t>
  </si>
  <si>
    <t>733121222</t>
  </si>
  <si>
    <t>Potrubí ocelové hladké bezešvé v kotelnách nebo strojovnách spojované svařováním D 76x3,2</t>
  </si>
  <si>
    <t>1421717396</t>
  </si>
  <si>
    <t>102</t>
  </si>
  <si>
    <t>733191928</t>
  </si>
  <si>
    <t>Napojení na stávající potrubí ocelové závitové DN 50</t>
  </si>
  <si>
    <t>161414833</t>
  </si>
  <si>
    <t>103</t>
  </si>
  <si>
    <t>733194922</t>
  </si>
  <si>
    <t>Napojení na stávající potrubí ocelové hladké D 76x3,2 mm</t>
  </si>
  <si>
    <t>-1439782467</t>
  </si>
  <si>
    <t>104</t>
  </si>
  <si>
    <t>785434869</t>
  </si>
  <si>
    <t>105</t>
  </si>
  <si>
    <t>734193115</t>
  </si>
  <si>
    <t>Klapka mezipřírubová uzavírací DN 65 PN 16 do 120°C disk tvárná litina</t>
  </si>
  <si>
    <t>1060998489</t>
  </si>
  <si>
    <t>106</t>
  </si>
  <si>
    <t>734242417</t>
  </si>
  <si>
    <t>Ventil závitový zpětný přímý G 2 PN 16 do 110°C</t>
  </si>
  <si>
    <t>432429654</t>
  </si>
  <si>
    <t>107</t>
  </si>
  <si>
    <t>734291123</t>
  </si>
  <si>
    <t>Kohout plnící a vypouštěcí G 1/2 PN 10 do 90°C závitový</t>
  </si>
  <si>
    <t>845823474</t>
  </si>
  <si>
    <t>108</t>
  </si>
  <si>
    <t>734291267</t>
  </si>
  <si>
    <t>Filtr závitový přímý G 2 PN 30 do 110°C s vnitřními závity</t>
  </si>
  <si>
    <t>-1953202867</t>
  </si>
  <si>
    <t>109</t>
  </si>
  <si>
    <t>734292718</t>
  </si>
  <si>
    <t>Kohout kulový přímý G 2 PN 42 do 185°C vnitřní závit</t>
  </si>
  <si>
    <t>-1281731896</t>
  </si>
  <si>
    <t>110</t>
  </si>
  <si>
    <t>734295024</t>
  </si>
  <si>
    <t>Směšovací ventil otopných a chladicích systémů závitový třícestný G 6/4" se servomotorem 230V</t>
  </si>
  <si>
    <t>-1423102814</t>
  </si>
  <si>
    <t>111</t>
  </si>
  <si>
    <t>1517008209</t>
  </si>
  <si>
    <t>112</t>
  </si>
  <si>
    <t>734494213</t>
  </si>
  <si>
    <t>Návarek s trubkovým závitem G 1/2</t>
  </si>
  <si>
    <t>1384368325</t>
  </si>
  <si>
    <t>113</t>
  </si>
  <si>
    <t>1591497992</t>
  </si>
  <si>
    <t>114</t>
  </si>
  <si>
    <t>-1725921685</t>
  </si>
  <si>
    <t>II.etapa - Výměna 1 ks kotle, napojení na systém</t>
  </si>
  <si>
    <t>1610691953</t>
  </si>
  <si>
    <t>1245368367</t>
  </si>
  <si>
    <t>-1947083222</t>
  </si>
  <si>
    <t>1464411752</t>
  </si>
  <si>
    <t>-660903513</t>
  </si>
  <si>
    <t>-777161765</t>
  </si>
  <si>
    <t>130863821</t>
  </si>
  <si>
    <t>-274905984</t>
  </si>
  <si>
    <t>-943687197</t>
  </si>
  <si>
    <t>-394930313</t>
  </si>
  <si>
    <t>194792308</t>
  </si>
  <si>
    <t>1179087762</t>
  </si>
  <si>
    <t>-863250330</t>
  </si>
  <si>
    <t>-1681539873</t>
  </si>
  <si>
    <t>2038924814</t>
  </si>
  <si>
    <t>759667499</t>
  </si>
  <si>
    <t>-202666654</t>
  </si>
  <si>
    <t>28171803</t>
  </si>
  <si>
    <t>1027855009</t>
  </si>
  <si>
    <t>420762639</t>
  </si>
  <si>
    <t>45311685</t>
  </si>
  <si>
    <t>-1909765329</t>
  </si>
  <si>
    <t>-1278099277</t>
  </si>
  <si>
    <t>1583237286</t>
  </si>
  <si>
    <t>1828902076</t>
  </si>
  <si>
    <t>-571156430</t>
  </si>
  <si>
    <t>177586874</t>
  </si>
  <si>
    <t>1457955156</t>
  </si>
  <si>
    <t>-1576449536</t>
  </si>
  <si>
    <t>1246760869</t>
  </si>
  <si>
    <t>35447506</t>
  </si>
  <si>
    <t>-371771397</t>
  </si>
  <si>
    <t>-1127769636</t>
  </si>
  <si>
    <t>-1500301819</t>
  </si>
  <si>
    <t>822514819</t>
  </si>
  <si>
    <t>1633445090</t>
  </si>
  <si>
    <t>-2095826658</t>
  </si>
  <si>
    <t>-1021422481</t>
  </si>
  <si>
    <t>-1652612826</t>
  </si>
  <si>
    <t>-1898215613</t>
  </si>
  <si>
    <t>732363148</t>
  </si>
  <si>
    <t>1572918528</t>
  </si>
  <si>
    <t>-1350279094</t>
  </si>
  <si>
    <t>-378528046</t>
  </si>
  <si>
    <t>-1087617154</t>
  </si>
  <si>
    <t>-1709255341</t>
  </si>
  <si>
    <t>1289005321</t>
  </si>
  <si>
    <t>1558821444</t>
  </si>
  <si>
    <t>-729230352</t>
  </si>
  <si>
    <t>-392014343</t>
  </si>
  <si>
    <t>1607901889</t>
  </si>
  <si>
    <t>1303500889</t>
  </si>
  <si>
    <t>-453429547</t>
  </si>
  <si>
    <t>99932325</t>
  </si>
  <si>
    <t>Vysazení provozních uzávěrů DN150</t>
  </si>
  <si>
    <t>-2101137770</t>
  </si>
  <si>
    <t>1643614962</t>
  </si>
  <si>
    <t>193952323</t>
  </si>
  <si>
    <t>456356264</t>
  </si>
  <si>
    <t>255921203</t>
  </si>
  <si>
    <t>-839795557</t>
  </si>
  <si>
    <t>1154603662</t>
  </si>
  <si>
    <t>1637608307</t>
  </si>
  <si>
    <t>-1037968901</t>
  </si>
  <si>
    <t>141529464</t>
  </si>
  <si>
    <t>1586982485</t>
  </si>
  <si>
    <t>1322361471</t>
  </si>
  <si>
    <t>-310571491</t>
  </si>
  <si>
    <t>1323939778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</si>
</sst>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E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16</v>
      </c>
      <c r="BS5" s="14" t="s">
        <v>6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8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8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37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ROUND(AG94,0)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40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41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42</v>
      </c>
      <c r="AL28" s="42"/>
      <c r="AM28" s="42"/>
      <c r="AN28" s="42"/>
      <c r="AO28" s="42"/>
      <c r="AP28" s="37"/>
      <c r="AQ28" s="37"/>
      <c r="AR28" s="41"/>
      <c r="BE28" s="28"/>
    </row>
    <row r="29" hidden="1" s="3" customFormat="1" ht="14.4" customHeight="1">
      <c r="A29" s="3"/>
      <c r="B29" s="43"/>
      <c r="C29" s="44"/>
      <c r="D29" s="29" t="s">
        <v>43</v>
      </c>
      <c r="E29" s="44"/>
      <c r="F29" s="29" t="s">
        <v>44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0)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0)</f>
        <v>0</v>
      </c>
      <c r="AL29" s="44"/>
      <c r="AM29" s="44"/>
      <c r="AN29" s="44"/>
      <c r="AO29" s="44"/>
      <c r="AP29" s="44"/>
      <c r="AQ29" s="44"/>
      <c r="AR29" s="47"/>
      <c r="BE29" s="48"/>
    </row>
    <row r="30" hidden="1" s="3" customFormat="1" ht="14.4" customHeight="1">
      <c r="A30" s="3"/>
      <c r="B30" s="43"/>
      <c r="C30" s="44"/>
      <c r="D30" s="44"/>
      <c r="E30" s="44"/>
      <c r="F30" s="29" t="s">
        <v>45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0)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0)</f>
        <v>0</v>
      </c>
      <c r="AL30" s="44"/>
      <c r="AM30" s="44"/>
      <c r="AN30" s="44"/>
      <c r="AO30" s="44"/>
      <c r="AP30" s="44"/>
      <c r="AQ30" s="44"/>
      <c r="AR30" s="47"/>
      <c r="BE30" s="48"/>
    </row>
    <row r="31" s="3" customFormat="1" ht="14.4" customHeight="1">
      <c r="A31" s="3"/>
      <c r="B31" s="43"/>
      <c r="C31" s="44"/>
      <c r="D31" s="49" t="s">
        <v>43</v>
      </c>
      <c r="E31" s="44"/>
      <c r="F31" s="29" t="s">
        <v>46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0)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s="3" customFormat="1" ht="14.4" customHeight="1">
      <c r="A32" s="3"/>
      <c r="B32" s="43"/>
      <c r="C32" s="44"/>
      <c r="D32" s="44"/>
      <c r="E32" s="44"/>
      <c r="F32" s="29" t="s">
        <v>47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0)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48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0)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2" t="s">
        <v>54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2" t="s">
        <v>55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2" t="s">
        <v>54</v>
      </c>
      <c r="AI60" s="39"/>
      <c r="AJ60" s="39"/>
      <c r="AK60" s="39"/>
      <c r="AL60" s="39"/>
      <c r="AM60" s="62" t="s">
        <v>55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2" t="s">
        <v>54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2" t="s">
        <v>55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2" t="s">
        <v>54</v>
      </c>
      <c r="AI75" s="39"/>
      <c r="AJ75" s="39"/>
      <c r="AK75" s="39"/>
      <c r="AL75" s="39"/>
      <c r="AM75" s="62" t="s">
        <v>55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1"/>
      <c r="BE77" s="35"/>
    </row>
    <row r="81" s="2" customFormat="1" ht="6.96" customHeight="1">
      <c r="A81" s="35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1"/>
      <c r="BE81" s="35"/>
    </row>
    <row r="82" s="2" customFormat="1" ht="24.96" customHeight="1">
      <c r="A82" s="35"/>
      <c r="B82" s="36"/>
      <c r="C82" s="20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8"/>
      <c r="C84" s="29" t="s">
        <v>14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2023_215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17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Nemocnice Litomyšl - Kotelna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21</v>
      </c>
      <c r="D87" s="37"/>
      <c r="E87" s="37"/>
      <c r="F87" s="37"/>
      <c r="G87" s="37"/>
      <c r="H87" s="37"/>
      <c r="I87" s="37"/>
      <c r="J87" s="37"/>
      <c r="K87" s="37"/>
      <c r="L87" s="76" t="str">
        <f>IF(K8="","",K8)</f>
        <v>Litomyšl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23</v>
      </c>
      <c r="AJ87" s="37"/>
      <c r="AK87" s="37"/>
      <c r="AL87" s="37"/>
      <c r="AM87" s="77" t="str">
        <f>IF(AN8= "","",AN8)</f>
        <v>20. 4. 2023</v>
      </c>
      <c r="AN87" s="77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25</v>
      </c>
      <c r="D89" s="37"/>
      <c r="E89" s="37"/>
      <c r="F89" s="37"/>
      <c r="G89" s="37"/>
      <c r="H89" s="37"/>
      <c r="I89" s="37"/>
      <c r="J89" s="37"/>
      <c r="K89" s="37"/>
      <c r="L89" s="69" t="str">
        <f>IF(E11= "","",E11)</f>
        <v>Nemocnice Pardubického kraje,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33</v>
      </c>
      <c r="AJ89" s="37"/>
      <c r="AK89" s="37"/>
      <c r="AL89" s="37"/>
      <c r="AM89" s="78" t="str">
        <f>IF(E17="","",E17)</f>
        <v xml:space="preserve"> </v>
      </c>
      <c r="AN89" s="69"/>
      <c r="AO89" s="69"/>
      <c r="AP89" s="69"/>
      <c r="AQ89" s="37"/>
      <c r="AR89" s="41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5"/>
    </row>
    <row r="90" s="2" customFormat="1" ht="15.15" customHeight="1">
      <c r="A90" s="35"/>
      <c r="B90" s="36"/>
      <c r="C90" s="29" t="s">
        <v>31</v>
      </c>
      <c r="D90" s="37"/>
      <c r="E90" s="37"/>
      <c r="F90" s="37"/>
      <c r="G90" s="37"/>
      <c r="H90" s="37"/>
      <c r="I90" s="37"/>
      <c r="J90" s="37"/>
      <c r="K90" s="37"/>
      <c r="L90" s="69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8" t="str">
        <f>IF(E20="","",E20)</f>
        <v>Josef Vašíček</v>
      </c>
      <c r="AN90" s="69"/>
      <c r="AO90" s="69"/>
      <c r="AP90" s="69"/>
      <c r="AQ90" s="37"/>
      <c r="AR90" s="41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5"/>
    </row>
    <row r="92" s="2" customFormat="1" ht="29.28" customHeight="1">
      <c r="A92" s="35"/>
      <c r="B92" s="36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1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5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ROUND(SUM(AG95:AG96),0)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ROUND(SUM(AS95:AS96),0)</f>
        <v>0</v>
      </c>
      <c r="AT94" s="112">
        <f>ROUND(SUM(AV94:AW94),0)</f>
        <v>0</v>
      </c>
      <c r="AU94" s="113">
        <f>ROUND(SUM(AU95:AU96),5)</f>
        <v>0</v>
      </c>
      <c r="AV94" s="112">
        <f>ROUND(AZ94*L29,0)</f>
        <v>0</v>
      </c>
      <c r="AW94" s="112">
        <f>ROUND(BA94*L30,0)</f>
        <v>0</v>
      </c>
      <c r="AX94" s="112">
        <f>ROUND(BB94*L29,0)</f>
        <v>0</v>
      </c>
      <c r="AY94" s="112">
        <f>ROUND(BC94*L30,0)</f>
        <v>0</v>
      </c>
      <c r="AZ94" s="112">
        <f>ROUND(SUM(AZ95:AZ96),0)</f>
        <v>0</v>
      </c>
      <c r="BA94" s="112">
        <f>ROUND(SUM(BA95:BA96),0)</f>
        <v>0</v>
      </c>
      <c r="BB94" s="112">
        <f>ROUND(SUM(BB95:BB96),0)</f>
        <v>0</v>
      </c>
      <c r="BC94" s="112">
        <f>ROUND(SUM(BC95:BC96),0)</f>
        <v>0</v>
      </c>
      <c r="BD94" s="114">
        <f>ROUND(SUM(BD95:BD96),0)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37.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'I.etapa - Výměna 1 ks kot...'!J30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ROUND(SUM(AV95:AW95),0)</f>
        <v>0</v>
      </c>
      <c r="AU95" s="127">
        <f>'I.etapa - Výměna 1 ks kot...'!P128</f>
        <v>0</v>
      </c>
      <c r="AV95" s="126">
        <f>'I.etapa - Výměna 1 ks kot...'!J33</f>
        <v>0</v>
      </c>
      <c r="AW95" s="126">
        <f>'I.etapa - Výměna 1 ks kot...'!J34</f>
        <v>0</v>
      </c>
      <c r="AX95" s="126">
        <f>'I.etapa - Výměna 1 ks kot...'!J35</f>
        <v>0</v>
      </c>
      <c r="AY95" s="126">
        <f>'I.etapa - Výměna 1 ks kot...'!J36</f>
        <v>0</v>
      </c>
      <c r="AZ95" s="126">
        <f>'I.etapa - Výměna 1 ks kot...'!F33</f>
        <v>0</v>
      </c>
      <c r="BA95" s="126">
        <f>'I.etapa - Výměna 1 ks kot...'!F34</f>
        <v>0</v>
      </c>
      <c r="BB95" s="126">
        <f>'I.etapa - Výměna 1 ks kot...'!F35</f>
        <v>0</v>
      </c>
      <c r="BC95" s="126">
        <f>'I.etapa - Výměna 1 ks kot...'!F36</f>
        <v>0</v>
      </c>
      <c r="BD95" s="128">
        <f>'I.etapa - Výměna 1 ks kot...'!F37</f>
        <v>0</v>
      </c>
      <c r="BE95" s="7"/>
      <c r="BT95" s="129" t="s">
        <v>8</v>
      </c>
      <c r="BV95" s="129" t="s">
        <v>81</v>
      </c>
      <c r="BW95" s="129" t="s">
        <v>87</v>
      </c>
      <c r="BX95" s="129" t="s">
        <v>5</v>
      </c>
      <c r="CL95" s="129" t="s">
        <v>1</v>
      </c>
      <c r="CM95" s="129" t="s">
        <v>88</v>
      </c>
    </row>
    <row r="96" s="7" customFormat="1" ht="24.75" customHeight="1">
      <c r="A96" s="117" t="s">
        <v>83</v>
      </c>
      <c r="B96" s="118"/>
      <c r="C96" s="119"/>
      <c r="D96" s="120" t="s">
        <v>89</v>
      </c>
      <c r="E96" s="120"/>
      <c r="F96" s="120"/>
      <c r="G96" s="120"/>
      <c r="H96" s="120"/>
      <c r="I96" s="121"/>
      <c r="J96" s="120" t="s">
        <v>90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'II.etapa - Výměna 1 ks ko...'!J30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30">
        <v>0</v>
      </c>
      <c r="AT96" s="131">
        <f>ROUND(SUM(AV96:AW96),0)</f>
        <v>0</v>
      </c>
      <c r="AU96" s="132">
        <f>'II.etapa - Výměna 1 ks ko...'!P126</f>
        <v>0</v>
      </c>
      <c r="AV96" s="131">
        <f>'II.etapa - Výměna 1 ks ko...'!J33</f>
        <v>0</v>
      </c>
      <c r="AW96" s="131">
        <f>'II.etapa - Výměna 1 ks ko...'!J34</f>
        <v>0</v>
      </c>
      <c r="AX96" s="131">
        <f>'II.etapa - Výměna 1 ks ko...'!J35</f>
        <v>0</v>
      </c>
      <c r="AY96" s="131">
        <f>'II.etapa - Výměna 1 ks ko...'!J36</f>
        <v>0</v>
      </c>
      <c r="AZ96" s="131">
        <f>'II.etapa - Výměna 1 ks ko...'!F33</f>
        <v>0</v>
      </c>
      <c r="BA96" s="131">
        <f>'II.etapa - Výměna 1 ks ko...'!F34</f>
        <v>0</v>
      </c>
      <c r="BB96" s="131">
        <f>'II.etapa - Výměna 1 ks ko...'!F35</f>
        <v>0</v>
      </c>
      <c r="BC96" s="131">
        <f>'II.etapa - Výměna 1 ks ko...'!F36</f>
        <v>0</v>
      </c>
      <c r="BD96" s="133">
        <f>'II.etapa - Výměna 1 ks ko...'!F37</f>
        <v>0</v>
      </c>
      <c r="BE96" s="7"/>
      <c r="BT96" s="129" t="s">
        <v>8</v>
      </c>
      <c r="BV96" s="129" t="s">
        <v>81</v>
      </c>
      <c r="BW96" s="129" t="s">
        <v>91</v>
      </c>
      <c r="BX96" s="129" t="s">
        <v>5</v>
      </c>
      <c r="CL96" s="129" t="s">
        <v>1</v>
      </c>
      <c r="CM96" s="129" t="s">
        <v>88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+MaUBJYRo0cpK96vEXS4zM1zRx0IOU0Kpitx/1CtIdyRpUeqscJ3sPqK5PWK4c3+78QGehlUAehqGDnhBPiQkw==" hashValue="eMX4XmCWJSnHXVfetznMdU6OWWxFnnjp0A/IZqlUpsFuh7QCcQowXRXORHItgIhe26Va8YJ/I1jdlaOqVwPDa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I.etapa - Výměna 1 ks kot...'!C2" display="/"/>
    <hyperlink ref="A96" location="'II.etapa - Výměna 1 ks 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88</v>
      </c>
    </row>
    <row r="4" s="1" customFormat="1" ht="24.96" customHeight="1">
      <c r="B4" s="17"/>
      <c r="D4" s="136" t="s">
        <v>92</v>
      </c>
      <c r="L4" s="17"/>
      <c r="M4" s="137" t="s">
        <v>11</v>
      </c>
      <c r="AT4" s="14" t="s">
        <v>37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17</v>
      </c>
      <c r="L6" s="17"/>
    </row>
    <row r="7" s="1" customFormat="1" ht="16.5" customHeight="1">
      <c r="B7" s="17"/>
      <c r="E7" s="139" t="str">
        <f>'Rekapitulace stavby'!K6</f>
        <v>Nemocnice Litomyšl - Kotelna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93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40" t="s">
        <v>94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stavby'!AN8</f>
        <v>20. 4. 2023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29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29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35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36</v>
      </c>
      <c r="F24" s="35"/>
      <c r="G24" s="35"/>
      <c r="H24" s="35"/>
      <c r="I24" s="138" t="s">
        <v>29</v>
      </c>
      <c r="J24" s="141" t="s">
        <v>1</v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38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39</v>
      </c>
      <c r="E30" s="35"/>
      <c r="F30" s="35"/>
      <c r="G30" s="35"/>
      <c r="H30" s="35"/>
      <c r="I30" s="35"/>
      <c r="J30" s="149">
        <f>ROUND(J128, 0)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41</v>
      </c>
      <c r="G32" s="35"/>
      <c r="H32" s="35"/>
      <c r="I32" s="150" t="s">
        <v>40</v>
      </c>
      <c r="J32" s="150" t="s">
        <v>42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43</v>
      </c>
      <c r="E33" s="138" t="s">
        <v>44</v>
      </c>
      <c r="F33" s="152">
        <f>ROUND((SUM(BE128:BE254)),  0)</f>
        <v>0</v>
      </c>
      <c r="G33" s="35"/>
      <c r="H33" s="35"/>
      <c r="I33" s="153">
        <v>0.20999999999999999</v>
      </c>
      <c r="J33" s="152">
        <f>ROUND(((SUM(BE128:BE254))*I33),  0)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45</v>
      </c>
      <c r="F34" s="152">
        <f>ROUND((SUM(BF128:BF254)),  0)</f>
        <v>0</v>
      </c>
      <c r="G34" s="35"/>
      <c r="H34" s="35"/>
      <c r="I34" s="153">
        <v>0.14999999999999999</v>
      </c>
      <c r="J34" s="152">
        <f>ROUND(((SUM(BF128:BF254))*I34),  0)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43</v>
      </c>
      <c r="E35" s="138" t="s">
        <v>46</v>
      </c>
      <c r="F35" s="152">
        <f>ROUND((SUM(BG128:BG254)),  0)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47</v>
      </c>
      <c r="F36" s="152">
        <f>ROUND((SUM(BH128:BH254)),  0)</f>
        <v>0</v>
      </c>
      <c r="G36" s="35"/>
      <c r="H36" s="35"/>
      <c r="I36" s="153">
        <v>0.14999999999999999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48</v>
      </c>
      <c r="F37" s="152">
        <f>ROUND((SUM(BI128:BI254)),  0)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2" t="str">
        <f>E7</f>
        <v>Nemocnice Litomyšl - Kotelna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30" customHeight="1">
      <c r="A87" s="35"/>
      <c r="B87" s="36"/>
      <c r="C87" s="37"/>
      <c r="D87" s="37"/>
      <c r="E87" s="74" t="str">
        <f>E9</f>
        <v>I.etapa - Výměna 1 ks kotle, napojení na systém, čerpadla, TUV, expanzomat, šměšovací uzel dětský pavilon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21</v>
      </c>
      <c r="D89" s="37"/>
      <c r="E89" s="37"/>
      <c r="F89" s="24" t="str">
        <f>F12</f>
        <v>Litomyšl</v>
      </c>
      <c r="G89" s="37"/>
      <c r="H89" s="37"/>
      <c r="I89" s="29" t="s">
        <v>23</v>
      </c>
      <c r="J89" s="77" t="str">
        <f>IF(J12="","",J12)</f>
        <v>20. 4. 2023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Nemocnice Pardubického kraje, a.s.</v>
      </c>
      <c r="G91" s="37"/>
      <c r="H91" s="37"/>
      <c r="I91" s="29" t="s">
        <v>33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Josef Vašíček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6" t="s">
        <v>98</v>
      </c>
      <c r="D96" s="37"/>
      <c r="E96" s="37"/>
      <c r="F96" s="37"/>
      <c r="G96" s="37"/>
      <c r="H96" s="37"/>
      <c r="I96" s="37"/>
      <c r="J96" s="108">
        <f>J128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hidden="1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J129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J130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J138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J156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J170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J176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3"/>
      <c r="C103" s="184"/>
      <c r="D103" s="185" t="s">
        <v>106</v>
      </c>
      <c r="E103" s="186"/>
      <c r="F103" s="186"/>
      <c r="G103" s="186"/>
      <c r="H103" s="186"/>
      <c r="I103" s="186"/>
      <c r="J103" s="187">
        <f>J195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3"/>
      <c r="C104" s="184"/>
      <c r="D104" s="185" t="s">
        <v>107</v>
      </c>
      <c r="E104" s="186"/>
      <c r="F104" s="186"/>
      <c r="G104" s="186"/>
      <c r="H104" s="186"/>
      <c r="I104" s="186"/>
      <c r="J104" s="187">
        <f>J204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3"/>
      <c r="C105" s="184"/>
      <c r="D105" s="185" t="s">
        <v>108</v>
      </c>
      <c r="E105" s="186"/>
      <c r="F105" s="186"/>
      <c r="G105" s="186"/>
      <c r="H105" s="186"/>
      <c r="I105" s="186"/>
      <c r="J105" s="187">
        <f>J214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3"/>
      <c r="C106" s="184"/>
      <c r="D106" s="185" t="s">
        <v>109</v>
      </c>
      <c r="E106" s="186"/>
      <c r="F106" s="186"/>
      <c r="G106" s="186"/>
      <c r="H106" s="186"/>
      <c r="I106" s="186"/>
      <c r="J106" s="187">
        <f>J218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3"/>
      <c r="C107" s="184"/>
      <c r="D107" s="185" t="s">
        <v>110</v>
      </c>
      <c r="E107" s="186"/>
      <c r="F107" s="186"/>
      <c r="G107" s="186"/>
      <c r="H107" s="186"/>
      <c r="I107" s="186"/>
      <c r="J107" s="187">
        <f>J228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77"/>
      <c r="C108" s="178"/>
      <c r="D108" s="179" t="s">
        <v>111</v>
      </c>
      <c r="E108" s="180"/>
      <c r="F108" s="180"/>
      <c r="G108" s="180"/>
      <c r="H108" s="180"/>
      <c r="I108" s="180"/>
      <c r="J108" s="181">
        <f>J237</f>
        <v>0</v>
      </c>
      <c r="K108" s="178"/>
      <c r="L108" s="18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1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 s="2" customFormat="1" ht="6.96" customHeight="1">
      <c r="A110" s="35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61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hidden="1"/>
    <row r="112" hidden="1"/>
    <row r="113" hidden="1"/>
    <row r="114" s="2" customFormat="1" ht="6.96" customHeight="1">
      <c r="A114" s="35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112</v>
      </c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17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2" t="str">
        <f>E7</f>
        <v>Nemocnice Litomyšl - Kotelna</v>
      </c>
      <c r="F118" s="29"/>
      <c r="G118" s="29"/>
      <c r="H118" s="29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93</v>
      </c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30" customHeight="1">
      <c r="A120" s="35"/>
      <c r="B120" s="36"/>
      <c r="C120" s="37"/>
      <c r="D120" s="37"/>
      <c r="E120" s="74" t="str">
        <f>E9</f>
        <v>I.etapa - Výměna 1 ks kotle, napojení na systém, čerpadla, TUV, expanzomat, šměšovací uzel dětský pavilon</v>
      </c>
      <c r="F120" s="37"/>
      <c r="G120" s="37"/>
      <c r="H120" s="37"/>
      <c r="I120" s="37"/>
      <c r="J120" s="37"/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21</v>
      </c>
      <c r="D122" s="37"/>
      <c r="E122" s="37"/>
      <c r="F122" s="24" t="str">
        <f>F12</f>
        <v>Litomyšl</v>
      </c>
      <c r="G122" s="37"/>
      <c r="H122" s="37"/>
      <c r="I122" s="29" t="s">
        <v>23</v>
      </c>
      <c r="J122" s="77" t="str">
        <f>IF(J12="","",J12)</f>
        <v>20. 4. 2023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25</v>
      </c>
      <c r="D124" s="37"/>
      <c r="E124" s="37"/>
      <c r="F124" s="24" t="str">
        <f>E15</f>
        <v>Nemocnice Pardubického kraje, a.s.</v>
      </c>
      <c r="G124" s="37"/>
      <c r="H124" s="37"/>
      <c r="I124" s="29" t="s">
        <v>33</v>
      </c>
      <c r="J124" s="33" t="str">
        <f>E21</f>
        <v xml:space="preserve"> </v>
      </c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31</v>
      </c>
      <c r="D125" s="37"/>
      <c r="E125" s="37"/>
      <c r="F125" s="24" t="str">
        <f>IF(E18="","",E18)</f>
        <v>Vyplň údaj</v>
      </c>
      <c r="G125" s="37"/>
      <c r="H125" s="37"/>
      <c r="I125" s="29" t="s">
        <v>35</v>
      </c>
      <c r="J125" s="33" t="str">
        <f>E24</f>
        <v>Josef Vašíček</v>
      </c>
      <c r="K125" s="37"/>
      <c r="L125" s="61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1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9"/>
      <c r="B127" s="190"/>
      <c r="C127" s="191" t="s">
        <v>113</v>
      </c>
      <c r="D127" s="192" t="s">
        <v>64</v>
      </c>
      <c r="E127" s="192" t="s">
        <v>60</v>
      </c>
      <c r="F127" s="192" t="s">
        <v>61</v>
      </c>
      <c r="G127" s="192" t="s">
        <v>114</v>
      </c>
      <c r="H127" s="192" t="s">
        <v>115</v>
      </c>
      <c r="I127" s="192" t="s">
        <v>116</v>
      </c>
      <c r="J127" s="193" t="s">
        <v>97</v>
      </c>
      <c r="K127" s="194" t="s">
        <v>117</v>
      </c>
      <c r="L127" s="195"/>
      <c r="M127" s="98" t="s">
        <v>1</v>
      </c>
      <c r="N127" s="99" t="s">
        <v>43</v>
      </c>
      <c r="O127" s="99" t="s">
        <v>118</v>
      </c>
      <c r="P127" s="99" t="s">
        <v>119</v>
      </c>
      <c r="Q127" s="99" t="s">
        <v>120</v>
      </c>
      <c r="R127" s="99" t="s">
        <v>121</v>
      </c>
      <c r="S127" s="99" t="s">
        <v>122</v>
      </c>
      <c r="T127" s="100" t="s">
        <v>123</v>
      </c>
      <c r="U127" s="189"/>
      <c r="V127" s="189"/>
      <c r="W127" s="189"/>
      <c r="X127" s="189"/>
      <c r="Y127" s="189"/>
      <c r="Z127" s="189"/>
      <c r="AA127" s="189"/>
      <c r="AB127" s="189"/>
      <c r="AC127" s="189"/>
      <c r="AD127" s="189"/>
      <c r="AE127" s="189"/>
    </row>
    <row r="128" s="2" customFormat="1" ht="22.8" customHeight="1">
      <c r="A128" s="35"/>
      <c r="B128" s="36"/>
      <c r="C128" s="105" t="s">
        <v>124</v>
      </c>
      <c r="D128" s="37"/>
      <c r="E128" s="37"/>
      <c r="F128" s="37"/>
      <c r="G128" s="37"/>
      <c r="H128" s="37"/>
      <c r="I128" s="37"/>
      <c r="J128" s="196">
        <f>BK128</f>
        <v>0</v>
      </c>
      <c r="K128" s="37"/>
      <c r="L128" s="41"/>
      <c r="M128" s="101"/>
      <c r="N128" s="197"/>
      <c r="O128" s="102"/>
      <c r="P128" s="198">
        <f>P129+P237</f>
        <v>0</v>
      </c>
      <c r="Q128" s="102"/>
      <c r="R128" s="198">
        <f>R129+R237</f>
        <v>1.9346200000000002</v>
      </c>
      <c r="S128" s="102"/>
      <c r="T128" s="199">
        <f>T129+T237</f>
        <v>4.7896200000000002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78</v>
      </c>
      <c r="AU128" s="14" t="s">
        <v>99</v>
      </c>
      <c r="BK128" s="200">
        <f>BK129+BK237</f>
        <v>0</v>
      </c>
    </row>
    <row r="129" s="12" customFormat="1" ht="25.92" customHeight="1">
      <c r="A129" s="12"/>
      <c r="B129" s="201"/>
      <c r="C129" s="202"/>
      <c r="D129" s="203" t="s">
        <v>78</v>
      </c>
      <c r="E129" s="204" t="s">
        <v>125</v>
      </c>
      <c r="F129" s="204" t="s">
        <v>126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P130+P138+P156+P170+P176+P195+P204+P214+P218+P228</f>
        <v>0</v>
      </c>
      <c r="Q129" s="209"/>
      <c r="R129" s="210">
        <f>R130+R138+R156+R170+R176+R195+R204+R214+R218+R228</f>
        <v>1.7638900000000002</v>
      </c>
      <c r="S129" s="209"/>
      <c r="T129" s="211">
        <f>T130+T138+T156+T170+T176+T195+T204+T214+T218+T228</f>
        <v>4.7896200000000002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88</v>
      </c>
      <c r="AT129" s="213" t="s">
        <v>78</v>
      </c>
      <c r="AU129" s="213" t="s">
        <v>79</v>
      </c>
      <c r="AY129" s="212" t="s">
        <v>127</v>
      </c>
      <c r="BK129" s="214">
        <f>BK130+BK138+BK156+BK170+BK176+BK195+BK204+BK214+BK218+BK228</f>
        <v>0</v>
      </c>
    </row>
    <row r="130" s="12" customFormat="1" ht="22.8" customHeight="1">
      <c r="A130" s="12"/>
      <c r="B130" s="201"/>
      <c r="C130" s="202"/>
      <c r="D130" s="203" t="s">
        <v>78</v>
      </c>
      <c r="E130" s="215" t="s">
        <v>128</v>
      </c>
      <c r="F130" s="215" t="s">
        <v>129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SUM(P131:P137)</f>
        <v>0</v>
      </c>
      <c r="Q130" s="209"/>
      <c r="R130" s="210">
        <f>SUM(R131:R137)</f>
        <v>0.13353999999999999</v>
      </c>
      <c r="S130" s="209"/>
      <c r="T130" s="211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88</v>
      </c>
      <c r="AT130" s="213" t="s">
        <v>78</v>
      </c>
      <c r="AU130" s="213" t="s">
        <v>8</v>
      </c>
      <c r="AY130" s="212" t="s">
        <v>127</v>
      </c>
      <c r="BK130" s="214">
        <f>SUM(BK131:BK137)</f>
        <v>0</v>
      </c>
    </row>
    <row r="131" s="2" customFormat="1" ht="24.15" customHeight="1">
      <c r="A131" s="35"/>
      <c r="B131" s="36"/>
      <c r="C131" s="217" t="s">
        <v>8</v>
      </c>
      <c r="D131" s="217" t="s">
        <v>130</v>
      </c>
      <c r="E131" s="218" t="s">
        <v>131</v>
      </c>
      <c r="F131" s="219" t="s">
        <v>132</v>
      </c>
      <c r="G131" s="220" t="s">
        <v>133</v>
      </c>
      <c r="H131" s="221">
        <v>10</v>
      </c>
      <c r="I131" s="222"/>
      <c r="J131" s="223">
        <f>ROUND(I131*H131,0)</f>
        <v>0</v>
      </c>
      <c r="K131" s="224"/>
      <c r="L131" s="41"/>
      <c r="M131" s="225" t="s">
        <v>1</v>
      </c>
      <c r="N131" s="226" t="s">
        <v>46</v>
      </c>
      <c r="O131" s="89"/>
      <c r="P131" s="227">
        <f>O131*H131</f>
        <v>0</v>
      </c>
      <c r="Q131" s="227">
        <v>4.0000000000000003E-05</v>
      </c>
      <c r="R131" s="227">
        <f>Q131*H131</f>
        <v>0.00040000000000000002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134</v>
      </c>
      <c r="AT131" s="229" t="s">
        <v>130</v>
      </c>
      <c r="AU131" s="229" t="s">
        <v>88</v>
      </c>
      <c r="AY131" s="14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135</v>
      </c>
      <c r="BK131" s="230">
        <f>ROUND(I131*H131,0)</f>
        <v>0</v>
      </c>
      <c r="BL131" s="14" t="s">
        <v>134</v>
      </c>
      <c r="BM131" s="229" t="s">
        <v>136</v>
      </c>
    </row>
    <row r="132" s="2" customFormat="1" ht="16.5" customHeight="1">
      <c r="A132" s="35"/>
      <c r="B132" s="36"/>
      <c r="C132" s="217" t="s">
        <v>88</v>
      </c>
      <c r="D132" s="217" t="s">
        <v>130</v>
      </c>
      <c r="E132" s="218" t="s">
        <v>137</v>
      </c>
      <c r="F132" s="219" t="s">
        <v>138</v>
      </c>
      <c r="G132" s="220" t="s">
        <v>133</v>
      </c>
      <c r="H132" s="221">
        <v>1</v>
      </c>
      <c r="I132" s="222"/>
      <c r="J132" s="223">
        <f>ROUND(I132*H132,0)</f>
        <v>0</v>
      </c>
      <c r="K132" s="224"/>
      <c r="L132" s="41"/>
      <c r="M132" s="225" t="s">
        <v>1</v>
      </c>
      <c r="N132" s="226" t="s">
        <v>46</v>
      </c>
      <c r="O132" s="89"/>
      <c r="P132" s="227">
        <f>O132*H132</f>
        <v>0</v>
      </c>
      <c r="Q132" s="227">
        <v>4.0000000000000003E-05</v>
      </c>
      <c r="R132" s="227">
        <f>Q132*H132</f>
        <v>4.0000000000000003E-05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134</v>
      </c>
      <c r="AT132" s="229" t="s">
        <v>130</v>
      </c>
      <c r="AU132" s="229" t="s">
        <v>88</v>
      </c>
      <c r="AY132" s="14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135</v>
      </c>
      <c r="BK132" s="230">
        <f>ROUND(I132*H132,0)</f>
        <v>0</v>
      </c>
      <c r="BL132" s="14" t="s">
        <v>134</v>
      </c>
      <c r="BM132" s="229" t="s">
        <v>139</v>
      </c>
    </row>
    <row r="133" s="2" customFormat="1" ht="33" customHeight="1">
      <c r="A133" s="35"/>
      <c r="B133" s="36"/>
      <c r="C133" s="217" t="s">
        <v>140</v>
      </c>
      <c r="D133" s="217" t="s">
        <v>130</v>
      </c>
      <c r="E133" s="218" t="s">
        <v>141</v>
      </c>
      <c r="F133" s="219" t="s">
        <v>142</v>
      </c>
      <c r="G133" s="220" t="s">
        <v>143</v>
      </c>
      <c r="H133" s="221">
        <v>40</v>
      </c>
      <c r="I133" s="222"/>
      <c r="J133" s="223">
        <f>ROUND(I133*H133,0)</f>
        <v>0</v>
      </c>
      <c r="K133" s="224"/>
      <c r="L133" s="41"/>
      <c r="M133" s="225" t="s">
        <v>1</v>
      </c>
      <c r="N133" s="226" t="s">
        <v>46</v>
      </c>
      <c r="O133" s="89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134</v>
      </c>
      <c r="AT133" s="229" t="s">
        <v>130</v>
      </c>
      <c r="AU133" s="229" t="s">
        <v>88</v>
      </c>
      <c r="AY133" s="14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135</v>
      </c>
      <c r="BK133" s="230">
        <f>ROUND(I133*H133,0)</f>
        <v>0</v>
      </c>
      <c r="BL133" s="14" t="s">
        <v>134</v>
      </c>
      <c r="BM133" s="229" t="s">
        <v>144</v>
      </c>
    </row>
    <row r="134" s="2" customFormat="1" ht="24.15" customHeight="1">
      <c r="A134" s="35"/>
      <c r="B134" s="36"/>
      <c r="C134" s="231" t="s">
        <v>135</v>
      </c>
      <c r="D134" s="231" t="s">
        <v>145</v>
      </c>
      <c r="E134" s="232" t="s">
        <v>146</v>
      </c>
      <c r="F134" s="233" t="s">
        <v>147</v>
      </c>
      <c r="G134" s="234" t="s">
        <v>143</v>
      </c>
      <c r="H134" s="235">
        <v>10</v>
      </c>
      <c r="I134" s="236"/>
      <c r="J134" s="237">
        <f>ROUND(I134*H134,0)</f>
        <v>0</v>
      </c>
      <c r="K134" s="238"/>
      <c r="L134" s="239"/>
      <c r="M134" s="240" t="s">
        <v>1</v>
      </c>
      <c r="N134" s="241" t="s">
        <v>46</v>
      </c>
      <c r="O134" s="89"/>
      <c r="P134" s="227">
        <f>O134*H134</f>
        <v>0</v>
      </c>
      <c r="Q134" s="227">
        <v>0.00029</v>
      </c>
      <c r="R134" s="227">
        <f>Q134*H134</f>
        <v>0.0028999999999999998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148</v>
      </c>
      <c r="AT134" s="229" t="s">
        <v>145</v>
      </c>
      <c r="AU134" s="229" t="s">
        <v>88</v>
      </c>
      <c r="AY134" s="14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135</v>
      </c>
      <c r="BK134" s="230">
        <f>ROUND(I134*H134,0)</f>
        <v>0</v>
      </c>
      <c r="BL134" s="14" t="s">
        <v>134</v>
      </c>
      <c r="BM134" s="229" t="s">
        <v>149</v>
      </c>
    </row>
    <row r="135" s="2" customFormat="1" ht="24.15" customHeight="1">
      <c r="A135" s="35"/>
      <c r="B135" s="36"/>
      <c r="C135" s="231" t="s">
        <v>150</v>
      </c>
      <c r="D135" s="231" t="s">
        <v>145</v>
      </c>
      <c r="E135" s="232" t="s">
        <v>151</v>
      </c>
      <c r="F135" s="233" t="s">
        <v>152</v>
      </c>
      <c r="G135" s="234" t="s">
        <v>143</v>
      </c>
      <c r="H135" s="235">
        <v>12</v>
      </c>
      <c r="I135" s="236"/>
      <c r="J135" s="237">
        <f>ROUND(I135*H135,0)</f>
        <v>0</v>
      </c>
      <c r="K135" s="238"/>
      <c r="L135" s="239"/>
      <c r="M135" s="240" t="s">
        <v>1</v>
      </c>
      <c r="N135" s="241" t="s">
        <v>46</v>
      </c>
      <c r="O135" s="89"/>
      <c r="P135" s="227">
        <f>O135*H135</f>
        <v>0</v>
      </c>
      <c r="Q135" s="227">
        <v>0.0035000000000000001</v>
      </c>
      <c r="R135" s="227">
        <f>Q135*H135</f>
        <v>0.042000000000000003</v>
      </c>
      <c r="S135" s="227">
        <v>0</v>
      </c>
      <c r="T135" s="228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9" t="s">
        <v>148</v>
      </c>
      <c r="AT135" s="229" t="s">
        <v>145</v>
      </c>
      <c r="AU135" s="229" t="s">
        <v>88</v>
      </c>
      <c r="AY135" s="14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4" t="s">
        <v>135</v>
      </c>
      <c r="BK135" s="230">
        <f>ROUND(I135*H135,0)</f>
        <v>0</v>
      </c>
      <c r="BL135" s="14" t="s">
        <v>134</v>
      </c>
      <c r="BM135" s="229" t="s">
        <v>153</v>
      </c>
    </row>
    <row r="136" s="2" customFormat="1" ht="24.15" customHeight="1">
      <c r="A136" s="35"/>
      <c r="B136" s="36"/>
      <c r="C136" s="231" t="s">
        <v>154</v>
      </c>
      <c r="D136" s="231" t="s">
        <v>145</v>
      </c>
      <c r="E136" s="232" t="s">
        <v>155</v>
      </c>
      <c r="F136" s="233" t="s">
        <v>156</v>
      </c>
      <c r="G136" s="234" t="s">
        <v>143</v>
      </c>
      <c r="H136" s="235">
        <v>18</v>
      </c>
      <c r="I136" s="236"/>
      <c r="J136" s="237">
        <f>ROUND(I136*H136,0)</f>
        <v>0</v>
      </c>
      <c r="K136" s="238"/>
      <c r="L136" s="239"/>
      <c r="M136" s="240" t="s">
        <v>1</v>
      </c>
      <c r="N136" s="241" t="s">
        <v>46</v>
      </c>
      <c r="O136" s="89"/>
      <c r="P136" s="227">
        <f>O136*H136</f>
        <v>0</v>
      </c>
      <c r="Q136" s="227">
        <v>0.0048999999999999998</v>
      </c>
      <c r="R136" s="227">
        <f>Q136*H136</f>
        <v>0.088200000000000001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148</v>
      </c>
      <c r="AT136" s="229" t="s">
        <v>145</v>
      </c>
      <c r="AU136" s="229" t="s">
        <v>88</v>
      </c>
      <c r="AY136" s="14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135</v>
      </c>
      <c r="BK136" s="230">
        <f>ROUND(I136*H136,0)</f>
        <v>0</v>
      </c>
      <c r="BL136" s="14" t="s">
        <v>134</v>
      </c>
      <c r="BM136" s="229" t="s">
        <v>157</v>
      </c>
    </row>
    <row r="137" s="2" customFormat="1" ht="24.15" customHeight="1">
      <c r="A137" s="35"/>
      <c r="B137" s="36"/>
      <c r="C137" s="217" t="s">
        <v>158</v>
      </c>
      <c r="D137" s="217" t="s">
        <v>130</v>
      </c>
      <c r="E137" s="218" t="s">
        <v>159</v>
      </c>
      <c r="F137" s="219" t="s">
        <v>160</v>
      </c>
      <c r="G137" s="220" t="s">
        <v>161</v>
      </c>
      <c r="H137" s="242"/>
      <c r="I137" s="222"/>
      <c r="J137" s="223">
        <f>ROUND(I137*H137,0)</f>
        <v>0</v>
      </c>
      <c r="K137" s="224"/>
      <c r="L137" s="41"/>
      <c r="M137" s="225" t="s">
        <v>1</v>
      </c>
      <c r="N137" s="226" t="s">
        <v>46</v>
      </c>
      <c r="O137" s="89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134</v>
      </c>
      <c r="AT137" s="229" t="s">
        <v>130</v>
      </c>
      <c r="AU137" s="229" t="s">
        <v>88</v>
      </c>
      <c r="AY137" s="14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135</v>
      </c>
      <c r="BK137" s="230">
        <f>ROUND(I137*H137,0)</f>
        <v>0</v>
      </c>
      <c r="BL137" s="14" t="s">
        <v>134</v>
      </c>
      <c r="BM137" s="229" t="s">
        <v>162</v>
      </c>
    </row>
    <row r="138" s="12" customFormat="1" ht="22.8" customHeight="1">
      <c r="A138" s="12"/>
      <c r="B138" s="201"/>
      <c r="C138" s="202"/>
      <c r="D138" s="203" t="s">
        <v>78</v>
      </c>
      <c r="E138" s="215" t="s">
        <v>163</v>
      </c>
      <c r="F138" s="215" t="s">
        <v>164</v>
      </c>
      <c r="G138" s="202"/>
      <c r="H138" s="202"/>
      <c r="I138" s="205"/>
      <c r="J138" s="216">
        <f>BK138</f>
        <v>0</v>
      </c>
      <c r="K138" s="202"/>
      <c r="L138" s="207"/>
      <c r="M138" s="208"/>
      <c r="N138" s="209"/>
      <c r="O138" s="209"/>
      <c r="P138" s="210">
        <f>SUM(P139:P155)</f>
        <v>0</v>
      </c>
      <c r="Q138" s="209"/>
      <c r="R138" s="210">
        <f>SUM(R139:R155)</f>
        <v>0.16883999999999999</v>
      </c>
      <c r="S138" s="209"/>
      <c r="T138" s="211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2" t="s">
        <v>88</v>
      </c>
      <c r="AT138" s="213" t="s">
        <v>78</v>
      </c>
      <c r="AU138" s="213" t="s">
        <v>8</v>
      </c>
      <c r="AY138" s="212" t="s">
        <v>127</v>
      </c>
      <c r="BK138" s="214">
        <f>SUM(BK139:BK155)</f>
        <v>0</v>
      </c>
    </row>
    <row r="139" s="2" customFormat="1" ht="16.5" customHeight="1">
      <c r="A139" s="35"/>
      <c r="B139" s="36"/>
      <c r="C139" s="217" t="s">
        <v>165</v>
      </c>
      <c r="D139" s="217" t="s">
        <v>130</v>
      </c>
      <c r="E139" s="218" t="s">
        <v>166</v>
      </c>
      <c r="F139" s="219" t="s">
        <v>167</v>
      </c>
      <c r="G139" s="220" t="s">
        <v>133</v>
      </c>
      <c r="H139" s="221">
        <v>1</v>
      </c>
      <c r="I139" s="222"/>
      <c r="J139" s="223">
        <f>ROUND(I139*H139,0)</f>
        <v>0</v>
      </c>
      <c r="K139" s="224"/>
      <c r="L139" s="41"/>
      <c r="M139" s="225" t="s">
        <v>1</v>
      </c>
      <c r="N139" s="226" t="s">
        <v>46</v>
      </c>
      <c r="O139" s="89"/>
      <c r="P139" s="227">
        <f>O139*H139</f>
        <v>0</v>
      </c>
      <c r="Q139" s="227">
        <v>0.00396</v>
      </c>
      <c r="R139" s="227">
        <f>Q139*H139</f>
        <v>0.00396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134</v>
      </c>
      <c r="AT139" s="229" t="s">
        <v>130</v>
      </c>
      <c r="AU139" s="229" t="s">
        <v>88</v>
      </c>
      <c r="AY139" s="14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135</v>
      </c>
      <c r="BK139" s="230">
        <f>ROUND(I139*H139,0)</f>
        <v>0</v>
      </c>
      <c r="BL139" s="14" t="s">
        <v>134</v>
      </c>
      <c r="BM139" s="229" t="s">
        <v>168</v>
      </c>
    </row>
    <row r="140" s="2" customFormat="1" ht="24.15" customHeight="1">
      <c r="A140" s="35"/>
      <c r="B140" s="36"/>
      <c r="C140" s="217" t="s">
        <v>169</v>
      </c>
      <c r="D140" s="217" t="s">
        <v>130</v>
      </c>
      <c r="E140" s="218" t="s">
        <v>170</v>
      </c>
      <c r="F140" s="219" t="s">
        <v>171</v>
      </c>
      <c r="G140" s="220" t="s">
        <v>172</v>
      </c>
      <c r="H140" s="221">
        <v>1</v>
      </c>
      <c r="I140" s="222"/>
      <c r="J140" s="223">
        <f>ROUND(I140*H140,0)</f>
        <v>0</v>
      </c>
      <c r="K140" s="224"/>
      <c r="L140" s="41"/>
      <c r="M140" s="225" t="s">
        <v>1</v>
      </c>
      <c r="N140" s="226" t="s">
        <v>46</v>
      </c>
      <c r="O140" s="89"/>
      <c r="P140" s="227">
        <f>O140*H140</f>
        <v>0</v>
      </c>
      <c r="Q140" s="227">
        <v>0.015879999999999998</v>
      </c>
      <c r="R140" s="227">
        <f>Q140*H140</f>
        <v>0.015879999999999998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134</v>
      </c>
      <c r="AT140" s="229" t="s">
        <v>130</v>
      </c>
      <c r="AU140" s="229" t="s">
        <v>88</v>
      </c>
      <c r="AY140" s="14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135</v>
      </c>
      <c r="BK140" s="230">
        <f>ROUND(I140*H140,0)</f>
        <v>0</v>
      </c>
      <c r="BL140" s="14" t="s">
        <v>134</v>
      </c>
      <c r="BM140" s="229" t="s">
        <v>173</v>
      </c>
    </row>
    <row r="141" s="2" customFormat="1" ht="16.5" customHeight="1">
      <c r="A141" s="35"/>
      <c r="B141" s="36"/>
      <c r="C141" s="217" t="s">
        <v>174</v>
      </c>
      <c r="D141" s="217" t="s">
        <v>130</v>
      </c>
      <c r="E141" s="218" t="s">
        <v>175</v>
      </c>
      <c r="F141" s="219" t="s">
        <v>176</v>
      </c>
      <c r="G141" s="220" t="s">
        <v>172</v>
      </c>
      <c r="H141" s="221">
        <v>2</v>
      </c>
      <c r="I141" s="222"/>
      <c r="J141" s="223">
        <f>ROUND(I141*H141,0)</f>
        <v>0</v>
      </c>
      <c r="K141" s="224"/>
      <c r="L141" s="41"/>
      <c r="M141" s="225" t="s">
        <v>1</v>
      </c>
      <c r="N141" s="226" t="s">
        <v>46</v>
      </c>
      <c r="O141" s="89"/>
      <c r="P141" s="227">
        <f>O141*H141</f>
        <v>0</v>
      </c>
      <c r="Q141" s="227">
        <v>0.016799999999999999</v>
      </c>
      <c r="R141" s="227">
        <f>Q141*H141</f>
        <v>0.033599999999999998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134</v>
      </c>
      <c r="AT141" s="229" t="s">
        <v>130</v>
      </c>
      <c r="AU141" s="229" t="s">
        <v>88</v>
      </c>
      <c r="AY141" s="14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135</v>
      </c>
      <c r="BK141" s="230">
        <f>ROUND(I141*H141,0)</f>
        <v>0</v>
      </c>
      <c r="BL141" s="14" t="s">
        <v>134</v>
      </c>
      <c r="BM141" s="229" t="s">
        <v>177</v>
      </c>
    </row>
    <row r="142" s="2" customFormat="1" ht="21.75" customHeight="1">
      <c r="A142" s="35"/>
      <c r="B142" s="36"/>
      <c r="C142" s="217" t="s">
        <v>178</v>
      </c>
      <c r="D142" s="217" t="s">
        <v>130</v>
      </c>
      <c r="E142" s="218" t="s">
        <v>179</v>
      </c>
      <c r="F142" s="219" t="s">
        <v>180</v>
      </c>
      <c r="G142" s="220" t="s">
        <v>181</v>
      </c>
      <c r="H142" s="221">
        <v>1</v>
      </c>
      <c r="I142" s="222"/>
      <c r="J142" s="223">
        <f>ROUND(I142*H142,0)</f>
        <v>0</v>
      </c>
      <c r="K142" s="224"/>
      <c r="L142" s="41"/>
      <c r="M142" s="225" t="s">
        <v>1</v>
      </c>
      <c r="N142" s="226" t="s">
        <v>46</v>
      </c>
      <c r="O142" s="89"/>
      <c r="P142" s="227">
        <f>O142*H142</f>
        <v>0</v>
      </c>
      <c r="Q142" s="227">
        <v>0.00018000000000000001</v>
      </c>
      <c r="R142" s="227">
        <f>Q142*H142</f>
        <v>0.00018000000000000001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134</v>
      </c>
      <c r="AT142" s="229" t="s">
        <v>130</v>
      </c>
      <c r="AU142" s="229" t="s">
        <v>88</v>
      </c>
      <c r="AY142" s="14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135</v>
      </c>
      <c r="BK142" s="230">
        <f>ROUND(I142*H142,0)</f>
        <v>0</v>
      </c>
      <c r="BL142" s="14" t="s">
        <v>134</v>
      </c>
      <c r="BM142" s="229" t="s">
        <v>182</v>
      </c>
    </row>
    <row r="143" s="2" customFormat="1" ht="24.15" customHeight="1">
      <c r="A143" s="35"/>
      <c r="B143" s="36"/>
      <c r="C143" s="217" t="s">
        <v>183</v>
      </c>
      <c r="D143" s="217" t="s">
        <v>130</v>
      </c>
      <c r="E143" s="218" t="s">
        <v>184</v>
      </c>
      <c r="F143" s="219" t="s">
        <v>185</v>
      </c>
      <c r="G143" s="220" t="s">
        <v>181</v>
      </c>
      <c r="H143" s="221">
        <v>1</v>
      </c>
      <c r="I143" s="222"/>
      <c r="J143" s="223">
        <f>ROUND(I143*H143,0)</f>
        <v>0</v>
      </c>
      <c r="K143" s="224"/>
      <c r="L143" s="41"/>
      <c r="M143" s="225" t="s">
        <v>1</v>
      </c>
      <c r="N143" s="226" t="s">
        <v>46</v>
      </c>
      <c r="O143" s="89"/>
      <c r="P143" s="227">
        <f>O143*H143</f>
        <v>0</v>
      </c>
      <c r="Q143" s="227">
        <v>0.00038000000000000002</v>
      </c>
      <c r="R143" s="227">
        <f>Q143*H143</f>
        <v>0.00038000000000000002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134</v>
      </c>
      <c r="AT143" s="229" t="s">
        <v>130</v>
      </c>
      <c r="AU143" s="229" t="s">
        <v>88</v>
      </c>
      <c r="AY143" s="14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135</v>
      </c>
      <c r="BK143" s="230">
        <f>ROUND(I143*H143,0)</f>
        <v>0</v>
      </c>
      <c r="BL143" s="14" t="s">
        <v>134</v>
      </c>
      <c r="BM143" s="229" t="s">
        <v>186</v>
      </c>
    </row>
    <row r="144" s="2" customFormat="1" ht="24.15" customHeight="1">
      <c r="A144" s="35"/>
      <c r="B144" s="36"/>
      <c r="C144" s="217" t="s">
        <v>187</v>
      </c>
      <c r="D144" s="217" t="s">
        <v>130</v>
      </c>
      <c r="E144" s="218" t="s">
        <v>188</v>
      </c>
      <c r="F144" s="219" t="s">
        <v>189</v>
      </c>
      <c r="G144" s="220" t="s">
        <v>181</v>
      </c>
      <c r="H144" s="221">
        <v>2</v>
      </c>
      <c r="I144" s="222"/>
      <c r="J144" s="223">
        <f>ROUND(I144*H144,0)</f>
        <v>0</v>
      </c>
      <c r="K144" s="224"/>
      <c r="L144" s="41"/>
      <c r="M144" s="225" t="s">
        <v>1</v>
      </c>
      <c r="N144" s="226" t="s">
        <v>46</v>
      </c>
      <c r="O144" s="89"/>
      <c r="P144" s="227">
        <f>O144*H144</f>
        <v>0</v>
      </c>
      <c r="Q144" s="227">
        <v>0.0020799999999999998</v>
      </c>
      <c r="R144" s="227">
        <f>Q144*H144</f>
        <v>0.0041599999999999996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134</v>
      </c>
      <c r="AT144" s="229" t="s">
        <v>130</v>
      </c>
      <c r="AU144" s="229" t="s">
        <v>88</v>
      </c>
      <c r="AY144" s="14" t="s">
        <v>127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135</v>
      </c>
      <c r="BK144" s="230">
        <f>ROUND(I144*H144,0)</f>
        <v>0</v>
      </c>
      <c r="BL144" s="14" t="s">
        <v>134</v>
      </c>
      <c r="BM144" s="229" t="s">
        <v>190</v>
      </c>
    </row>
    <row r="145" s="2" customFormat="1" ht="21.75" customHeight="1">
      <c r="A145" s="35"/>
      <c r="B145" s="36"/>
      <c r="C145" s="217" t="s">
        <v>191</v>
      </c>
      <c r="D145" s="217" t="s">
        <v>130</v>
      </c>
      <c r="E145" s="218" t="s">
        <v>192</v>
      </c>
      <c r="F145" s="219" t="s">
        <v>193</v>
      </c>
      <c r="G145" s="220" t="s">
        <v>181</v>
      </c>
      <c r="H145" s="221">
        <v>2</v>
      </c>
      <c r="I145" s="222"/>
      <c r="J145" s="223">
        <f>ROUND(I145*H145,0)</f>
        <v>0</v>
      </c>
      <c r="K145" s="224"/>
      <c r="L145" s="41"/>
      <c r="M145" s="225" t="s">
        <v>1</v>
      </c>
      <c r="N145" s="226" t="s">
        <v>46</v>
      </c>
      <c r="O145" s="89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134</v>
      </c>
      <c r="AT145" s="229" t="s">
        <v>130</v>
      </c>
      <c r="AU145" s="229" t="s">
        <v>88</v>
      </c>
      <c r="AY145" s="14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135</v>
      </c>
      <c r="BK145" s="230">
        <f>ROUND(I145*H145,0)</f>
        <v>0</v>
      </c>
      <c r="BL145" s="14" t="s">
        <v>134</v>
      </c>
      <c r="BM145" s="229" t="s">
        <v>194</v>
      </c>
    </row>
    <row r="146" s="2" customFormat="1" ht="16.5" customHeight="1">
      <c r="A146" s="35"/>
      <c r="B146" s="36"/>
      <c r="C146" s="217" t="s">
        <v>9</v>
      </c>
      <c r="D146" s="217" t="s">
        <v>130</v>
      </c>
      <c r="E146" s="218" t="s">
        <v>195</v>
      </c>
      <c r="F146" s="219" t="s">
        <v>196</v>
      </c>
      <c r="G146" s="220" t="s">
        <v>181</v>
      </c>
      <c r="H146" s="221">
        <v>1</v>
      </c>
      <c r="I146" s="222"/>
      <c r="J146" s="223">
        <f>ROUND(I146*H146,0)</f>
        <v>0</v>
      </c>
      <c r="K146" s="224"/>
      <c r="L146" s="41"/>
      <c r="M146" s="225" t="s">
        <v>1</v>
      </c>
      <c r="N146" s="226" t="s">
        <v>46</v>
      </c>
      <c r="O146" s="89"/>
      <c r="P146" s="227">
        <f>O146*H146</f>
        <v>0</v>
      </c>
      <c r="Q146" s="227">
        <v>0.00050000000000000001</v>
      </c>
      <c r="R146" s="227">
        <f>Q146*H146</f>
        <v>0.00050000000000000001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134</v>
      </c>
      <c r="AT146" s="229" t="s">
        <v>130</v>
      </c>
      <c r="AU146" s="229" t="s">
        <v>88</v>
      </c>
      <c r="AY146" s="14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135</v>
      </c>
      <c r="BK146" s="230">
        <f>ROUND(I146*H146,0)</f>
        <v>0</v>
      </c>
      <c r="BL146" s="14" t="s">
        <v>134</v>
      </c>
      <c r="BM146" s="229" t="s">
        <v>197</v>
      </c>
    </row>
    <row r="147" s="2" customFormat="1" ht="16.5" customHeight="1">
      <c r="A147" s="35"/>
      <c r="B147" s="36"/>
      <c r="C147" s="217" t="s">
        <v>134</v>
      </c>
      <c r="D147" s="217" t="s">
        <v>130</v>
      </c>
      <c r="E147" s="218" t="s">
        <v>198</v>
      </c>
      <c r="F147" s="219" t="s">
        <v>199</v>
      </c>
      <c r="G147" s="220" t="s">
        <v>181</v>
      </c>
      <c r="H147" s="221">
        <v>2</v>
      </c>
      <c r="I147" s="222"/>
      <c r="J147" s="223">
        <f>ROUND(I147*H147,0)</f>
        <v>0</v>
      </c>
      <c r="K147" s="224"/>
      <c r="L147" s="41"/>
      <c r="M147" s="225" t="s">
        <v>1</v>
      </c>
      <c r="N147" s="226" t="s">
        <v>46</v>
      </c>
      <c r="O147" s="89"/>
      <c r="P147" s="227">
        <f>O147*H147</f>
        <v>0</v>
      </c>
      <c r="Q147" s="227">
        <v>0.00379</v>
      </c>
      <c r="R147" s="227">
        <f>Q147*H147</f>
        <v>0.0075799999999999999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134</v>
      </c>
      <c r="AT147" s="229" t="s">
        <v>130</v>
      </c>
      <c r="AU147" s="229" t="s">
        <v>88</v>
      </c>
      <c r="AY147" s="14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135</v>
      </c>
      <c r="BK147" s="230">
        <f>ROUND(I147*H147,0)</f>
        <v>0</v>
      </c>
      <c r="BL147" s="14" t="s">
        <v>134</v>
      </c>
      <c r="BM147" s="229" t="s">
        <v>200</v>
      </c>
    </row>
    <row r="148" s="2" customFormat="1" ht="16.5" customHeight="1">
      <c r="A148" s="35"/>
      <c r="B148" s="36"/>
      <c r="C148" s="217" t="s">
        <v>201</v>
      </c>
      <c r="D148" s="217" t="s">
        <v>130</v>
      </c>
      <c r="E148" s="218" t="s">
        <v>202</v>
      </c>
      <c r="F148" s="219" t="s">
        <v>203</v>
      </c>
      <c r="G148" s="220" t="s">
        <v>133</v>
      </c>
      <c r="H148" s="221">
        <v>1</v>
      </c>
      <c r="I148" s="222"/>
      <c r="J148" s="223">
        <f>ROUND(I148*H148,0)</f>
        <v>0</v>
      </c>
      <c r="K148" s="224"/>
      <c r="L148" s="41"/>
      <c r="M148" s="225" t="s">
        <v>1</v>
      </c>
      <c r="N148" s="226" t="s">
        <v>46</v>
      </c>
      <c r="O148" s="89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134</v>
      </c>
      <c r="AT148" s="229" t="s">
        <v>130</v>
      </c>
      <c r="AU148" s="229" t="s">
        <v>88</v>
      </c>
      <c r="AY148" s="14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135</v>
      </c>
      <c r="BK148" s="230">
        <f>ROUND(I148*H148,0)</f>
        <v>0</v>
      </c>
      <c r="BL148" s="14" t="s">
        <v>134</v>
      </c>
      <c r="BM148" s="229" t="s">
        <v>204</v>
      </c>
    </row>
    <row r="149" s="2" customFormat="1" ht="24.15" customHeight="1">
      <c r="A149" s="35"/>
      <c r="B149" s="36"/>
      <c r="C149" s="217" t="s">
        <v>205</v>
      </c>
      <c r="D149" s="217" t="s">
        <v>130</v>
      </c>
      <c r="E149" s="218" t="s">
        <v>206</v>
      </c>
      <c r="F149" s="219" t="s">
        <v>207</v>
      </c>
      <c r="G149" s="220" t="s">
        <v>143</v>
      </c>
      <c r="H149" s="221">
        <v>8</v>
      </c>
      <c r="I149" s="222"/>
      <c r="J149" s="223">
        <f>ROUND(I149*H149,0)</f>
        <v>0</v>
      </c>
      <c r="K149" s="224"/>
      <c r="L149" s="41"/>
      <c r="M149" s="225" t="s">
        <v>1</v>
      </c>
      <c r="N149" s="226" t="s">
        <v>46</v>
      </c>
      <c r="O149" s="89"/>
      <c r="P149" s="227">
        <f>O149*H149</f>
        <v>0</v>
      </c>
      <c r="Q149" s="227">
        <v>0.0018500000000000001</v>
      </c>
      <c r="R149" s="227">
        <f>Q149*H149</f>
        <v>0.014800000000000001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134</v>
      </c>
      <c r="AT149" s="229" t="s">
        <v>130</v>
      </c>
      <c r="AU149" s="229" t="s">
        <v>88</v>
      </c>
      <c r="AY149" s="14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135</v>
      </c>
      <c r="BK149" s="230">
        <f>ROUND(I149*H149,0)</f>
        <v>0</v>
      </c>
      <c r="BL149" s="14" t="s">
        <v>134</v>
      </c>
      <c r="BM149" s="229" t="s">
        <v>208</v>
      </c>
    </row>
    <row r="150" s="2" customFormat="1" ht="24.15" customHeight="1">
      <c r="A150" s="35"/>
      <c r="B150" s="36"/>
      <c r="C150" s="217" t="s">
        <v>209</v>
      </c>
      <c r="D150" s="217" t="s">
        <v>130</v>
      </c>
      <c r="E150" s="218" t="s">
        <v>210</v>
      </c>
      <c r="F150" s="219" t="s">
        <v>211</v>
      </c>
      <c r="G150" s="220" t="s">
        <v>143</v>
      </c>
      <c r="H150" s="221">
        <v>5</v>
      </c>
      <c r="I150" s="222"/>
      <c r="J150" s="223">
        <f>ROUND(I150*H150,0)</f>
        <v>0</v>
      </c>
      <c r="K150" s="224"/>
      <c r="L150" s="41"/>
      <c r="M150" s="225" t="s">
        <v>1</v>
      </c>
      <c r="N150" s="226" t="s">
        <v>46</v>
      </c>
      <c r="O150" s="89"/>
      <c r="P150" s="227">
        <f>O150*H150</f>
        <v>0</v>
      </c>
      <c r="Q150" s="227">
        <v>0.00396</v>
      </c>
      <c r="R150" s="227">
        <f>Q150*H150</f>
        <v>0.019799999999999998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134</v>
      </c>
      <c r="AT150" s="229" t="s">
        <v>130</v>
      </c>
      <c r="AU150" s="229" t="s">
        <v>88</v>
      </c>
      <c r="AY150" s="14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135</v>
      </c>
      <c r="BK150" s="230">
        <f>ROUND(I150*H150,0)</f>
        <v>0</v>
      </c>
      <c r="BL150" s="14" t="s">
        <v>134</v>
      </c>
      <c r="BM150" s="229" t="s">
        <v>212</v>
      </c>
    </row>
    <row r="151" s="2" customFormat="1" ht="24.15" customHeight="1">
      <c r="A151" s="35"/>
      <c r="B151" s="36"/>
      <c r="C151" s="217" t="s">
        <v>213</v>
      </c>
      <c r="D151" s="217" t="s">
        <v>130</v>
      </c>
      <c r="E151" s="218" t="s">
        <v>214</v>
      </c>
      <c r="F151" s="219" t="s">
        <v>215</v>
      </c>
      <c r="G151" s="220" t="s">
        <v>143</v>
      </c>
      <c r="H151" s="221">
        <v>10</v>
      </c>
      <c r="I151" s="222"/>
      <c r="J151" s="223">
        <f>ROUND(I151*H151,0)</f>
        <v>0</v>
      </c>
      <c r="K151" s="224"/>
      <c r="L151" s="41"/>
      <c r="M151" s="225" t="s">
        <v>1</v>
      </c>
      <c r="N151" s="226" t="s">
        <v>46</v>
      </c>
      <c r="O151" s="89"/>
      <c r="P151" s="227">
        <f>O151*H151</f>
        <v>0</v>
      </c>
      <c r="Q151" s="227">
        <v>0.0067999999999999996</v>
      </c>
      <c r="R151" s="227">
        <f>Q151*H151</f>
        <v>0.067999999999999991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134</v>
      </c>
      <c r="AT151" s="229" t="s">
        <v>130</v>
      </c>
      <c r="AU151" s="229" t="s">
        <v>88</v>
      </c>
      <c r="AY151" s="14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135</v>
      </c>
      <c r="BK151" s="230">
        <f>ROUND(I151*H151,0)</f>
        <v>0</v>
      </c>
      <c r="BL151" s="14" t="s">
        <v>134</v>
      </c>
      <c r="BM151" s="229" t="s">
        <v>216</v>
      </c>
    </row>
    <row r="152" s="2" customFormat="1" ht="16.5" customHeight="1">
      <c r="A152" s="35"/>
      <c r="B152" s="36"/>
      <c r="C152" s="217" t="s">
        <v>7</v>
      </c>
      <c r="D152" s="217" t="s">
        <v>130</v>
      </c>
      <c r="E152" s="218" t="s">
        <v>217</v>
      </c>
      <c r="F152" s="219" t="s">
        <v>218</v>
      </c>
      <c r="G152" s="220" t="s">
        <v>181</v>
      </c>
      <c r="H152" s="221">
        <v>2</v>
      </c>
      <c r="I152" s="222"/>
      <c r="J152" s="223">
        <f>ROUND(I152*H152,0)</f>
        <v>0</v>
      </c>
      <c r="K152" s="224"/>
      <c r="L152" s="41"/>
      <c r="M152" s="225" t="s">
        <v>1</v>
      </c>
      <c r="N152" s="226" t="s">
        <v>46</v>
      </c>
      <c r="O152" s="89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9" t="s">
        <v>134</v>
      </c>
      <c r="AT152" s="229" t="s">
        <v>130</v>
      </c>
      <c r="AU152" s="229" t="s">
        <v>88</v>
      </c>
      <c r="AY152" s="14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4" t="s">
        <v>135</v>
      </c>
      <c r="BK152" s="230">
        <f>ROUND(I152*H152,0)</f>
        <v>0</v>
      </c>
      <c r="BL152" s="14" t="s">
        <v>134</v>
      </c>
      <c r="BM152" s="229" t="s">
        <v>219</v>
      </c>
    </row>
    <row r="153" s="2" customFormat="1" ht="16.5" customHeight="1">
      <c r="A153" s="35"/>
      <c r="B153" s="36"/>
      <c r="C153" s="217" t="s">
        <v>220</v>
      </c>
      <c r="D153" s="217" t="s">
        <v>130</v>
      </c>
      <c r="E153" s="218" t="s">
        <v>221</v>
      </c>
      <c r="F153" s="219" t="s">
        <v>222</v>
      </c>
      <c r="G153" s="220" t="s">
        <v>181</v>
      </c>
      <c r="H153" s="221">
        <v>1</v>
      </c>
      <c r="I153" s="222"/>
      <c r="J153" s="223">
        <f>ROUND(I153*H153,0)</f>
        <v>0</v>
      </c>
      <c r="K153" s="224"/>
      <c r="L153" s="41"/>
      <c r="M153" s="225" t="s">
        <v>1</v>
      </c>
      <c r="N153" s="226" t="s">
        <v>46</v>
      </c>
      <c r="O153" s="89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134</v>
      </c>
      <c r="AT153" s="229" t="s">
        <v>130</v>
      </c>
      <c r="AU153" s="229" t="s">
        <v>88</v>
      </c>
      <c r="AY153" s="14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135</v>
      </c>
      <c r="BK153" s="230">
        <f>ROUND(I153*H153,0)</f>
        <v>0</v>
      </c>
      <c r="BL153" s="14" t="s">
        <v>134</v>
      </c>
      <c r="BM153" s="229" t="s">
        <v>223</v>
      </c>
    </row>
    <row r="154" s="2" customFormat="1" ht="16.5" customHeight="1">
      <c r="A154" s="35"/>
      <c r="B154" s="36"/>
      <c r="C154" s="217" t="s">
        <v>224</v>
      </c>
      <c r="D154" s="217" t="s">
        <v>130</v>
      </c>
      <c r="E154" s="218" t="s">
        <v>225</v>
      </c>
      <c r="F154" s="219" t="s">
        <v>226</v>
      </c>
      <c r="G154" s="220" t="s">
        <v>181</v>
      </c>
      <c r="H154" s="221">
        <v>1</v>
      </c>
      <c r="I154" s="222"/>
      <c r="J154" s="223">
        <f>ROUND(I154*H154,0)</f>
        <v>0</v>
      </c>
      <c r="K154" s="224"/>
      <c r="L154" s="41"/>
      <c r="M154" s="225" t="s">
        <v>1</v>
      </c>
      <c r="N154" s="226" t="s">
        <v>46</v>
      </c>
      <c r="O154" s="89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134</v>
      </c>
      <c r="AT154" s="229" t="s">
        <v>130</v>
      </c>
      <c r="AU154" s="229" t="s">
        <v>88</v>
      </c>
      <c r="AY154" s="14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135</v>
      </c>
      <c r="BK154" s="230">
        <f>ROUND(I154*H154,0)</f>
        <v>0</v>
      </c>
      <c r="BL154" s="14" t="s">
        <v>134</v>
      </c>
      <c r="BM154" s="229" t="s">
        <v>227</v>
      </c>
    </row>
    <row r="155" s="2" customFormat="1" ht="24.15" customHeight="1">
      <c r="A155" s="35"/>
      <c r="B155" s="36"/>
      <c r="C155" s="217" t="s">
        <v>228</v>
      </c>
      <c r="D155" s="217" t="s">
        <v>130</v>
      </c>
      <c r="E155" s="218" t="s">
        <v>229</v>
      </c>
      <c r="F155" s="219" t="s">
        <v>230</v>
      </c>
      <c r="G155" s="220" t="s">
        <v>161</v>
      </c>
      <c r="H155" s="242"/>
      <c r="I155" s="222"/>
      <c r="J155" s="223">
        <f>ROUND(I155*H155,0)</f>
        <v>0</v>
      </c>
      <c r="K155" s="224"/>
      <c r="L155" s="41"/>
      <c r="M155" s="225" t="s">
        <v>1</v>
      </c>
      <c r="N155" s="226" t="s">
        <v>46</v>
      </c>
      <c r="O155" s="89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134</v>
      </c>
      <c r="AT155" s="229" t="s">
        <v>130</v>
      </c>
      <c r="AU155" s="229" t="s">
        <v>88</v>
      </c>
      <c r="AY155" s="14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135</v>
      </c>
      <c r="BK155" s="230">
        <f>ROUND(I155*H155,0)</f>
        <v>0</v>
      </c>
      <c r="BL155" s="14" t="s">
        <v>134</v>
      </c>
      <c r="BM155" s="229" t="s">
        <v>231</v>
      </c>
    </row>
    <row r="156" s="12" customFormat="1" ht="22.8" customHeight="1">
      <c r="A156" s="12"/>
      <c r="B156" s="201"/>
      <c r="C156" s="202"/>
      <c r="D156" s="203" t="s">
        <v>78</v>
      </c>
      <c r="E156" s="215" t="s">
        <v>232</v>
      </c>
      <c r="F156" s="215" t="s">
        <v>233</v>
      </c>
      <c r="G156" s="202"/>
      <c r="H156" s="202"/>
      <c r="I156" s="205"/>
      <c r="J156" s="216">
        <f>BK156</f>
        <v>0</v>
      </c>
      <c r="K156" s="202"/>
      <c r="L156" s="207"/>
      <c r="M156" s="208"/>
      <c r="N156" s="209"/>
      <c r="O156" s="209"/>
      <c r="P156" s="210">
        <f>SUM(P157:P169)</f>
        <v>0</v>
      </c>
      <c r="Q156" s="209"/>
      <c r="R156" s="210">
        <f>SUM(R157:R169)</f>
        <v>0.10882</v>
      </c>
      <c r="S156" s="209"/>
      <c r="T156" s="211">
        <f>SUM(T157:T169)</f>
        <v>2.3700000000000001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2" t="s">
        <v>88</v>
      </c>
      <c r="AT156" s="213" t="s">
        <v>78</v>
      </c>
      <c r="AU156" s="213" t="s">
        <v>8</v>
      </c>
      <c r="AY156" s="212" t="s">
        <v>127</v>
      </c>
      <c r="BK156" s="214">
        <f>SUM(BK157:BK169)</f>
        <v>0</v>
      </c>
    </row>
    <row r="157" s="2" customFormat="1" ht="24.15" customHeight="1">
      <c r="A157" s="35"/>
      <c r="B157" s="36"/>
      <c r="C157" s="217" t="s">
        <v>234</v>
      </c>
      <c r="D157" s="217" t="s">
        <v>130</v>
      </c>
      <c r="E157" s="218" t="s">
        <v>235</v>
      </c>
      <c r="F157" s="219" t="s">
        <v>236</v>
      </c>
      <c r="G157" s="220" t="s">
        <v>172</v>
      </c>
      <c r="H157" s="221">
        <v>2</v>
      </c>
      <c r="I157" s="222"/>
      <c r="J157" s="223">
        <f>ROUND(I157*H157,0)</f>
        <v>0</v>
      </c>
      <c r="K157" s="224"/>
      <c r="L157" s="41"/>
      <c r="M157" s="225" t="s">
        <v>1</v>
      </c>
      <c r="N157" s="226" t="s">
        <v>46</v>
      </c>
      <c r="O157" s="89"/>
      <c r="P157" s="227">
        <f>O157*H157</f>
        <v>0</v>
      </c>
      <c r="Q157" s="227">
        <v>0.0090100000000000006</v>
      </c>
      <c r="R157" s="227">
        <f>Q157*H157</f>
        <v>0.018020000000000001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134</v>
      </c>
      <c r="AT157" s="229" t="s">
        <v>130</v>
      </c>
      <c r="AU157" s="229" t="s">
        <v>88</v>
      </c>
      <c r="AY157" s="14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135</v>
      </c>
      <c r="BK157" s="230">
        <f>ROUND(I157*H157,0)</f>
        <v>0</v>
      </c>
      <c r="BL157" s="14" t="s">
        <v>134</v>
      </c>
      <c r="BM157" s="229" t="s">
        <v>237</v>
      </c>
    </row>
    <row r="158" s="2" customFormat="1" ht="24.15" customHeight="1">
      <c r="A158" s="35"/>
      <c r="B158" s="36"/>
      <c r="C158" s="217" t="s">
        <v>238</v>
      </c>
      <c r="D158" s="217" t="s">
        <v>130</v>
      </c>
      <c r="E158" s="218" t="s">
        <v>239</v>
      </c>
      <c r="F158" s="219" t="s">
        <v>240</v>
      </c>
      <c r="G158" s="220" t="s">
        <v>172</v>
      </c>
      <c r="H158" s="221">
        <v>1</v>
      </c>
      <c r="I158" s="222"/>
      <c r="J158" s="223">
        <f>ROUND(I158*H158,0)</f>
        <v>0</v>
      </c>
      <c r="K158" s="224"/>
      <c r="L158" s="41"/>
      <c r="M158" s="225" t="s">
        <v>1</v>
      </c>
      <c r="N158" s="226" t="s">
        <v>46</v>
      </c>
      <c r="O158" s="89"/>
      <c r="P158" s="227">
        <f>O158*H158</f>
        <v>0</v>
      </c>
      <c r="Q158" s="227">
        <v>0.0090100000000000006</v>
      </c>
      <c r="R158" s="227">
        <f>Q158*H158</f>
        <v>0.0090100000000000006</v>
      </c>
      <c r="S158" s="227">
        <v>0</v>
      </c>
      <c r="T158" s="22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134</v>
      </c>
      <c r="AT158" s="229" t="s">
        <v>130</v>
      </c>
      <c r="AU158" s="229" t="s">
        <v>88</v>
      </c>
      <c r="AY158" s="14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135</v>
      </c>
      <c r="BK158" s="230">
        <f>ROUND(I158*H158,0)</f>
        <v>0</v>
      </c>
      <c r="BL158" s="14" t="s">
        <v>134</v>
      </c>
      <c r="BM158" s="229" t="s">
        <v>241</v>
      </c>
    </row>
    <row r="159" s="2" customFormat="1" ht="16.5" customHeight="1">
      <c r="A159" s="35"/>
      <c r="B159" s="36"/>
      <c r="C159" s="217" t="s">
        <v>242</v>
      </c>
      <c r="D159" s="217" t="s">
        <v>130</v>
      </c>
      <c r="E159" s="218" t="s">
        <v>243</v>
      </c>
      <c r="F159" s="219" t="s">
        <v>244</v>
      </c>
      <c r="G159" s="220" t="s">
        <v>172</v>
      </c>
      <c r="H159" s="221">
        <v>2</v>
      </c>
      <c r="I159" s="222"/>
      <c r="J159" s="223">
        <f>ROUND(I159*H159,0)</f>
        <v>0</v>
      </c>
      <c r="K159" s="224"/>
      <c r="L159" s="41"/>
      <c r="M159" s="225" t="s">
        <v>1</v>
      </c>
      <c r="N159" s="226" t="s">
        <v>46</v>
      </c>
      <c r="O159" s="89"/>
      <c r="P159" s="227">
        <f>O159*H159</f>
        <v>0</v>
      </c>
      <c r="Q159" s="227">
        <v>0.0090100000000000006</v>
      </c>
      <c r="R159" s="227">
        <f>Q159*H159</f>
        <v>0.018020000000000001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134</v>
      </c>
      <c r="AT159" s="229" t="s">
        <v>130</v>
      </c>
      <c r="AU159" s="229" t="s">
        <v>88</v>
      </c>
      <c r="AY159" s="14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135</v>
      </c>
      <c r="BK159" s="230">
        <f>ROUND(I159*H159,0)</f>
        <v>0</v>
      </c>
      <c r="BL159" s="14" t="s">
        <v>134</v>
      </c>
      <c r="BM159" s="229" t="s">
        <v>245</v>
      </c>
    </row>
    <row r="160" s="2" customFormat="1" ht="24.15" customHeight="1">
      <c r="A160" s="35"/>
      <c r="B160" s="36"/>
      <c r="C160" s="217" t="s">
        <v>246</v>
      </c>
      <c r="D160" s="217" t="s">
        <v>130</v>
      </c>
      <c r="E160" s="218" t="s">
        <v>247</v>
      </c>
      <c r="F160" s="219" t="s">
        <v>248</v>
      </c>
      <c r="G160" s="220" t="s">
        <v>172</v>
      </c>
      <c r="H160" s="221">
        <v>2</v>
      </c>
      <c r="I160" s="222"/>
      <c r="J160" s="223">
        <f>ROUND(I160*H160,0)</f>
        <v>0</v>
      </c>
      <c r="K160" s="224"/>
      <c r="L160" s="41"/>
      <c r="M160" s="225" t="s">
        <v>1</v>
      </c>
      <c r="N160" s="226" t="s">
        <v>46</v>
      </c>
      <c r="O160" s="89"/>
      <c r="P160" s="227">
        <f>O160*H160</f>
        <v>0</v>
      </c>
      <c r="Q160" s="227">
        <v>0.0090100000000000006</v>
      </c>
      <c r="R160" s="227">
        <f>Q160*H160</f>
        <v>0.018020000000000001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134</v>
      </c>
      <c r="AT160" s="229" t="s">
        <v>130</v>
      </c>
      <c r="AU160" s="229" t="s">
        <v>88</v>
      </c>
      <c r="AY160" s="14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135</v>
      </c>
      <c r="BK160" s="230">
        <f>ROUND(I160*H160,0)</f>
        <v>0</v>
      </c>
      <c r="BL160" s="14" t="s">
        <v>134</v>
      </c>
      <c r="BM160" s="229" t="s">
        <v>249</v>
      </c>
    </row>
    <row r="161" s="2" customFormat="1" ht="16.5" customHeight="1">
      <c r="A161" s="35"/>
      <c r="B161" s="36"/>
      <c r="C161" s="217" t="s">
        <v>250</v>
      </c>
      <c r="D161" s="217" t="s">
        <v>130</v>
      </c>
      <c r="E161" s="218" t="s">
        <v>251</v>
      </c>
      <c r="F161" s="219" t="s">
        <v>252</v>
      </c>
      <c r="G161" s="220" t="s">
        <v>172</v>
      </c>
      <c r="H161" s="221">
        <v>2</v>
      </c>
      <c r="I161" s="222"/>
      <c r="J161" s="223">
        <f>ROUND(I161*H161,0)</f>
        <v>0</v>
      </c>
      <c r="K161" s="224"/>
      <c r="L161" s="41"/>
      <c r="M161" s="225" t="s">
        <v>1</v>
      </c>
      <c r="N161" s="226" t="s">
        <v>46</v>
      </c>
      <c r="O161" s="89"/>
      <c r="P161" s="227">
        <f>O161*H161</f>
        <v>0</v>
      </c>
      <c r="Q161" s="227">
        <v>0.0090100000000000006</v>
      </c>
      <c r="R161" s="227">
        <f>Q161*H161</f>
        <v>0.018020000000000001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134</v>
      </c>
      <c r="AT161" s="229" t="s">
        <v>130</v>
      </c>
      <c r="AU161" s="229" t="s">
        <v>88</v>
      </c>
      <c r="AY161" s="14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135</v>
      </c>
      <c r="BK161" s="230">
        <f>ROUND(I161*H161,0)</f>
        <v>0</v>
      </c>
      <c r="BL161" s="14" t="s">
        <v>134</v>
      </c>
      <c r="BM161" s="229" t="s">
        <v>253</v>
      </c>
    </row>
    <row r="162" s="2" customFormat="1" ht="24.15" customHeight="1">
      <c r="A162" s="35"/>
      <c r="B162" s="36"/>
      <c r="C162" s="217" t="s">
        <v>254</v>
      </c>
      <c r="D162" s="217" t="s">
        <v>130</v>
      </c>
      <c r="E162" s="218" t="s">
        <v>255</v>
      </c>
      <c r="F162" s="219" t="s">
        <v>256</v>
      </c>
      <c r="G162" s="220" t="s">
        <v>181</v>
      </c>
      <c r="H162" s="221">
        <v>1</v>
      </c>
      <c r="I162" s="222"/>
      <c r="J162" s="223">
        <f>ROUND(I162*H162,0)</f>
        <v>0</v>
      </c>
      <c r="K162" s="224"/>
      <c r="L162" s="41"/>
      <c r="M162" s="225" t="s">
        <v>1</v>
      </c>
      <c r="N162" s="226" t="s">
        <v>46</v>
      </c>
      <c r="O162" s="89"/>
      <c r="P162" s="227">
        <f>O162*H162</f>
        <v>0</v>
      </c>
      <c r="Q162" s="227">
        <v>0.0040800000000000003</v>
      </c>
      <c r="R162" s="227">
        <f>Q162*H162</f>
        <v>0.0040800000000000003</v>
      </c>
      <c r="S162" s="227">
        <v>2.3700000000000001</v>
      </c>
      <c r="T162" s="228">
        <f>S162*H162</f>
        <v>2.3700000000000001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134</v>
      </c>
      <c r="AT162" s="229" t="s">
        <v>130</v>
      </c>
      <c r="AU162" s="229" t="s">
        <v>88</v>
      </c>
      <c r="AY162" s="14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135</v>
      </c>
      <c r="BK162" s="230">
        <f>ROUND(I162*H162,0)</f>
        <v>0</v>
      </c>
      <c r="BL162" s="14" t="s">
        <v>134</v>
      </c>
      <c r="BM162" s="229" t="s">
        <v>257</v>
      </c>
    </row>
    <row r="163" s="2" customFormat="1" ht="24.15" customHeight="1">
      <c r="A163" s="35"/>
      <c r="B163" s="36"/>
      <c r="C163" s="217" t="s">
        <v>258</v>
      </c>
      <c r="D163" s="217" t="s">
        <v>130</v>
      </c>
      <c r="E163" s="218" t="s">
        <v>259</v>
      </c>
      <c r="F163" s="219" t="s">
        <v>260</v>
      </c>
      <c r="G163" s="220" t="s">
        <v>181</v>
      </c>
      <c r="H163" s="221">
        <v>1</v>
      </c>
      <c r="I163" s="222"/>
      <c r="J163" s="223">
        <f>ROUND(I163*H163,0)</f>
        <v>0</v>
      </c>
      <c r="K163" s="224"/>
      <c r="L163" s="41"/>
      <c r="M163" s="225" t="s">
        <v>1</v>
      </c>
      <c r="N163" s="226" t="s">
        <v>46</v>
      </c>
      <c r="O163" s="89"/>
      <c r="P163" s="227">
        <f>O163*H163</f>
        <v>0</v>
      </c>
      <c r="Q163" s="227">
        <v>0.018849999999999999</v>
      </c>
      <c r="R163" s="227">
        <f>Q163*H163</f>
        <v>0.018849999999999999</v>
      </c>
      <c r="S163" s="227">
        <v>0</v>
      </c>
      <c r="T163" s="22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9" t="s">
        <v>134</v>
      </c>
      <c r="AT163" s="229" t="s">
        <v>130</v>
      </c>
      <c r="AU163" s="229" t="s">
        <v>88</v>
      </c>
      <c r="AY163" s="14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4" t="s">
        <v>135</v>
      </c>
      <c r="BK163" s="230">
        <f>ROUND(I163*H163,0)</f>
        <v>0</v>
      </c>
      <c r="BL163" s="14" t="s">
        <v>134</v>
      </c>
      <c r="BM163" s="229" t="s">
        <v>261</v>
      </c>
    </row>
    <row r="164" s="2" customFormat="1" ht="21.75" customHeight="1">
      <c r="A164" s="35"/>
      <c r="B164" s="36"/>
      <c r="C164" s="217" t="s">
        <v>148</v>
      </c>
      <c r="D164" s="217" t="s">
        <v>130</v>
      </c>
      <c r="E164" s="218" t="s">
        <v>262</v>
      </c>
      <c r="F164" s="219" t="s">
        <v>263</v>
      </c>
      <c r="G164" s="220" t="s">
        <v>264</v>
      </c>
      <c r="H164" s="221">
        <v>6</v>
      </c>
      <c r="I164" s="222"/>
      <c r="J164" s="223">
        <f>ROUND(I164*H164,0)</f>
        <v>0</v>
      </c>
      <c r="K164" s="224"/>
      <c r="L164" s="41"/>
      <c r="M164" s="225" t="s">
        <v>1</v>
      </c>
      <c r="N164" s="226" t="s">
        <v>46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135</v>
      </c>
      <c r="AT164" s="229" t="s">
        <v>130</v>
      </c>
      <c r="AU164" s="229" t="s">
        <v>88</v>
      </c>
      <c r="AY164" s="14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135</v>
      </c>
      <c r="BK164" s="230">
        <f>ROUND(I164*H164,0)</f>
        <v>0</v>
      </c>
      <c r="BL164" s="14" t="s">
        <v>135</v>
      </c>
      <c r="BM164" s="229" t="s">
        <v>265</v>
      </c>
    </row>
    <row r="165" s="2" customFormat="1" ht="16.5" customHeight="1">
      <c r="A165" s="35"/>
      <c r="B165" s="36"/>
      <c r="C165" s="217" t="s">
        <v>266</v>
      </c>
      <c r="D165" s="217" t="s">
        <v>130</v>
      </c>
      <c r="E165" s="218" t="s">
        <v>267</v>
      </c>
      <c r="F165" s="219" t="s">
        <v>268</v>
      </c>
      <c r="G165" s="220" t="s">
        <v>133</v>
      </c>
      <c r="H165" s="221">
        <v>2</v>
      </c>
      <c r="I165" s="222"/>
      <c r="J165" s="223">
        <f>ROUND(I165*H165,0)</f>
        <v>0</v>
      </c>
      <c r="K165" s="224"/>
      <c r="L165" s="41"/>
      <c r="M165" s="225" t="s">
        <v>1</v>
      </c>
      <c r="N165" s="226" t="s">
        <v>46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134</v>
      </c>
      <c r="AT165" s="229" t="s">
        <v>130</v>
      </c>
      <c r="AU165" s="229" t="s">
        <v>88</v>
      </c>
      <c r="AY165" s="14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135</v>
      </c>
      <c r="BK165" s="230">
        <f>ROUND(I165*H165,0)</f>
        <v>0</v>
      </c>
      <c r="BL165" s="14" t="s">
        <v>134</v>
      </c>
      <c r="BM165" s="229" t="s">
        <v>269</v>
      </c>
    </row>
    <row r="166" s="2" customFormat="1" ht="16.5" customHeight="1">
      <c r="A166" s="35"/>
      <c r="B166" s="36"/>
      <c r="C166" s="217" t="s">
        <v>270</v>
      </c>
      <c r="D166" s="217" t="s">
        <v>130</v>
      </c>
      <c r="E166" s="218" t="s">
        <v>271</v>
      </c>
      <c r="F166" s="219" t="s">
        <v>272</v>
      </c>
      <c r="G166" s="220" t="s">
        <v>273</v>
      </c>
      <c r="H166" s="221">
        <v>2</v>
      </c>
      <c r="I166" s="222"/>
      <c r="J166" s="223">
        <f>ROUND(I166*H166,0)</f>
        <v>0</v>
      </c>
      <c r="K166" s="224"/>
      <c r="L166" s="41"/>
      <c r="M166" s="225" t="s">
        <v>1</v>
      </c>
      <c r="N166" s="226" t="s">
        <v>46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134</v>
      </c>
      <c r="AT166" s="229" t="s">
        <v>130</v>
      </c>
      <c r="AU166" s="229" t="s">
        <v>88</v>
      </c>
      <c r="AY166" s="14" t="s">
        <v>127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135</v>
      </c>
      <c r="BK166" s="230">
        <f>ROUND(I166*H166,0)</f>
        <v>0</v>
      </c>
      <c r="BL166" s="14" t="s">
        <v>134</v>
      </c>
      <c r="BM166" s="229" t="s">
        <v>274</v>
      </c>
    </row>
    <row r="167" s="2" customFormat="1" ht="16.5" customHeight="1">
      <c r="A167" s="35"/>
      <c r="B167" s="36"/>
      <c r="C167" s="217" t="s">
        <v>275</v>
      </c>
      <c r="D167" s="217" t="s">
        <v>130</v>
      </c>
      <c r="E167" s="218" t="s">
        <v>276</v>
      </c>
      <c r="F167" s="219" t="s">
        <v>277</v>
      </c>
      <c r="G167" s="220" t="s">
        <v>273</v>
      </c>
      <c r="H167" s="221">
        <v>2</v>
      </c>
      <c r="I167" s="222"/>
      <c r="J167" s="223">
        <f>ROUND(I167*H167,0)</f>
        <v>0</v>
      </c>
      <c r="K167" s="224"/>
      <c r="L167" s="41"/>
      <c r="M167" s="225" t="s">
        <v>1</v>
      </c>
      <c r="N167" s="226" t="s">
        <v>46</v>
      </c>
      <c r="O167" s="89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134</v>
      </c>
      <c r="AT167" s="229" t="s">
        <v>130</v>
      </c>
      <c r="AU167" s="229" t="s">
        <v>88</v>
      </c>
      <c r="AY167" s="14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135</v>
      </c>
      <c r="BK167" s="230">
        <f>ROUND(I167*H167,0)</f>
        <v>0</v>
      </c>
      <c r="BL167" s="14" t="s">
        <v>134</v>
      </c>
      <c r="BM167" s="229" t="s">
        <v>278</v>
      </c>
    </row>
    <row r="168" s="2" customFormat="1" ht="24.15" customHeight="1">
      <c r="A168" s="35"/>
      <c r="B168" s="36"/>
      <c r="C168" s="217" t="s">
        <v>279</v>
      </c>
      <c r="D168" s="217" t="s">
        <v>130</v>
      </c>
      <c r="E168" s="218" t="s">
        <v>280</v>
      </c>
      <c r="F168" s="219" t="s">
        <v>281</v>
      </c>
      <c r="G168" s="220" t="s">
        <v>143</v>
      </c>
      <c r="H168" s="221">
        <v>10</v>
      </c>
      <c r="I168" s="222"/>
      <c r="J168" s="223">
        <f>ROUND(I168*H168,0)</f>
        <v>0</v>
      </c>
      <c r="K168" s="224"/>
      <c r="L168" s="41"/>
      <c r="M168" s="225" t="s">
        <v>1</v>
      </c>
      <c r="N168" s="226" t="s">
        <v>46</v>
      </c>
      <c r="O168" s="89"/>
      <c r="P168" s="227">
        <f>O168*H168</f>
        <v>0</v>
      </c>
      <c r="Q168" s="227">
        <v>0.00048000000000000001</v>
      </c>
      <c r="R168" s="227">
        <f>Q168*H168</f>
        <v>0.0048000000000000004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134</v>
      </c>
      <c r="AT168" s="229" t="s">
        <v>130</v>
      </c>
      <c r="AU168" s="229" t="s">
        <v>88</v>
      </c>
      <c r="AY168" s="14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135</v>
      </c>
      <c r="BK168" s="230">
        <f>ROUND(I168*H168,0)</f>
        <v>0</v>
      </c>
      <c r="BL168" s="14" t="s">
        <v>134</v>
      </c>
      <c r="BM168" s="229" t="s">
        <v>282</v>
      </c>
    </row>
    <row r="169" s="2" customFormat="1" ht="21.75" customHeight="1">
      <c r="A169" s="35"/>
      <c r="B169" s="36"/>
      <c r="C169" s="217" t="s">
        <v>283</v>
      </c>
      <c r="D169" s="217" t="s">
        <v>130</v>
      </c>
      <c r="E169" s="218" t="s">
        <v>284</v>
      </c>
      <c r="F169" s="219" t="s">
        <v>285</v>
      </c>
      <c r="G169" s="220" t="s">
        <v>161</v>
      </c>
      <c r="H169" s="242"/>
      <c r="I169" s="222"/>
      <c r="J169" s="223">
        <f>ROUND(I169*H169,0)</f>
        <v>0</v>
      </c>
      <c r="K169" s="224"/>
      <c r="L169" s="41"/>
      <c r="M169" s="225" t="s">
        <v>1</v>
      </c>
      <c r="N169" s="226" t="s">
        <v>46</v>
      </c>
      <c r="O169" s="89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9" t="s">
        <v>134</v>
      </c>
      <c r="AT169" s="229" t="s">
        <v>130</v>
      </c>
      <c r="AU169" s="229" t="s">
        <v>88</v>
      </c>
      <c r="AY169" s="14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4" t="s">
        <v>135</v>
      </c>
      <c r="BK169" s="230">
        <f>ROUND(I169*H169,0)</f>
        <v>0</v>
      </c>
      <c r="BL169" s="14" t="s">
        <v>134</v>
      </c>
      <c r="BM169" s="229" t="s">
        <v>286</v>
      </c>
    </row>
    <row r="170" s="12" customFormat="1" ht="22.8" customHeight="1">
      <c r="A170" s="12"/>
      <c r="B170" s="201"/>
      <c r="C170" s="202"/>
      <c r="D170" s="203" t="s">
        <v>78</v>
      </c>
      <c r="E170" s="215" t="s">
        <v>287</v>
      </c>
      <c r="F170" s="215" t="s">
        <v>288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SUM(P171:P175)</f>
        <v>0</v>
      </c>
      <c r="Q170" s="209"/>
      <c r="R170" s="210">
        <f>SUM(R171:R175)</f>
        <v>0</v>
      </c>
      <c r="S170" s="209"/>
      <c r="T170" s="211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88</v>
      </c>
      <c r="AT170" s="213" t="s">
        <v>78</v>
      </c>
      <c r="AU170" s="213" t="s">
        <v>8</v>
      </c>
      <c r="AY170" s="212" t="s">
        <v>127</v>
      </c>
      <c r="BK170" s="214">
        <f>SUM(BK171:BK175)</f>
        <v>0</v>
      </c>
    </row>
    <row r="171" s="2" customFormat="1" ht="16.5" customHeight="1">
      <c r="A171" s="35"/>
      <c r="B171" s="36"/>
      <c r="C171" s="217" t="s">
        <v>289</v>
      </c>
      <c r="D171" s="217" t="s">
        <v>130</v>
      </c>
      <c r="E171" s="218" t="s">
        <v>290</v>
      </c>
      <c r="F171" s="219" t="s">
        <v>291</v>
      </c>
      <c r="G171" s="220" t="s">
        <v>133</v>
      </c>
      <c r="H171" s="221">
        <v>1</v>
      </c>
      <c r="I171" s="222"/>
      <c r="J171" s="223">
        <f>ROUND(I171*H171,0)</f>
        <v>0</v>
      </c>
      <c r="K171" s="224"/>
      <c r="L171" s="41"/>
      <c r="M171" s="225" t="s">
        <v>1</v>
      </c>
      <c r="N171" s="226" t="s">
        <v>46</v>
      </c>
      <c r="O171" s="89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134</v>
      </c>
      <c r="AT171" s="229" t="s">
        <v>130</v>
      </c>
      <c r="AU171" s="229" t="s">
        <v>88</v>
      </c>
      <c r="AY171" s="14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135</v>
      </c>
      <c r="BK171" s="230">
        <f>ROUND(I171*H171,0)</f>
        <v>0</v>
      </c>
      <c r="BL171" s="14" t="s">
        <v>134</v>
      </c>
      <c r="BM171" s="229" t="s">
        <v>292</v>
      </c>
    </row>
    <row r="172" s="2" customFormat="1" ht="24.15" customHeight="1">
      <c r="A172" s="35"/>
      <c r="B172" s="36"/>
      <c r="C172" s="217" t="s">
        <v>293</v>
      </c>
      <c r="D172" s="217" t="s">
        <v>130</v>
      </c>
      <c r="E172" s="218" t="s">
        <v>294</v>
      </c>
      <c r="F172" s="219" t="s">
        <v>295</v>
      </c>
      <c r="G172" s="220" t="s">
        <v>133</v>
      </c>
      <c r="H172" s="221">
        <v>1</v>
      </c>
      <c r="I172" s="222"/>
      <c r="J172" s="223">
        <f>ROUND(I172*H172,0)</f>
        <v>0</v>
      </c>
      <c r="K172" s="224"/>
      <c r="L172" s="41"/>
      <c r="M172" s="225" t="s">
        <v>1</v>
      </c>
      <c r="N172" s="226" t="s">
        <v>46</v>
      </c>
      <c r="O172" s="89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134</v>
      </c>
      <c r="AT172" s="229" t="s">
        <v>130</v>
      </c>
      <c r="AU172" s="229" t="s">
        <v>88</v>
      </c>
      <c r="AY172" s="14" t="s">
        <v>127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135</v>
      </c>
      <c r="BK172" s="230">
        <f>ROUND(I172*H172,0)</f>
        <v>0</v>
      </c>
      <c r="BL172" s="14" t="s">
        <v>134</v>
      </c>
      <c r="BM172" s="229" t="s">
        <v>296</v>
      </c>
    </row>
    <row r="173" s="2" customFormat="1" ht="24.15" customHeight="1">
      <c r="A173" s="35"/>
      <c r="B173" s="36"/>
      <c r="C173" s="217" t="s">
        <v>297</v>
      </c>
      <c r="D173" s="217" t="s">
        <v>130</v>
      </c>
      <c r="E173" s="218" t="s">
        <v>298</v>
      </c>
      <c r="F173" s="219" t="s">
        <v>299</v>
      </c>
      <c r="G173" s="220" t="s">
        <v>143</v>
      </c>
      <c r="H173" s="221">
        <v>14</v>
      </c>
      <c r="I173" s="222"/>
      <c r="J173" s="223">
        <f>ROUND(I173*H173,0)</f>
        <v>0</v>
      </c>
      <c r="K173" s="224"/>
      <c r="L173" s="41"/>
      <c r="M173" s="225" t="s">
        <v>1</v>
      </c>
      <c r="N173" s="226" t="s">
        <v>46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134</v>
      </c>
      <c r="AT173" s="229" t="s">
        <v>130</v>
      </c>
      <c r="AU173" s="229" t="s">
        <v>88</v>
      </c>
      <c r="AY173" s="14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135</v>
      </c>
      <c r="BK173" s="230">
        <f>ROUND(I173*H173,0)</f>
        <v>0</v>
      </c>
      <c r="BL173" s="14" t="s">
        <v>134</v>
      </c>
      <c r="BM173" s="229" t="s">
        <v>300</v>
      </c>
    </row>
    <row r="174" s="2" customFormat="1" ht="16.5" customHeight="1">
      <c r="A174" s="35"/>
      <c r="B174" s="36"/>
      <c r="C174" s="217" t="s">
        <v>301</v>
      </c>
      <c r="D174" s="217" t="s">
        <v>130</v>
      </c>
      <c r="E174" s="218" t="s">
        <v>302</v>
      </c>
      <c r="F174" s="219" t="s">
        <v>303</v>
      </c>
      <c r="G174" s="220" t="s">
        <v>133</v>
      </c>
      <c r="H174" s="221">
        <v>1</v>
      </c>
      <c r="I174" s="222"/>
      <c r="J174" s="223">
        <f>ROUND(I174*H174,0)</f>
        <v>0</v>
      </c>
      <c r="K174" s="224"/>
      <c r="L174" s="41"/>
      <c r="M174" s="225" t="s">
        <v>1</v>
      </c>
      <c r="N174" s="226" t="s">
        <v>46</v>
      </c>
      <c r="O174" s="89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9" t="s">
        <v>134</v>
      </c>
      <c r="AT174" s="229" t="s">
        <v>130</v>
      </c>
      <c r="AU174" s="229" t="s">
        <v>88</v>
      </c>
      <c r="AY174" s="14" t="s">
        <v>127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4" t="s">
        <v>135</v>
      </c>
      <c r="BK174" s="230">
        <f>ROUND(I174*H174,0)</f>
        <v>0</v>
      </c>
      <c r="BL174" s="14" t="s">
        <v>134</v>
      </c>
      <c r="BM174" s="229" t="s">
        <v>304</v>
      </c>
    </row>
    <row r="175" s="2" customFormat="1" ht="16.5" customHeight="1">
      <c r="A175" s="35"/>
      <c r="B175" s="36"/>
      <c r="C175" s="217" t="s">
        <v>305</v>
      </c>
      <c r="D175" s="217" t="s">
        <v>130</v>
      </c>
      <c r="E175" s="218" t="s">
        <v>306</v>
      </c>
      <c r="F175" s="219" t="s">
        <v>307</v>
      </c>
      <c r="G175" s="220" t="s">
        <v>133</v>
      </c>
      <c r="H175" s="221">
        <v>1</v>
      </c>
      <c r="I175" s="222"/>
      <c r="J175" s="223">
        <f>ROUND(I175*H175,0)</f>
        <v>0</v>
      </c>
      <c r="K175" s="224"/>
      <c r="L175" s="41"/>
      <c r="M175" s="225" t="s">
        <v>1</v>
      </c>
      <c r="N175" s="226" t="s">
        <v>46</v>
      </c>
      <c r="O175" s="89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134</v>
      </c>
      <c r="AT175" s="229" t="s">
        <v>130</v>
      </c>
      <c r="AU175" s="229" t="s">
        <v>88</v>
      </c>
      <c r="AY175" s="14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135</v>
      </c>
      <c r="BK175" s="230">
        <f>ROUND(I175*H175,0)</f>
        <v>0</v>
      </c>
      <c r="BL175" s="14" t="s">
        <v>134</v>
      </c>
      <c r="BM175" s="229" t="s">
        <v>308</v>
      </c>
    </row>
    <row r="176" s="12" customFormat="1" ht="22.8" customHeight="1">
      <c r="A176" s="12"/>
      <c r="B176" s="201"/>
      <c r="C176" s="202"/>
      <c r="D176" s="203" t="s">
        <v>78</v>
      </c>
      <c r="E176" s="215" t="s">
        <v>309</v>
      </c>
      <c r="F176" s="215" t="s">
        <v>310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SUM(P177:P194)</f>
        <v>0</v>
      </c>
      <c r="Q176" s="209"/>
      <c r="R176" s="210">
        <f>SUM(R177:R194)</f>
        <v>0.43864999999999998</v>
      </c>
      <c r="S176" s="209"/>
      <c r="T176" s="211">
        <f>SUM(T177:T194)</f>
        <v>1.2439199999999999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2" t="s">
        <v>88</v>
      </c>
      <c r="AT176" s="213" t="s">
        <v>78</v>
      </c>
      <c r="AU176" s="213" t="s">
        <v>8</v>
      </c>
      <c r="AY176" s="212" t="s">
        <v>127</v>
      </c>
      <c r="BK176" s="214">
        <f>SUM(BK177:BK194)</f>
        <v>0</v>
      </c>
    </row>
    <row r="177" s="2" customFormat="1" ht="16.5" customHeight="1">
      <c r="A177" s="35"/>
      <c r="B177" s="36"/>
      <c r="C177" s="217" t="s">
        <v>311</v>
      </c>
      <c r="D177" s="217" t="s">
        <v>130</v>
      </c>
      <c r="E177" s="218" t="s">
        <v>312</v>
      </c>
      <c r="F177" s="219" t="s">
        <v>313</v>
      </c>
      <c r="G177" s="220" t="s">
        <v>181</v>
      </c>
      <c r="H177" s="221">
        <v>20</v>
      </c>
      <c r="I177" s="222"/>
      <c r="J177" s="223">
        <f>ROUND(I177*H177,0)</f>
        <v>0</v>
      </c>
      <c r="K177" s="224"/>
      <c r="L177" s="41"/>
      <c r="M177" s="225" t="s">
        <v>1</v>
      </c>
      <c r="N177" s="226" t="s">
        <v>46</v>
      </c>
      <c r="O177" s="89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134</v>
      </c>
      <c r="AT177" s="229" t="s">
        <v>130</v>
      </c>
      <c r="AU177" s="229" t="s">
        <v>88</v>
      </c>
      <c r="AY177" s="14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135</v>
      </c>
      <c r="BK177" s="230">
        <f>ROUND(I177*H177,0)</f>
        <v>0</v>
      </c>
      <c r="BL177" s="14" t="s">
        <v>134</v>
      </c>
      <c r="BM177" s="229" t="s">
        <v>314</v>
      </c>
    </row>
    <row r="178" s="2" customFormat="1" ht="24.15" customHeight="1">
      <c r="A178" s="35"/>
      <c r="B178" s="36"/>
      <c r="C178" s="217" t="s">
        <v>315</v>
      </c>
      <c r="D178" s="217" t="s">
        <v>130</v>
      </c>
      <c r="E178" s="218" t="s">
        <v>316</v>
      </c>
      <c r="F178" s="219" t="s">
        <v>317</v>
      </c>
      <c r="G178" s="220" t="s">
        <v>181</v>
      </c>
      <c r="H178" s="221">
        <v>2</v>
      </c>
      <c r="I178" s="222"/>
      <c r="J178" s="223">
        <f>ROUND(I178*H178,0)</f>
        <v>0</v>
      </c>
      <c r="K178" s="224"/>
      <c r="L178" s="41"/>
      <c r="M178" s="225" t="s">
        <v>1</v>
      </c>
      <c r="N178" s="226" t="s">
        <v>46</v>
      </c>
      <c r="O178" s="89"/>
      <c r="P178" s="227">
        <f>O178*H178</f>
        <v>0</v>
      </c>
      <c r="Q178" s="227">
        <v>0</v>
      </c>
      <c r="R178" s="227">
        <f>Q178*H178</f>
        <v>0</v>
      </c>
      <c r="S178" s="227">
        <v>0.51195999999999997</v>
      </c>
      <c r="T178" s="228">
        <f>S178*H178</f>
        <v>1.0239199999999999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9" t="s">
        <v>134</v>
      </c>
      <c r="AT178" s="229" t="s">
        <v>130</v>
      </c>
      <c r="AU178" s="229" t="s">
        <v>88</v>
      </c>
      <c r="AY178" s="14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135</v>
      </c>
      <c r="BK178" s="230">
        <f>ROUND(I178*H178,0)</f>
        <v>0</v>
      </c>
      <c r="BL178" s="14" t="s">
        <v>134</v>
      </c>
      <c r="BM178" s="229" t="s">
        <v>318</v>
      </c>
    </row>
    <row r="179" s="2" customFormat="1" ht="21.75" customHeight="1">
      <c r="A179" s="35"/>
      <c r="B179" s="36"/>
      <c r="C179" s="217" t="s">
        <v>319</v>
      </c>
      <c r="D179" s="217" t="s">
        <v>130</v>
      </c>
      <c r="E179" s="218" t="s">
        <v>320</v>
      </c>
      <c r="F179" s="219" t="s">
        <v>321</v>
      </c>
      <c r="G179" s="220" t="s">
        <v>172</v>
      </c>
      <c r="H179" s="221">
        <v>2</v>
      </c>
      <c r="I179" s="222"/>
      <c r="J179" s="223">
        <f>ROUND(I179*H179,0)</f>
        <v>0</v>
      </c>
      <c r="K179" s="224"/>
      <c r="L179" s="41"/>
      <c r="M179" s="225" t="s">
        <v>1</v>
      </c>
      <c r="N179" s="226" t="s">
        <v>46</v>
      </c>
      <c r="O179" s="89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134</v>
      </c>
      <c r="AT179" s="229" t="s">
        <v>130</v>
      </c>
      <c r="AU179" s="229" t="s">
        <v>88</v>
      </c>
      <c r="AY179" s="14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135</v>
      </c>
      <c r="BK179" s="230">
        <f>ROUND(I179*H179,0)</f>
        <v>0</v>
      </c>
      <c r="BL179" s="14" t="s">
        <v>134</v>
      </c>
      <c r="BM179" s="229" t="s">
        <v>322</v>
      </c>
    </row>
    <row r="180" s="2" customFormat="1" ht="21.75" customHeight="1">
      <c r="A180" s="35"/>
      <c r="B180" s="36"/>
      <c r="C180" s="217" t="s">
        <v>323</v>
      </c>
      <c r="D180" s="217" t="s">
        <v>130</v>
      </c>
      <c r="E180" s="218" t="s">
        <v>324</v>
      </c>
      <c r="F180" s="219" t="s">
        <v>325</v>
      </c>
      <c r="G180" s="220" t="s">
        <v>172</v>
      </c>
      <c r="H180" s="221">
        <v>2</v>
      </c>
      <c r="I180" s="222"/>
      <c r="J180" s="223">
        <f>ROUND(I180*H180,0)</f>
        <v>0</v>
      </c>
      <c r="K180" s="224"/>
      <c r="L180" s="41"/>
      <c r="M180" s="225" t="s">
        <v>1</v>
      </c>
      <c r="N180" s="226" t="s">
        <v>46</v>
      </c>
      <c r="O180" s="89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134</v>
      </c>
      <c r="AT180" s="229" t="s">
        <v>130</v>
      </c>
      <c r="AU180" s="229" t="s">
        <v>88</v>
      </c>
      <c r="AY180" s="14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135</v>
      </c>
      <c r="BK180" s="230">
        <f>ROUND(I180*H180,0)</f>
        <v>0</v>
      </c>
      <c r="BL180" s="14" t="s">
        <v>134</v>
      </c>
      <c r="BM180" s="229" t="s">
        <v>326</v>
      </c>
    </row>
    <row r="181" s="2" customFormat="1" ht="16.5" customHeight="1">
      <c r="A181" s="35"/>
      <c r="B181" s="36"/>
      <c r="C181" s="217" t="s">
        <v>327</v>
      </c>
      <c r="D181" s="217" t="s">
        <v>130</v>
      </c>
      <c r="E181" s="218" t="s">
        <v>328</v>
      </c>
      <c r="F181" s="219" t="s">
        <v>329</v>
      </c>
      <c r="G181" s="220" t="s">
        <v>172</v>
      </c>
      <c r="H181" s="221">
        <v>2</v>
      </c>
      <c r="I181" s="222"/>
      <c r="J181" s="223">
        <f>ROUND(I181*H181,0)</f>
        <v>0</v>
      </c>
      <c r="K181" s="224"/>
      <c r="L181" s="41"/>
      <c r="M181" s="225" t="s">
        <v>1</v>
      </c>
      <c r="N181" s="226" t="s">
        <v>46</v>
      </c>
      <c r="O181" s="89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9" t="s">
        <v>135</v>
      </c>
      <c r="AT181" s="229" t="s">
        <v>130</v>
      </c>
      <c r="AU181" s="229" t="s">
        <v>88</v>
      </c>
      <c r="AY181" s="14" t="s">
        <v>127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135</v>
      </c>
      <c r="BK181" s="230">
        <f>ROUND(I181*H181,0)</f>
        <v>0</v>
      </c>
      <c r="BL181" s="14" t="s">
        <v>135</v>
      </c>
      <c r="BM181" s="229" t="s">
        <v>330</v>
      </c>
    </row>
    <row r="182" s="2" customFormat="1" ht="24.15" customHeight="1">
      <c r="A182" s="35"/>
      <c r="B182" s="36"/>
      <c r="C182" s="217" t="s">
        <v>331</v>
      </c>
      <c r="D182" s="217" t="s">
        <v>130</v>
      </c>
      <c r="E182" s="218" t="s">
        <v>332</v>
      </c>
      <c r="F182" s="219" t="s">
        <v>333</v>
      </c>
      <c r="G182" s="220" t="s">
        <v>172</v>
      </c>
      <c r="H182" s="221">
        <v>2</v>
      </c>
      <c r="I182" s="222"/>
      <c r="J182" s="223">
        <f>ROUND(I182*H182,0)</f>
        <v>0</v>
      </c>
      <c r="K182" s="224"/>
      <c r="L182" s="41"/>
      <c r="M182" s="225" t="s">
        <v>1</v>
      </c>
      <c r="N182" s="226" t="s">
        <v>46</v>
      </c>
      <c r="O182" s="89"/>
      <c r="P182" s="227">
        <f>O182*H182</f>
        <v>0</v>
      </c>
      <c r="Q182" s="227">
        <v>0.0075199999999999998</v>
      </c>
      <c r="R182" s="227">
        <f>Q182*H182</f>
        <v>0.01504</v>
      </c>
      <c r="S182" s="227">
        <v>0</v>
      </c>
      <c r="T182" s="22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9" t="s">
        <v>134</v>
      </c>
      <c r="AT182" s="229" t="s">
        <v>130</v>
      </c>
      <c r="AU182" s="229" t="s">
        <v>88</v>
      </c>
      <c r="AY182" s="14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4" t="s">
        <v>135</v>
      </c>
      <c r="BK182" s="230">
        <f>ROUND(I182*H182,0)</f>
        <v>0</v>
      </c>
      <c r="BL182" s="14" t="s">
        <v>134</v>
      </c>
      <c r="BM182" s="229" t="s">
        <v>334</v>
      </c>
    </row>
    <row r="183" s="2" customFormat="1" ht="24.15" customHeight="1">
      <c r="A183" s="35"/>
      <c r="B183" s="36"/>
      <c r="C183" s="217" t="s">
        <v>335</v>
      </c>
      <c r="D183" s="217" t="s">
        <v>130</v>
      </c>
      <c r="E183" s="218" t="s">
        <v>336</v>
      </c>
      <c r="F183" s="219" t="s">
        <v>337</v>
      </c>
      <c r="G183" s="220" t="s">
        <v>181</v>
      </c>
      <c r="H183" s="221">
        <v>2</v>
      </c>
      <c r="I183" s="222"/>
      <c r="J183" s="223">
        <f>ROUND(I183*H183,0)</f>
        <v>0</v>
      </c>
      <c r="K183" s="224"/>
      <c r="L183" s="41"/>
      <c r="M183" s="225" t="s">
        <v>1</v>
      </c>
      <c r="N183" s="226" t="s">
        <v>46</v>
      </c>
      <c r="O183" s="89"/>
      <c r="P183" s="227">
        <f>O183*H183</f>
        <v>0</v>
      </c>
      <c r="Q183" s="227">
        <v>0.00068000000000000005</v>
      </c>
      <c r="R183" s="227">
        <f>Q183*H183</f>
        <v>0.0013600000000000001</v>
      </c>
      <c r="S183" s="227">
        <v>0</v>
      </c>
      <c r="T183" s="22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9" t="s">
        <v>134</v>
      </c>
      <c r="AT183" s="229" t="s">
        <v>130</v>
      </c>
      <c r="AU183" s="229" t="s">
        <v>88</v>
      </c>
      <c r="AY183" s="14" t="s">
        <v>127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4" t="s">
        <v>135</v>
      </c>
      <c r="BK183" s="230">
        <f>ROUND(I183*H183,0)</f>
        <v>0</v>
      </c>
      <c r="BL183" s="14" t="s">
        <v>134</v>
      </c>
      <c r="BM183" s="229" t="s">
        <v>338</v>
      </c>
    </row>
    <row r="184" s="2" customFormat="1" ht="16.5" customHeight="1">
      <c r="A184" s="35"/>
      <c r="B184" s="36"/>
      <c r="C184" s="217" t="s">
        <v>339</v>
      </c>
      <c r="D184" s="217" t="s">
        <v>130</v>
      </c>
      <c r="E184" s="218" t="s">
        <v>340</v>
      </c>
      <c r="F184" s="219" t="s">
        <v>341</v>
      </c>
      <c r="G184" s="220" t="s">
        <v>172</v>
      </c>
      <c r="H184" s="221">
        <v>1</v>
      </c>
      <c r="I184" s="222"/>
      <c r="J184" s="223">
        <f>ROUND(I184*H184,0)</f>
        <v>0</v>
      </c>
      <c r="K184" s="224"/>
      <c r="L184" s="41"/>
      <c r="M184" s="225" t="s">
        <v>1</v>
      </c>
      <c r="N184" s="226" t="s">
        <v>46</v>
      </c>
      <c r="O184" s="89"/>
      <c r="P184" s="227">
        <f>O184*H184</f>
        <v>0</v>
      </c>
      <c r="Q184" s="227">
        <v>0.068040000000000003</v>
      </c>
      <c r="R184" s="227">
        <f>Q184*H184</f>
        <v>0.068040000000000003</v>
      </c>
      <c r="S184" s="227">
        <v>0</v>
      </c>
      <c r="T184" s="22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134</v>
      </c>
      <c r="AT184" s="229" t="s">
        <v>130</v>
      </c>
      <c r="AU184" s="229" t="s">
        <v>88</v>
      </c>
      <c r="AY184" s="14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135</v>
      </c>
      <c r="BK184" s="230">
        <f>ROUND(I184*H184,0)</f>
        <v>0</v>
      </c>
      <c r="BL184" s="14" t="s">
        <v>134</v>
      </c>
      <c r="BM184" s="229" t="s">
        <v>342</v>
      </c>
    </row>
    <row r="185" s="2" customFormat="1" ht="24.15" customHeight="1">
      <c r="A185" s="35"/>
      <c r="B185" s="36"/>
      <c r="C185" s="217" t="s">
        <v>343</v>
      </c>
      <c r="D185" s="217" t="s">
        <v>130</v>
      </c>
      <c r="E185" s="218" t="s">
        <v>344</v>
      </c>
      <c r="F185" s="219" t="s">
        <v>345</v>
      </c>
      <c r="G185" s="220" t="s">
        <v>346</v>
      </c>
      <c r="H185" s="221">
        <v>1</v>
      </c>
      <c r="I185" s="222"/>
      <c r="J185" s="223">
        <f>ROUND(I185*H185,0)</f>
        <v>0</v>
      </c>
      <c r="K185" s="224"/>
      <c r="L185" s="41"/>
      <c r="M185" s="225" t="s">
        <v>1</v>
      </c>
      <c r="N185" s="226" t="s">
        <v>46</v>
      </c>
      <c r="O185" s="89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9" t="s">
        <v>135</v>
      </c>
      <c r="AT185" s="229" t="s">
        <v>130</v>
      </c>
      <c r="AU185" s="229" t="s">
        <v>88</v>
      </c>
      <c r="AY185" s="14" t="s">
        <v>127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135</v>
      </c>
      <c r="BK185" s="230">
        <f>ROUND(I185*H185,0)</f>
        <v>0</v>
      </c>
      <c r="BL185" s="14" t="s">
        <v>135</v>
      </c>
      <c r="BM185" s="229" t="s">
        <v>347</v>
      </c>
    </row>
    <row r="186" s="2" customFormat="1" ht="16.5" customHeight="1">
      <c r="A186" s="35"/>
      <c r="B186" s="36"/>
      <c r="C186" s="217" t="s">
        <v>348</v>
      </c>
      <c r="D186" s="217" t="s">
        <v>130</v>
      </c>
      <c r="E186" s="218" t="s">
        <v>349</v>
      </c>
      <c r="F186" s="219" t="s">
        <v>350</v>
      </c>
      <c r="G186" s="220" t="s">
        <v>172</v>
      </c>
      <c r="H186" s="221">
        <v>1</v>
      </c>
      <c r="I186" s="222"/>
      <c r="J186" s="223">
        <f>ROUND(I186*H186,0)</f>
        <v>0</v>
      </c>
      <c r="K186" s="224"/>
      <c r="L186" s="41"/>
      <c r="M186" s="225" t="s">
        <v>1</v>
      </c>
      <c r="N186" s="226" t="s">
        <v>46</v>
      </c>
      <c r="O186" s="89"/>
      <c r="P186" s="227">
        <f>O186*H186</f>
        <v>0</v>
      </c>
      <c r="Q186" s="227">
        <v>0.13804</v>
      </c>
      <c r="R186" s="227">
        <f>Q186*H186</f>
        <v>0.13804</v>
      </c>
      <c r="S186" s="227">
        <v>0</v>
      </c>
      <c r="T186" s="22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9" t="s">
        <v>134</v>
      </c>
      <c r="AT186" s="229" t="s">
        <v>130</v>
      </c>
      <c r="AU186" s="229" t="s">
        <v>88</v>
      </c>
      <c r="AY186" s="14" t="s">
        <v>127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4" t="s">
        <v>135</v>
      </c>
      <c r="BK186" s="230">
        <f>ROUND(I186*H186,0)</f>
        <v>0</v>
      </c>
      <c r="BL186" s="14" t="s">
        <v>134</v>
      </c>
      <c r="BM186" s="229" t="s">
        <v>351</v>
      </c>
    </row>
    <row r="187" s="2" customFormat="1" ht="16.5" customHeight="1">
      <c r="A187" s="35"/>
      <c r="B187" s="36"/>
      <c r="C187" s="217" t="s">
        <v>352</v>
      </c>
      <c r="D187" s="217" t="s">
        <v>130</v>
      </c>
      <c r="E187" s="218" t="s">
        <v>353</v>
      </c>
      <c r="F187" s="219" t="s">
        <v>354</v>
      </c>
      <c r="G187" s="220" t="s">
        <v>181</v>
      </c>
      <c r="H187" s="221">
        <v>10</v>
      </c>
      <c r="I187" s="222"/>
      <c r="J187" s="223">
        <f>ROUND(I187*H187,0)</f>
        <v>0</v>
      </c>
      <c r="K187" s="224"/>
      <c r="L187" s="41"/>
      <c r="M187" s="225" t="s">
        <v>1</v>
      </c>
      <c r="N187" s="226" t="s">
        <v>46</v>
      </c>
      <c r="O187" s="89"/>
      <c r="P187" s="227">
        <f>O187*H187</f>
        <v>0</v>
      </c>
      <c r="Q187" s="227">
        <v>6.9999999999999994E-05</v>
      </c>
      <c r="R187" s="227">
        <f>Q187*H187</f>
        <v>0.00069999999999999988</v>
      </c>
      <c r="S187" s="227">
        <v>0.021999999999999999</v>
      </c>
      <c r="T187" s="228">
        <f>S187*H187</f>
        <v>0.21999999999999997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134</v>
      </c>
      <c r="AT187" s="229" t="s">
        <v>130</v>
      </c>
      <c r="AU187" s="229" t="s">
        <v>88</v>
      </c>
      <c r="AY187" s="14" t="s">
        <v>127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135</v>
      </c>
      <c r="BK187" s="230">
        <f>ROUND(I187*H187,0)</f>
        <v>0</v>
      </c>
      <c r="BL187" s="14" t="s">
        <v>134</v>
      </c>
      <c r="BM187" s="229" t="s">
        <v>355</v>
      </c>
    </row>
    <row r="188" s="2" customFormat="1" ht="37.8" customHeight="1">
      <c r="A188" s="35"/>
      <c r="B188" s="36"/>
      <c r="C188" s="217" t="s">
        <v>356</v>
      </c>
      <c r="D188" s="217" t="s">
        <v>130</v>
      </c>
      <c r="E188" s="218" t="s">
        <v>357</v>
      </c>
      <c r="F188" s="219" t="s">
        <v>358</v>
      </c>
      <c r="G188" s="220" t="s">
        <v>172</v>
      </c>
      <c r="H188" s="221">
        <v>1</v>
      </c>
      <c r="I188" s="222"/>
      <c r="J188" s="223">
        <f>ROUND(I188*H188,0)</f>
        <v>0</v>
      </c>
      <c r="K188" s="224"/>
      <c r="L188" s="41"/>
      <c r="M188" s="225" t="s">
        <v>1</v>
      </c>
      <c r="N188" s="226" t="s">
        <v>46</v>
      </c>
      <c r="O188" s="89"/>
      <c r="P188" s="227">
        <f>O188*H188</f>
        <v>0</v>
      </c>
      <c r="Q188" s="227">
        <v>0.0065900000000000004</v>
      </c>
      <c r="R188" s="227">
        <f>Q188*H188</f>
        <v>0.0065900000000000004</v>
      </c>
      <c r="S188" s="227">
        <v>0</v>
      </c>
      <c r="T188" s="22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9" t="s">
        <v>134</v>
      </c>
      <c r="AT188" s="229" t="s">
        <v>130</v>
      </c>
      <c r="AU188" s="229" t="s">
        <v>88</v>
      </c>
      <c r="AY188" s="14" t="s">
        <v>127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4" t="s">
        <v>135</v>
      </c>
      <c r="BK188" s="230">
        <f>ROUND(I188*H188,0)</f>
        <v>0</v>
      </c>
      <c r="BL188" s="14" t="s">
        <v>134</v>
      </c>
      <c r="BM188" s="229" t="s">
        <v>359</v>
      </c>
    </row>
    <row r="189" s="2" customFormat="1" ht="37.8" customHeight="1">
      <c r="A189" s="35"/>
      <c r="B189" s="36"/>
      <c r="C189" s="217" t="s">
        <v>360</v>
      </c>
      <c r="D189" s="217" t="s">
        <v>130</v>
      </c>
      <c r="E189" s="218" t="s">
        <v>361</v>
      </c>
      <c r="F189" s="219" t="s">
        <v>362</v>
      </c>
      <c r="G189" s="220" t="s">
        <v>172</v>
      </c>
      <c r="H189" s="221">
        <v>2</v>
      </c>
      <c r="I189" s="222"/>
      <c r="J189" s="223">
        <f>ROUND(I189*H189,0)</f>
        <v>0</v>
      </c>
      <c r="K189" s="224"/>
      <c r="L189" s="41"/>
      <c r="M189" s="225" t="s">
        <v>1</v>
      </c>
      <c r="N189" s="226" t="s">
        <v>46</v>
      </c>
      <c r="O189" s="89"/>
      <c r="P189" s="227">
        <f>O189*H189</f>
        <v>0</v>
      </c>
      <c r="Q189" s="227">
        <v>0.0065900000000000004</v>
      </c>
      <c r="R189" s="227">
        <f>Q189*H189</f>
        <v>0.013180000000000001</v>
      </c>
      <c r="S189" s="227">
        <v>0</v>
      </c>
      <c r="T189" s="22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9" t="s">
        <v>134</v>
      </c>
      <c r="AT189" s="229" t="s">
        <v>130</v>
      </c>
      <c r="AU189" s="229" t="s">
        <v>88</v>
      </c>
      <c r="AY189" s="14" t="s">
        <v>127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4" t="s">
        <v>135</v>
      </c>
      <c r="BK189" s="230">
        <f>ROUND(I189*H189,0)</f>
        <v>0</v>
      </c>
      <c r="BL189" s="14" t="s">
        <v>134</v>
      </c>
      <c r="BM189" s="229" t="s">
        <v>363</v>
      </c>
    </row>
    <row r="190" s="2" customFormat="1" ht="37.8" customHeight="1">
      <c r="A190" s="35"/>
      <c r="B190" s="36"/>
      <c r="C190" s="217" t="s">
        <v>364</v>
      </c>
      <c r="D190" s="217" t="s">
        <v>130</v>
      </c>
      <c r="E190" s="218" t="s">
        <v>365</v>
      </c>
      <c r="F190" s="219" t="s">
        <v>366</v>
      </c>
      <c r="G190" s="220" t="s">
        <v>172</v>
      </c>
      <c r="H190" s="221">
        <v>3</v>
      </c>
      <c r="I190" s="222"/>
      <c r="J190" s="223">
        <f>ROUND(I190*H190,0)</f>
        <v>0</v>
      </c>
      <c r="K190" s="224"/>
      <c r="L190" s="41"/>
      <c r="M190" s="225" t="s">
        <v>1</v>
      </c>
      <c r="N190" s="226" t="s">
        <v>46</v>
      </c>
      <c r="O190" s="89"/>
      <c r="P190" s="227">
        <f>O190*H190</f>
        <v>0</v>
      </c>
      <c r="Q190" s="227">
        <v>0.02154</v>
      </c>
      <c r="R190" s="227">
        <f>Q190*H190</f>
        <v>0.064619999999999997</v>
      </c>
      <c r="S190" s="227">
        <v>0</v>
      </c>
      <c r="T190" s="22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9" t="s">
        <v>134</v>
      </c>
      <c r="AT190" s="229" t="s">
        <v>130</v>
      </c>
      <c r="AU190" s="229" t="s">
        <v>88</v>
      </c>
      <c r="AY190" s="14" t="s">
        <v>127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4" t="s">
        <v>135</v>
      </c>
      <c r="BK190" s="230">
        <f>ROUND(I190*H190,0)</f>
        <v>0</v>
      </c>
      <c r="BL190" s="14" t="s">
        <v>134</v>
      </c>
      <c r="BM190" s="229" t="s">
        <v>367</v>
      </c>
    </row>
    <row r="191" s="2" customFormat="1" ht="37.8" customHeight="1">
      <c r="A191" s="35"/>
      <c r="B191" s="36"/>
      <c r="C191" s="217" t="s">
        <v>368</v>
      </c>
      <c r="D191" s="217" t="s">
        <v>130</v>
      </c>
      <c r="E191" s="218" t="s">
        <v>369</v>
      </c>
      <c r="F191" s="219" t="s">
        <v>370</v>
      </c>
      <c r="G191" s="220" t="s">
        <v>172</v>
      </c>
      <c r="H191" s="221">
        <v>2</v>
      </c>
      <c r="I191" s="222"/>
      <c r="J191" s="223">
        <f>ROUND(I191*H191,0)</f>
        <v>0</v>
      </c>
      <c r="K191" s="224"/>
      <c r="L191" s="41"/>
      <c r="M191" s="225" t="s">
        <v>1</v>
      </c>
      <c r="N191" s="226" t="s">
        <v>46</v>
      </c>
      <c r="O191" s="89"/>
      <c r="P191" s="227">
        <f>O191*H191</f>
        <v>0</v>
      </c>
      <c r="Q191" s="227">
        <v>0.023019999999999999</v>
      </c>
      <c r="R191" s="227">
        <f>Q191*H191</f>
        <v>0.046039999999999998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134</v>
      </c>
      <c r="AT191" s="229" t="s">
        <v>130</v>
      </c>
      <c r="AU191" s="229" t="s">
        <v>88</v>
      </c>
      <c r="AY191" s="14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135</v>
      </c>
      <c r="BK191" s="230">
        <f>ROUND(I191*H191,0)</f>
        <v>0</v>
      </c>
      <c r="BL191" s="14" t="s">
        <v>134</v>
      </c>
      <c r="BM191" s="229" t="s">
        <v>371</v>
      </c>
    </row>
    <row r="192" s="2" customFormat="1" ht="37.8" customHeight="1">
      <c r="A192" s="35"/>
      <c r="B192" s="36"/>
      <c r="C192" s="217" t="s">
        <v>372</v>
      </c>
      <c r="D192" s="217" t="s">
        <v>130</v>
      </c>
      <c r="E192" s="218" t="s">
        <v>373</v>
      </c>
      <c r="F192" s="219" t="s">
        <v>374</v>
      </c>
      <c r="G192" s="220" t="s">
        <v>172</v>
      </c>
      <c r="H192" s="221">
        <v>2</v>
      </c>
      <c r="I192" s="222"/>
      <c r="J192" s="223">
        <f>ROUND(I192*H192,0)</f>
        <v>0</v>
      </c>
      <c r="K192" s="224"/>
      <c r="L192" s="41"/>
      <c r="M192" s="225" t="s">
        <v>1</v>
      </c>
      <c r="N192" s="226" t="s">
        <v>46</v>
      </c>
      <c r="O192" s="89"/>
      <c r="P192" s="227">
        <f>O192*H192</f>
        <v>0</v>
      </c>
      <c r="Q192" s="227">
        <v>0.02402</v>
      </c>
      <c r="R192" s="227">
        <f>Q192*H192</f>
        <v>0.048039999999999999</v>
      </c>
      <c r="S192" s="227">
        <v>0</v>
      </c>
      <c r="T192" s="22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9" t="s">
        <v>134</v>
      </c>
      <c r="AT192" s="229" t="s">
        <v>130</v>
      </c>
      <c r="AU192" s="229" t="s">
        <v>88</v>
      </c>
      <c r="AY192" s="14" t="s">
        <v>127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4" t="s">
        <v>135</v>
      </c>
      <c r="BK192" s="230">
        <f>ROUND(I192*H192,0)</f>
        <v>0</v>
      </c>
      <c r="BL192" s="14" t="s">
        <v>134</v>
      </c>
      <c r="BM192" s="229" t="s">
        <v>375</v>
      </c>
    </row>
    <row r="193" s="2" customFormat="1" ht="24.15" customHeight="1">
      <c r="A193" s="35"/>
      <c r="B193" s="36"/>
      <c r="C193" s="217" t="s">
        <v>376</v>
      </c>
      <c r="D193" s="217" t="s">
        <v>130</v>
      </c>
      <c r="E193" s="218" t="s">
        <v>377</v>
      </c>
      <c r="F193" s="219" t="s">
        <v>378</v>
      </c>
      <c r="G193" s="220" t="s">
        <v>172</v>
      </c>
      <c r="H193" s="221">
        <v>10</v>
      </c>
      <c r="I193" s="222"/>
      <c r="J193" s="223">
        <f>ROUND(I193*H193,0)</f>
        <v>0</v>
      </c>
      <c r="K193" s="224"/>
      <c r="L193" s="41"/>
      <c r="M193" s="225" t="s">
        <v>1</v>
      </c>
      <c r="N193" s="226" t="s">
        <v>46</v>
      </c>
      <c r="O193" s="89"/>
      <c r="P193" s="227">
        <f>O193*H193</f>
        <v>0</v>
      </c>
      <c r="Q193" s="227">
        <v>0.0037000000000000002</v>
      </c>
      <c r="R193" s="227">
        <f>Q193*H193</f>
        <v>0.037000000000000005</v>
      </c>
      <c r="S193" s="227">
        <v>0</v>
      </c>
      <c r="T193" s="22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134</v>
      </c>
      <c r="AT193" s="229" t="s">
        <v>130</v>
      </c>
      <c r="AU193" s="229" t="s">
        <v>88</v>
      </c>
      <c r="AY193" s="14" t="s">
        <v>127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135</v>
      </c>
      <c r="BK193" s="230">
        <f>ROUND(I193*H193,0)</f>
        <v>0</v>
      </c>
      <c r="BL193" s="14" t="s">
        <v>134</v>
      </c>
      <c r="BM193" s="229" t="s">
        <v>379</v>
      </c>
    </row>
    <row r="194" s="2" customFormat="1" ht="24.15" customHeight="1">
      <c r="A194" s="35"/>
      <c r="B194" s="36"/>
      <c r="C194" s="217" t="s">
        <v>380</v>
      </c>
      <c r="D194" s="217" t="s">
        <v>130</v>
      </c>
      <c r="E194" s="218" t="s">
        <v>381</v>
      </c>
      <c r="F194" s="219" t="s">
        <v>382</v>
      </c>
      <c r="G194" s="220" t="s">
        <v>161</v>
      </c>
      <c r="H194" s="242"/>
      <c r="I194" s="222"/>
      <c r="J194" s="223">
        <f>ROUND(I194*H194,0)</f>
        <v>0</v>
      </c>
      <c r="K194" s="224"/>
      <c r="L194" s="41"/>
      <c r="M194" s="225" t="s">
        <v>1</v>
      </c>
      <c r="N194" s="226" t="s">
        <v>46</v>
      </c>
      <c r="O194" s="89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9" t="s">
        <v>134</v>
      </c>
      <c r="AT194" s="229" t="s">
        <v>130</v>
      </c>
      <c r="AU194" s="229" t="s">
        <v>88</v>
      </c>
      <c r="AY194" s="14" t="s">
        <v>127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4" t="s">
        <v>135</v>
      </c>
      <c r="BK194" s="230">
        <f>ROUND(I194*H194,0)</f>
        <v>0</v>
      </c>
      <c r="BL194" s="14" t="s">
        <v>134</v>
      </c>
      <c r="BM194" s="229" t="s">
        <v>383</v>
      </c>
    </row>
    <row r="195" s="12" customFormat="1" ht="22.8" customHeight="1">
      <c r="A195" s="12"/>
      <c r="B195" s="201"/>
      <c r="C195" s="202"/>
      <c r="D195" s="203" t="s">
        <v>78</v>
      </c>
      <c r="E195" s="215" t="s">
        <v>384</v>
      </c>
      <c r="F195" s="215" t="s">
        <v>385</v>
      </c>
      <c r="G195" s="202"/>
      <c r="H195" s="202"/>
      <c r="I195" s="205"/>
      <c r="J195" s="216">
        <f>BK195</f>
        <v>0</v>
      </c>
      <c r="K195" s="202"/>
      <c r="L195" s="207"/>
      <c r="M195" s="208"/>
      <c r="N195" s="209"/>
      <c r="O195" s="209"/>
      <c r="P195" s="210">
        <f>SUM(P196:P203)</f>
        <v>0</v>
      </c>
      <c r="Q195" s="209"/>
      <c r="R195" s="210">
        <f>SUM(R196:R203)</f>
        <v>0.76161000000000001</v>
      </c>
      <c r="S195" s="209"/>
      <c r="T195" s="211">
        <f>SUM(T196:T203)</f>
        <v>0.7077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2" t="s">
        <v>88</v>
      </c>
      <c r="AT195" s="213" t="s">
        <v>78</v>
      </c>
      <c r="AU195" s="213" t="s">
        <v>8</v>
      </c>
      <c r="AY195" s="212" t="s">
        <v>127</v>
      </c>
      <c r="BK195" s="214">
        <f>SUM(BK196:BK203)</f>
        <v>0</v>
      </c>
    </row>
    <row r="196" s="2" customFormat="1" ht="24.15" customHeight="1">
      <c r="A196" s="35"/>
      <c r="B196" s="36"/>
      <c r="C196" s="217" t="s">
        <v>386</v>
      </c>
      <c r="D196" s="217" t="s">
        <v>130</v>
      </c>
      <c r="E196" s="218" t="s">
        <v>387</v>
      </c>
      <c r="F196" s="219" t="s">
        <v>388</v>
      </c>
      <c r="G196" s="220" t="s">
        <v>143</v>
      </c>
      <c r="H196" s="221">
        <v>10</v>
      </c>
      <c r="I196" s="222"/>
      <c r="J196" s="223">
        <f>ROUND(I196*H196,0)</f>
        <v>0</v>
      </c>
      <c r="K196" s="224"/>
      <c r="L196" s="41"/>
      <c r="M196" s="225" t="s">
        <v>1</v>
      </c>
      <c r="N196" s="226" t="s">
        <v>46</v>
      </c>
      <c r="O196" s="89"/>
      <c r="P196" s="227">
        <f>O196*H196</f>
        <v>0</v>
      </c>
      <c r="Q196" s="227">
        <v>0.0020400000000000001</v>
      </c>
      <c r="R196" s="227">
        <f>Q196*H196</f>
        <v>0.020400000000000001</v>
      </c>
      <c r="S196" s="227">
        <v>0</v>
      </c>
      <c r="T196" s="22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9" t="s">
        <v>134</v>
      </c>
      <c r="AT196" s="229" t="s">
        <v>130</v>
      </c>
      <c r="AU196" s="229" t="s">
        <v>88</v>
      </c>
      <c r="AY196" s="14" t="s">
        <v>127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4" t="s">
        <v>135</v>
      </c>
      <c r="BK196" s="230">
        <f>ROUND(I196*H196,0)</f>
        <v>0</v>
      </c>
      <c r="BL196" s="14" t="s">
        <v>134</v>
      </c>
      <c r="BM196" s="229" t="s">
        <v>389</v>
      </c>
    </row>
    <row r="197" s="2" customFormat="1" ht="24.15" customHeight="1">
      <c r="A197" s="35"/>
      <c r="B197" s="36"/>
      <c r="C197" s="217" t="s">
        <v>390</v>
      </c>
      <c r="D197" s="217" t="s">
        <v>130</v>
      </c>
      <c r="E197" s="218" t="s">
        <v>391</v>
      </c>
      <c r="F197" s="219" t="s">
        <v>392</v>
      </c>
      <c r="G197" s="220" t="s">
        <v>143</v>
      </c>
      <c r="H197" s="221">
        <v>30</v>
      </c>
      <c r="I197" s="222"/>
      <c r="J197" s="223">
        <f>ROUND(I197*H197,0)</f>
        <v>0</v>
      </c>
      <c r="K197" s="224"/>
      <c r="L197" s="41"/>
      <c r="M197" s="225" t="s">
        <v>1</v>
      </c>
      <c r="N197" s="226" t="s">
        <v>46</v>
      </c>
      <c r="O197" s="89"/>
      <c r="P197" s="227">
        <f>O197*H197</f>
        <v>0</v>
      </c>
      <c r="Q197" s="227">
        <v>0.00012</v>
      </c>
      <c r="R197" s="227">
        <f>Q197*H197</f>
        <v>0.0035999999999999999</v>
      </c>
      <c r="S197" s="227">
        <v>0.02359</v>
      </c>
      <c r="T197" s="228">
        <f>S197*H197</f>
        <v>0.7077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134</v>
      </c>
      <c r="AT197" s="229" t="s">
        <v>130</v>
      </c>
      <c r="AU197" s="229" t="s">
        <v>88</v>
      </c>
      <c r="AY197" s="14" t="s">
        <v>127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135</v>
      </c>
      <c r="BK197" s="230">
        <f>ROUND(I197*H197,0)</f>
        <v>0</v>
      </c>
      <c r="BL197" s="14" t="s">
        <v>134</v>
      </c>
      <c r="BM197" s="229" t="s">
        <v>393</v>
      </c>
    </row>
    <row r="198" s="2" customFormat="1" ht="33" customHeight="1">
      <c r="A198" s="35"/>
      <c r="B198" s="36"/>
      <c r="C198" s="217" t="s">
        <v>394</v>
      </c>
      <c r="D198" s="217" t="s">
        <v>130</v>
      </c>
      <c r="E198" s="218" t="s">
        <v>395</v>
      </c>
      <c r="F198" s="219" t="s">
        <v>396</v>
      </c>
      <c r="G198" s="220" t="s">
        <v>143</v>
      </c>
      <c r="H198" s="221">
        <v>12</v>
      </c>
      <c r="I198" s="222"/>
      <c r="J198" s="223">
        <f>ROUND(I198*H198,0)</f>
        <v>0</v>
      </c>
      <c r="K198" s="224"/>
      <c r="L198" s="41"/>
      <c r="M198" s="225" t="s">
        <v>1</v>
      </c>
      <c r="N198" s="226" t="s">
        <v>46</v>
      </c>
      <c r="O198" s="89"/>
      <c r="P198" s="227">
        <f>O198*H198</f>
        <v>0</v>
      </c>
      <c r="Q198" s="227">
        <v>0.013480000000000001</v>
      </c>
      <c r="R198" s="227">
        <f>Q198*H198</f>
        <v>0.16176000000000002</v>
      </c>
      <c r="S198" s="227">
        <v>0</v>
      </c>
      <c r="T198" s="22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9" t="s">
        <v>134</v>
      </c>
      <c r="AT198" s="229" t="s">
        <v>130</v>
      </c>
      <c r="AU198" s="229" t="s">
        <v>88</v>
      </c>
      <c r="AY198" s="14" t="s">
        <v>127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4" t="s">
        <v>135</v>
      </c>
      <c r="BK198" s="230">
        <f>ROUND(I198*H198,0)</f>
        <v>0</v>
      </c>
      <c r="BL198" s="14" t="s">
        <v>134</v>
      </c>
      <c r="BM198" s="229" t="s">
        <v>397</v>
      </c>
    </row>
    <row r="199" s="2" customFormat="1" ht="33" customHeight="1">
      <c r="A199" s="35"/>
      <c r="B199" s="36"/>
      <c r="C199" s="217" t="s">
        <v>398</v>
      </c>
      <c r="D199" s="217" t="s">
        <v>130</v>
      </c>
      <c r="E199" s="218" t="s">
        <v>399</v>
      </c>
      <c r="F199" s="219" t="s">
        <v>400</v>
      </c>
      <c r="G199" s="220" t="s">
        <v>143</v>
      </c>
      <c r="H199" s="221">
        <v>18</v>
      </c>
      <c r="I199" s="222"/>
      <c r="J199" s="223">
        <f>ROUND(I199*H199,0)</f>
        <v>0</v>
      </c>
      <c r="K199" s="224"/>
      <c r="L199" s="41"/>
      <c r="M199" s="225" t="s">
        <v>1</v>
      </c>
      <c r="N199" s="226" t="s">
        <v>46</v>
      </c>
      <c r="O199" s="89"/>
      <c r="P199" s="227">
        <f>O199*H199</f>
        <v>0</v>
      </c>
      <c r="Q199" s="227">
        <v>0.031699999999999999</v>
      </c>
      <c r="R199" s="227">
        <f>Q199*H199</f>
        <v>0.5706</v>
      </c>
      <c r="S199" s="227">
        <v>0</v>
      </c>
      <c r="T199" s="22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134</v>
      </c>
      <c r="AT199" s="229" t="s">
        <v>130</v>
      </c>
      <c r="AU199" s="229" t="s">
        <v>88</v>
      </c>
      <c r="AY199" s="14" t="s">
        <v>127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135</v>
      </c>
      <c r="BK199" s="230">
        <f>ROUND(I199*H199,0)</f>
        <v>0</v>
      </c>
      <c r="BL199" s="14" t="s">
        <v>134</v>
      </c>
      <c r="BM199" s="229" t="s">
        <v>401</v>
      </c>
    </row>
    <row r="200" s="2" customFormat="1" ht="24.15" customHeight="1">
      <c r="A200" s="35"/>
      <c r="B200" s="36"/>
      <c r="C200" s="217" t="s">
        <v>402</v>
      </c>
      <c r="D200" s="217" t="s">
        <v>130</v>
      </c>
      <c r="E200" s="218" t="s">
        <v>403</v>
      </c>
      <c r="F200" s="219" t="s">
        <v>404</v>
      </c>
      <c r="G200" s="220" t="s">
        <v>143</v>
      </c>
      <c r="H200" s="221">
        <v>40</v>
      </c>
      <c r="I200" s="222"/>
      <c r="J200" s="223">
        <f>ROUND(I200*H200,0)</f>
        <v>0</v>
      </c>
      <c r="K200" s="224"/>
      <c r="L200" s="41"/>
      <c r="M200" s="225" t="s">
        <v>1</v>
      </c>
      <c r="N200" s="226" t="s">
        <v>46</v>
      </c>
      <c r="O200" s="89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9" t="s">
        <v>134</v>
      </c>
      <c r="AT200" s="229" t="s">
        <v>130</v>
      </c>
      <c r="AU200" s="229" t="s">
        <v>88</v>
      </c>
      <c r="AY200" s="14" t="s">
        <v>127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4" t="s">
        <v>135</v>
      </c>
      <c r="BK200" s="230">
        <f>ROUND(I200*H200,0)</f>
        <v>0</v>
      </c>
      <c r="BL200" s="14" t="s">
        <v>134</v>
      </c>
      <c r="BM200" s="229" t="s">
        <v>405</v>
      </c>
    </row>
    <row r="201" s="2" customFormat="1" ht="24.15" customHeight="1">
      <c r="A201" s="35"/>
      <c r="B201" s="36"/>
      <c r="C201" s="217" t="s">
        <v>406</v>
      </c>
      <c r="D201" s="217" t="s">
        <v>130</v>
      </c>
      <c r="E201" s="218" t="s">
        <v>407</v>
      </c>
      <c r="F201" s="219" t="s">
        <v>408</v>
      </c>
      <c r="G201" s="220" t="s">
        <v>181</v>
      </c>
      <c r="H201" s="221">
        <v>3</v>
      </c>
      <c r="I201" s="222"/>
      <c r="J201" s="223">
        <f>ROUND(I201*H201,0)</f>
        <v>0</v>
      </c>
      <c r="K201" s="224"/>
      <c r="L201" s="41"/>
      <c r="M201" s="225" t="s">
        <v>1</v>
      </c>
      <c r="N201" s="226" t="s">
        <v>46</v>
      </c>
      <c r="O201" s="89"/>
      <c r="P201" s="227">
        <f>O201*H201</f>
        <v>0</v>
      </c>
      <c r="Q201" s="227">
        <v>0.00175</v>
      </c>
      <c r="R201" s="227">
        <f>Q201*H201</f>
        <v>0.0052500000000000003</v>
      </c>
      <c r="S201" s="227">
        <v>0</v>
      </c>
      <c r="T201" s="22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9" t="s">
        <v>134</v>
      </c>
      <c r="AT201" s="229" t="s">
        <v>130</v>
      </c>
      <c r="AU201" s="229" t="s">
        <v>88</v>
      </c>
      <c r="AY201" s="14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135</v>
      </c>
      <c r="BK201" s="230">
        <f>ROUND(I201*H201,0)</f>
        <v>0</v>
      </c>
      <c r="BL201" s="14" t="s">
        <v>134</v>
      </c>
      <c r="BM201" s="229" t="s">
        <v>409</v>
      </c>
    </row>
    <row r="202" s="2" customFormat="1" ht="16.5" customHeight="1">
      <c r="A202" s="35"/>
      <c r="B202" s="36"/>
      <c r="C202" s="217" t="s">
        <v>410</v>
      </c>
      <c r="D202" s="217" t="s">
        <v>130</v>
      </c>
      <c r="E202" s="218" t="s">
        <v>202</v>
      </c>
      <c r="F202" s="219" t="s">
        <v>203</v>
      </c>
      <c r="G202" s="220" t="s">
        <v>133</v>
      </c>
      <c r="H202" s="221">
        <v>1</v>
      </c>
      <c r="I202" s="222"/>
      <c r="J202" s="223">
        <f>ROUND(I202*H202,0)</f>
        <v>0</v>
      </c>
      <c r="K202" s="224"/>
      <c r="L202" s="41"/>
      <c r="M202" s="225" t="s">
        <v>1</v>
      </c>
      <c r="N202" s="226" t="s">
        <v>46</v>
      </c>
      <c r="O202" s="89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9" t="s">
        <v>134</v>
      </c>
      <c r="AT202" s="229" t="s">
        <v>130</v>
      </c>
      <c r="AU202" s="229" t="s">
        <v>88</v>
      </c>
      <c r="AY202" s="14" t="s">
        <v>127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4" t="s">
        <v>135</v>
      </c>
      <c r="BK202" s="230">
        <f>ROUND(I202*H202,0)</f>
        <v>0</v>
      </c>
      <c r="BL202" s="14" t="s">
        <v>134</v>
      </c>
      <c r="BM202" s="229" t="s">
        <v>411</v>
      </c>
    </row>
    <row r="203" s="2" customFormat="1" ht="24.15" customHeight="1">
      <c r="A203" s="35"/>
      <c r="B203" s="36"/>
      <c r="C203" s="217" t="s">
        <v>412</v>
      </c>
      <c r="D203" s="217" t="s">
        <v>130</v>
      </c>
      <c r="E203" s="218" t="s">
        <v>413</v>
      </c>
      <c r="F203" s="219" t="s">
        <v>414</v>
      </c>
      <c r="G203" s="220" t="s">
        <v>161</v>
      </c>
      <c r="H203" s="242"/>
      <c r="I203" s="222"/>
      <c r="J203" s="223">
        <f>ROUND(I203*H203,0)</f>
        <v>0</v>
      </c>
      <c r="K203" s="224"/>
      <c r="L203" s="41"/>
      <c r="M203" s="225" t="s">
        <v>1</v>
      </c>
      <c r="N203" s="226" t="s">
        <v>46</v>
      </c>
      <c r="O203" s="89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9" t="s">
        <v>134</v>
      </c>
      <c r="AT203" s="229" t="s">
        <v>130</v>
      </c>
      <c r="AU203" s="229" t="s">
        <v>88</v>
      </c>
      <c r="AY203" s="14" t="s">
        <v>127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135</v>
      </c>
      <c r="BK203" s="230">
        <f>ROUND(I203*H203,0)</f>
        <v>0</v>
      </c>
      <c r="BL203" s="14" t="s">
        <v>134</v>
      </c>
      <c r="BM203" s="229" t="s">
        <v>415</v>
      </c>
    </row>
    <row r="204" s="12" customFormat="1" ht="22.8" customHeight="1">
      <c r="A204" s="12"/>
      <c r="B204" s="201"/>
      <c r="C204" s="202"/>
      <c r="D204" s="203" t="s">
        <v>78</v>
      </c>
      <c r="E204" s="215" t="s">
        <v>416</v>
      </c>
      <c r="F204" s="215" t="s">
        <v>417</v>
      </c>
      <c r="G204" s="202"/>
      <c r="H204" s="202"/>
      <c r="I204" s="205"/>
      <c r="J204" s="216">
        <f>BK204</f>
        <v>0</v>
      </c>
      <c r="K204" s="202"/>
      <c r="L204" s="207"/>
      <c r="M204" s="208"/>
      <c r="N204" s="209"/>
      <c r="O204" s="209"/>
      <c r="P204" s="210">
        <f>SUM(P205:P213)</f>
        <v>0</v>
      </c>
      <c r="Q204" s="209"/>
      <c r="R204" s="210">
        <f>SUM(R205:R213)</f>
        <v>0.15243000000000001</v>
      </c>
      <c r="S204" s="209"/>
      <c r="T204" s="211">
        <f>SUM(T205:T213)</f>
        <v>0.46799999999999997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2" t="s">
        <v>88</v>
      </c>
      <c r="AT204" s="213" t="s">
        <v>78</v>
      </c>
      <c r="AU204" s="213" t="s">
        <v>8</v>
      </c>
      <c r="AY204" s="212" t="s">
        <v>127</v>
      </c>
      <c r="BK204" s="214">
        <f>SUM(BK205:BK213)</f>
        <v>0</v>
      </c>
    </row>
    <row r="205" s="2" customFormat="1" ht="24.15" customHeight="1">
      <c r="A205" s="35"/>
      <c r="B205" s="36"/>
      <c r="C205" s="217" t="s">
        <v>418</v>
      </c>
      <c r="D205" s="217" t="s">
        <v>130</v>
      </c>
      <c r="E205" s="218" t="s">
        <v>419</v>
      </c>
      <c r="F205" s="219" t="s">
        <v>420</v>
      </c>
      <c r="G205" s="220" t="s">
        <v>181</v>
      </c>
      <c r="H205" s="221">
        <v>12</v>
      </c>
      <c r="I205" s="222"/>
      <c r="J205" s="223">
        <f>ROUND(I205*H205,0)</f>
        <v>0</v>
      </c>
      <c r="K205" s="224"/>
      <c r="L205" s="41"/>
      <c r="M205" s="225" t="s">
        <v>1</v>
      </c>
      <c r="N205" s="226" t="s">
        <v>46</v>
      </c>
      <c r="O205" s="89"/>
      <c r="P205" s="227">
        <f>O205*H205</f>
        <v>0</v>
      </c>
      <c r="Q205" s="227">
        <v>2.0000000000000002E-05</v>
      </c>
      <c r="R205" s="227">
        <f>Q205*H205</f>
        <v>0.00024000000000000003</v>
      </c>
      <c r="S205" s="227">
        <v>0.039</v>
      </c>
      <c r="T205" s="228">
        <f>S205*H205</f>
        <v>0.46799999999999997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9" t="s">
        <v>134</v>
      </c>
      <c r="AT205" s="229" t="s">
        <v>130</v>
      </c>
      <c r="AU205" s="229" t="s">
        <v>88</v>
      </c>
      <c r="AY205" s="14" t="s">
        <v>127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4" t="s">
        <v>135</v>
      </c>
      <c r="BK205" s="230">
        <f>ROUND(I205*H205,0)</f>
        <v>0</v>
      </c>
      <c r="BL205" s="14" t="s">
        <v>134</v>
      </c>
      <c r="BM205" s="229" t="s">
        <v>421</v>
      </c>
    </row>
    <row r="206" s="2" customFormat="1" ht="24.15" customHeight="1">
      <c r="A206" s="35"/>
      <c r="B206" s="36"/>
      <c r="C206" s="217" t="s">
        <v>422</v>
      </c>
      <c r="D206" s="217" t="s">
        <v>130</v>
      </c>
      <c r="E206" s="218" t="s">
        <v>423</v>
      </c>
      <c r="F206" s="219" t="s">
        <v>424</v>
      </c>
      <c r="G206" s="220" t="s">
        <v>172</v>
      </c>
      <c r="H206" s="221">
        <v>1</v>
      </c>
      <c r="I206" s="222"/>
      <c r="J206" s="223">
        <f>ROUND(I206*H206,0)</f>
        <v>0</v>
      </c>
      <c r="K206" s="224"/>
      <c r="L206" s="41"/>
      <c r="M206" s="225" t="s">
        <v>1</v>
      </c>
      <c r="N206" s="226" t="s">
        <v>46</v>
      </c>
      <c r="O206" s="89"/>
      <c r="P206" s="227">
        <f>O206*H206</f>
        <v>0</v>
      </c>
      <c r="Q206" s="227">
        <v>0.014670000000000001</v>
      </c>
      <c r="R206" s="227">
        <f>Q206*H206</f>
        <v>0.014670000000000001</v>
      </c>
      <c r="S206" s="227">
        <v>0</v>
      </c>
      <c r="T206" s="228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9" t="s">
        <v>134</v>
      </c>
      <c r="AT206" s="229" t="s">
        <v>130</v>
      </c>
      <c r="AU206" s="229" t="s">
        <v>88</v>
      </c>
      <c r="AY206" s="14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4" t="s">
        <v>135</v>
      </c>
      <c r="BK206" s="230">
        <f>ROUND(I206*H206,0)</f>
        <v>0</v>
      </c>
      <c r="BL206" s="14" t="s">
        <v>134</v>
      </c>
      <c r="BM206" s="229" t="s">
        <v>425</v>
      </c>
    </row>
    <row r="207" s="2" customFormat="1" ht="24.15" customHeight="1">
      <c r="A207" s="35"/>
      <c r="B207" s="36"/>
      <c r="C207" s="217" t="s">
        <v>426</v>
      </c>
      <c r="D207" s="217" t="s">
        <v>130</v>
      </c>
      <c r="E207" s="218" t="s">
        <v>427</v>
      </c>
      <c r="F207" s="219" t="s">
        <v>428</v>
      </c>
      <c r="G207" s="220" t="s">
        <v>172</v>
      </c>
      <c r="H207" s="221">
        <v>4</v>
      </c>
      <c r="I207" s="222"/>
      <c r="J207" s="223">
        <f>ROUND(I207*H207,0)</f>
        <v>0</v>
      </c>
      <c r="K207" s="224"/>
      <c r="L207" s="41"/>
      <c r="M207" s="225" t="s">
        <v>1</v>
      </c>
      <c r="N207" s="226" t="s">
        <v>46</v>
      </c>
      <c r="O207" s="89"/>
      <c r="P207" s="227">
        <f>O207*H207</f>
        <v>0</v>
      </c>
      <c r="Q207" s="227">
        <v>0.017489999999999999</v>
      </c>
      <c r="R207" s="227">
        <f>Q207*H207</f>
        <v>0.069959999999999994</v>
      </c>
      <c r="S207" s="227">
        <v>0</v>
      </c>
      <c r="T207" s="22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9" t="s">
        <v>134</v>
      </c>
      <c r="AT207" s="229" t="s">
        <v>130</v>
      </c>
      <c r="AU207" s="229" t="s">
        <v>88</v>
      </c>
      <c r="AY207" s="14" t="s">
        <v>127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4" t="s">
        <v>135</v>
      </c>
      <c r="BK207" s="230">
        <f>ROUND(I207*H207,0)</f>
        <v>0</v>
      </c>
      <c r="BL207" s="14" t="s">
        <v>134</v>
      </c>
      <c r="BM207" s="229" t="s">
        <v>429</v>
      </c>
    </row>
    <row r="208" s="2" customFormat="1" ht="24.15" customHeight="1">
      <c r="A208" s="35"/>
      <c r="B208" s="36"/>
      <c r="C208" s="217" t="s">
        <v>430</v>
      </c>
      <c r="D208" s="217" t="s">
        <v>130</v>
      </c>
      <c r="E208" s="218" t="s">
        <v>431</v>
      </c>
      <c r="F208" s="219" t="s">
        <v>432</v>
      </c>
      <c r="G208" s="220" t="s">
        <v>172</v>
      </c>
      <c r="H208" s="221">
        <v>2</v>
      </c>
      <c r="I208" s="222"/>
      <c r="J208" s="223">
        <f>ROUND(I208*H208,0)</f>
        <v>0</v>
      </c>
      <c r="K208" s="224"/>
      <c r="L208" s="41"/>
      <c r="M208" s="225" t="s">
        <v>1</v>
      </c>
      <c r="N208" s="226" t="s">
        <v>46</v>
      </c>
      <c r="O208" s="89"/>
      <c r="P208" s="227">
        <f>O208*H208</f>
        <v>0</v>
      </c>
      <c r="Q208" s="227">
        <v>0.030120000000000001</v>
      </c>
      <c r="R208" s="227">
        <f>Q208*H208</f>
        <v>0.060240000000000002</v>
      </c>
      <c r="S208" s="227">
        <v>0</v>
      </c>
      <c r="T208" s="228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9" t="s">
        <v>134</v>
      </c>
      <c r="AT208" s="229" t="s">
        <v>130</v>
      </c>
      <c r="AU208" s="229" t="s">
        <v>88</v>
      </c>
      <c r="AY208" s="14" t="s">
        <v>127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4" t="s">
        <v>135</v>
      </c>
      <c r="BK208" s="230">
        <f>ROUND(I208*H208,0)</f>
        <v>0</v>
      </c>
      <c r="BL208" s="14" t="s">
        <v>134</v>
      </c>
      <c r="BM208" s="229" t="s">
        <v>433</v>
      </c>
    </row>
    <row r="209" s="2" customFormat="1" ht="24.15" customHeight="1">
      <c r="A209" s="35"/>
      <c r="B209" s="36"/>
      <c r="C209" s="217" t="s">
        <v>434</v>
      </c>
      <c r="D209" s="217" t="s">
        <v>130</v>
      </c>
      <c r="E209" s="218" t="s">
        <v>435</v>
      </c>
      <c r="F209" s="219" t="s">
        <v>436</v>
      </c>
      <c r="G209" s="220" t="s">
        <v>181</v>
      </c>
      <c r="H209" s="221">
        <v>2</v>
      </c>
      <c r="I209" s="222"/>
      <c r="J209" s="223">
        <f>ROUND(I209*H209,0)</f>
        <v>0</v>
      </c>
      <c r="K209" s="224"/>
      <c r="L209" s="41"/>
      <c r="M209" s="225" t="s">
        <v>1</v>
      </c>
      <c r="N209" s="226" t="s">
        <v>46</v>
      </c>
      <c r="O209" s="89"/>
      <c r="P209" s="227">
        <f>O209*H209</f>
        <v>0</v>
      </c>
      <c r="Q209" s="227">
        <v>0.00107</v>
      </c>
      <c r="R209" s="227">
        <f>Q209*H209</f>
        <v>0.00214</v>
      </c>
      <c r="S209" s="227">
        <v>0</v>
      </c>
      <c r="T209" s="228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9" t="s">
        <v>134</v>
      </c>
      <c r="AT209" s="229" t="s">
        <v>130</v>
      </c>
      <c r="AU209" s="229" t="s">
        <v>88</v>
      </c>
      <c r="AY209" s="14" t="s">
        <v>127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4" t="s">
        <v>135</v>
      </c>
      <c r="BK209" s="230">
        <f>ROUND(I209*H209,0)</f>
        <v>0</v>
      </c>
      <c r="BL209" s="14" t="s">
        <v>134</v>
      </c>
      <c r="BM209" s="229" t="s">
        <v>437</v>
      </c>
    </row>
    <row r="210" s="2" customFormat="1" ht="33" customHeight="1">
      <c r="A210" s="35"/>
      <c r="B210" s="36"/>
      <c r="C210" s="217" t="s">
        <v>438</v>
      </c>
      <c r="D210" s="217" t="s">
        <v>130</v>
      </c>
      <c r="E210" s="218" t="s">
        <v>439</v>
      </c>
      <c r="F210" s="219" t="s">
        <v>440</v>
      </c>
      <c r="G210" s="220" t="s">
        <v>181</v>
      </c>
      <c r="H210" s="221">
        <v>4</v>
      </c>
      <c r="I210" s="222"/>
      <c r="J210" s="223">
        <f>ROUND(I210*H210,0)</f>
        <v>0</v>
      </c>
      <c r="K210" s="224"/>
      <c r="L210" s="41"/>
      <c r="M210" s="225" t="s">
        <v>1</v>
      </c>
      <c r="N210" s="226" t="s">
        <v>46</v>
      </c>
      <c r="O210" s="89"/>
      <c r="P210" s="227">
        <f>O210*H210</f>
        <v>0</v>
      </c>
      <c r="Q210" s="227">
        <v>0.00055999999999999995</v>
      </c>
      <c r="R210" s="227">
        <f>Q210*H210</f>
        <v>0.0022399999999999998</v>
      </c>
      <c r="S210" s="227">
        <v>0</v>
      </c>
      <c r="T210" s="228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9" t="s">
        <v>134</v>
      </c>
      <c r="AT210" s="229" t="s">
        <v>130</v>
      </c>
      <c r="AU210" s="229" t="s">
        <v>88</v>
      </c>
      <c r="AY210" s="14" t="s">
        <v>127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4" t="s">
        <v>135</v>
      </c>
      <c r="BK210" s="230">
        <f>ROUND(I210*H210,0)</f>
        <v>0</v>
      </c>
      <c r="BL210" s="14" t="s">
        <v>134</v>
      </c>
      <c r="BM210" s="229" t="s">
        <v>441</v>
      </c>
    </row>
    <row r="211" s="2" customFormat="1" ht="24.15" customHeight="1">
      <c r="A211" s="35"/>
      <c r="B211" s="36"/>
      <c r="C211" s="217" t="s">
        <v>442</v>
      </c>
      <c r="D211" s="217" t="s">
        <v>130</v>
      </c>
      <c r="E211" s="218" t="s">
        <v>443</v>
      </c>
      <c r="F211" s="219" t="s">
        <v>444</v>
      </c>
      <c r="G211" s="220" t="s">
        <v>181</v>
      </c>
      <c r="H211" s="221">
        <v>2</v>
      </c>
      <c r="I211" s="222"/>
      <c r="J211" s="223">
        <f>ROUND(I211*H211,0)</f>
        <v>0</v>
      </c>
      <c r="K211" s="224"/>
      <c r="L211" s="41"/>
      <c r="M211" s="225" t="s">
        <v>1</v>
      </c>
      <c r="N211" s="226" t="s">
        <v>46</v>
      </c>
      <c r="O211" s="89"/>
      <c r="P211" s="227">
        <f>O211*H211</f>
        <v>0</v>
      </c>
      <c r="Q211" s="227">
        <v>0.00147</v>
      </c>
      <c r="R211" s="227">
        <f>Q211*H211</f>
        <v>0.0029399999999999999</v>
      </c>
      <c r="S211" s="227">
        <v>0</v>
      </c>
      <c r="T211" s="228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9" t="s">
        <v>134</v>
      </c>
      <c r="AT211" s="229" t="s">
        <v>130</v>
      </c>
      <c r="AU211" s="229" t="s">
        <v>88</v>
      </c>
      <c r="AY211" s="14" t="s">
        <v>127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4" t="s">
        <v>135</v>
      </c>
      <c r="BK211" s="230">
        <f>ROUND(I211*H211,0)</f>
        <v>0</v>
      </c>
      <c r="BL211" s="14" t="s">
        <v>134</v>
      </c>
      <c r="BM211" s="229" t="s">
        <v>445</v>
      </c>
    </row>
    <row r="212" s="2" customFormat="1" ht="24.15" customHeight="1">
      <c r="A212" s="35"/>
      <c r="B212" s="36"/>
      <c r="C212" s="217" t="s">
        <v>446</v>
      </c>
      <c r="D212" s="217" t="s">
        <v>130</v>
      </c>
      <c r="E212" s="218" t="s">
        <v>447</v>
      </c>
      <c r="F212" s="219" t="s">
        <v>448</v>
      </c>
      <c r="G212" s="220" t="s">
        <v>181</v>
      </c>
      <c r="H212" s="221">
        <v>2</v>
      </c>
      <c r="I212" s="222"/>
      <c r="J212" s="223">
        <f>ROUND(I212*H212,0)</f>
        <v>0</v>
      </c>
      <c r="K212" s="224"/>
      <c r="L212" s="41"/>
      <c r="M212" s="225" t="s">
        <v>1</v>
      </c>
      <c r="N212" s="226" t="s">
        <v>46</v>
      </c>
      <c r="O212" s="89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9" t="s">
        <v>134</v>
      </c>
      <c r="AT212" s="229" t="s">
        <v>130</v>
      </c>
      <c r="AU212" s="229" t="s">
        <v>88</v>
      </c>
      <c r="AY212" s="14" t="s">
        <v>127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4" t="s">
        <v>135</v>
      </c>
      <c r="BK212" s="230">
        <f>ROUND(I212*H212,0)</f>
        <v>0</v>
      </c>
      <c r="BL212" s="14" t="s">
        <v>134</v>
      </c>
      <c r="BM212" s="229" t="s">
        <v>449</v>
      </c>
    </row>
    <row r="213" s="2" customFormat="1" ht="24.15" customHeight="1">
      <c r="A213" s="35"/>
      <c r="B213" s="36"/>
      <c r="C213" s="217" t="s">
        <v>450</v>
      </c>
      <c r="D213" s="217" t="s">
        <v>130</v>
      </c>
      <c r="E213" s="218" t="s">
        <v>451</v>
      </c>
      <c r="F213" s="219" t="s">
        <v>452</v>
      </c>
      <c r="G213" s="220" t="s">
        <v>161</v>
      </c>
      <c r="H213" s="242"/>
      <c r="I213" s="222"/>
      <c r="J213" s="223">
        <f>ROUND(I213*H213,0)</f>
        <v>0</v>
      </c>
      <c r="K213" s="224"/>
      <c r="L213" s="41"/>
      <c r="M213" s="225" t="s">
        <v>1</v>
      </c>
      <c r="N213" s="226" t="s">
        <v>46</v>
      </c>
      <c r="O213" s="89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9" t="s">
        <v>134</v>
      </c>
      <c r="AT213" s="229" t="s">
        <v>130</v>
      </c>
      <c r="AU213" s="229" t="s">
        <v>88</v>
      </c>
      <c r="AY213" s="14" t="s">
        <v>127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4" t="s">
        <v>135</v>
      </c>
      <c r="BK213" s="230">
        <f>ROUND(I213*H213,0)</f>
        <v>0</v>
      </c>
      <c r="BL213" s="14" t="s">
        <v>134</v>
      </c>
      <c r="BM213" s="229" t="s">
        <v>453</v>
      </c>
    </row>
    <row r="214" s="12" customFormat="1" ht="22.8" customHeight="1">
      <c r="A214" s="12"/>
      <c r="B214" s="201"/>
      <c r="C214" s="202"/>
      <c r="D214" s="203" t="s">
        <v>78</v>
      </c>
      <c r="E214" s="215" t="s">
        <v>454</v>
      </c>
      <c r="F214" s="215" t="s">
        <v>455</v>
      </c>
      <c r="G214" s="202"/>
      <c r="H214" s="202"/>
      <c r="I214" s="205"/>
      <c r="J214" s="216">
        <f>BK214</f>
        <v>0</v>
      </c>
      <c r="K214" s="202"/>
      <c r="L214" s="207"/>
      <c r="M214" s="208"/>
      <c r="N214" s="209"/>
      <c r="O214" s="209"/>
      <c r="P214" s="210">
        <f>SUM(P215:P217)</f>
        <v>0</v>
      </c>
      <c r="Q214" s="209"/>
      <c r="R214" s="210">
        <f>SUM(R215:R217)</f>
        <v>0</v>
      </c>
      <c r="S214" s="209"/>
      <c r="T214" s="211">
        <f>SUM(T215:T217)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2" t="s">
        <v>88</v>
      </c>
      <c r="AT214" s="213" t="s">
        <v>78</v>
      </c>
      <c r="AU214" s="213" t="s">
        <v>8</v>
      </c>
      <c r="AY214" s="212" t="s">
        <v>127</v>
      </c>
      <c r="BK214" s="214">
        <f>SUM(BK215:BK217)</f>
        <v>0</v>
      </c>
    </row>
    <row r="215" s="2" customFormat="1" ht="24.15" customHeight="1">
      <c r="A215" s="35"/>
      <c r="B215" s="36"/>
      <c r="C215" s="217" t="s">
        <v>456</v>
      </c>
      <c r="D215" s="217" t="s">
        <v>130</v>
      </c>
      <c r="E215" s="218" t="s">
        <v>457</v>
      </c>
      <c r="F215" s="219" t="s">
        <v>458</v>
      </c>
      <c r="G215" s="220" t="s">
        <v>181</v>
      </c>
      <c r="H215" s="221">
        <v>1</v>
      </c>
      <c r="I215" s="222"/>
      <c r="J215" s="223">
        <f>ROUND(I215*H215,0)</f>
        <v>0</v>
      </c>
      <c r="K215" s="224"/>
      <c r="L215" s="41"/>
      <c r="M215" s="225" t="s">
        <v>1</v>
      </c>
      <c r="N215" s="226" t="s">
        <v>46</v>
      </c>
      <c r="O215" s="89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9" t="s">
        <v>134</v>
      </c>
      <c r="AT215" s="229" t="s">
        <v>130</v>
      </c>
      <c r="AU215" s="229" t="s">
        <v>88</v>
      </c>
      <c r="AY215" s="14" t="s">
        <v>127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4" t="s">
        <v>135</v>
      </c>
      <c r="BK215" s="230">
        <f>ROUND(I215*H215,0)</f>
        <v>0</v>
      </c>
      <c r="BL215" s="14" t="s">
        <v>134</v>
      </c>
      <c r="BM215" s="229" t="s">
        <v>459</v>
      </c>
    </row>
    <row r="216" s="2" customFormat="1" ht="16.5" customHeight="1">
      <c r="A216" s="35"/>
      <c r="B216" s="36"/>
      <c r="C216" s="217" t="s">
        <v>460</v>
      </c>
      <c r="D216" s="217" t="s">
        <v>130</v>
      </c>
      <c r="E216" s="218" t="s">
        <v>461</v>
      </c>
      <c r="F216" s="219" t="s">
        <v>462</v>
      </c>
      <c r="G216" s="220" t="s">
        <v>181</v>
      </c>
      <c r="H216" s="221">
        <v>1</v>
      </c>
      <c r="I216" s="222"/>
      <c r="J216" s="223">
        <f>ROUND(I216*H216,0)</f>
        <v>0</v>
      </c>
      <c r="K216" s="224"/>
      <c r="L216" s="41"/>
      <c r="M216" s="225" t="s">
        <v>1</v>
      </c>
      <c r="N216" s="226" t="s">
        <v>46</v>
      </c>
      <c r="O216" s="89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9" t="s">
        <v>134</v>
      </c>
      <c r="AT216" s="229" t="s">
        <v>130</v>
      </c>
      <c r="AU216" s="229" t="s">
        <v>88</v>
      </c>
      <c r="AY216" s="14" t="s">
        <v>127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4" t="s">
        <v>135</v>
      </c>
      <c r="BK216" s="230">
        <f>ROUND(I216*H216,0)</f>
        <v>0</v>
      </c>
      <c r="BL216" s="14" t="s">
        <v>134</v>
      </c>
      <c r="BM216" s="229" t="s">
        <v>463</v>
      </c>
    </row>
    <row r="217" s="2" customFormat="1" ht="24.15" customHeight="1">
      <c r="A217" s="35"/>
      <c r="B217" s="36"/>
      <c r="C217" s="217" t="s">
        <v>464</v>
      </c>
      <c r="D217" s="217" t="s">
        <v>130</v>
      </c>
      <c r="E217" s="218" t="s">
        <v>465</v>
      </c>
      <c r="F217" s="219" t="s">
        <v>466</v>
      </c>
      <c r="G217" s="220" t="s">
        <v>161</v>
      </c>
      <c r="H217" s="242"/>
      <c r="I217" s="222"/>
      <c r="J217" s="223">
        <f>ROUND(I217*H217,0)</f>
        <v>0</v>
      </c>
      <c r="K217" s="224"/>
      <c r="L217" s="41"/>
      <c r="M217" s="225" t="s">
        <v>1</v>
      </c>
      <c r="N217" s="226" t="s">
        <v>46</v>
      </c>
      <c r="O217" s="89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9" t="s">
        <v>134</v>
      </c>
      <c r="AT217" s="229" t="s">
        <v>130</v>
      </c>
      <c r="AU217" s="229" t="s">
        <v>88</v>
      </c>
      <c r="AY217" s="14" t="s">
        <v>127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4" t="s">
        <v>135</v>
      </c>
      <c r="BK217" s="230">
        <f>ROUND(I217*H217,0)</f>
        <v>0</v>
      </c>
      <c r="BL217" s="14" t="s">
        <v>134</v>
      </c>
      <c r="BM217" s="229" t="s">
        <v>467</v>
      </c>
    </row>
    <row r="218" s="12" customFormat="1" ht="22.8" customHeight="1">
      <c r="A218" s="12"/>
      <c r="B218" s="201"/>
      <c r="C218" s="202"/>
      <c r="D218" s="203" t="s">
        <v>78</v>
      </c>
      <c r="E218" s="215" t="s">
        <v>468</v>
      </c>
      <c r="F218" s="215" t="s">
        <v>469</v>
      </c>
      <c r="G218" s="202"/>
      <c r="H218" s="202"/>
      <c r="I218" s="205"/>
      <c r="J218" s="216">
        <f>BK218</f>
        <v>0</v>
      </c>
      <c r="K218" s="202"/>
      <c r="L218" s="207"/>
      <c r="M218" s="208"/>
      <c r="N218" s="209"/>
      <c r="O218" s="209"/>
      <c r="P218" s="210">
        <f>SUM(P219:P227)</f>
        <v>0</v>
      </c>
      <c r="Q218" s="209"/>
      <c r="R218" s="210">
        <f>SUM(R219:R227)</f>
        <v>0</v>
      </c>
      <c r="S218" s="209"/>
      <c r="T218" s="211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2" t="s">
        <v>88</v>
      </c>
      <c r="AT218" s="213" t="s">
        <v>78</v>
      </c>
      <c r="AU218" s="213" t="s">
        <v>8</v>
      </c>
      <c r="AY218" s="212" t="s">
        <v>127</v>
      </c>
      <c r="BK218" s="214">
        <f>SUM(BK219:BK227)</f>
        <v>0</v>
      </c>
    </row>
    <row r="219" s="2" customFormat="1" ht="21.75" customHeight="1">
      <c r="A219" s="35"/>
      <c r="B219" s="36"/>
      <c r="C219" s="217" t="s">
        <v>470</v>
      </c>
      <c r="D219" s="217" t="s">
        <v>130</v>
      </c>
      <c r="E219" s="218" t="s">
        <v>471</v>
      </c>
      <c r="F219" s="219" t="s">
        <v>472</v>
      </c>
      <c r="G219" s="220" t="s">
        <v>473</v>
      </c>
      <c r="H219" s="221">
        <v>1</v>
      </c>
      <c r="I219" s="222"/>
      <c r="J219" s="223">
        <f>ROUND(I219*H219,0)</f>
        <v>0</v>
      </c>
      <c r="K219" s="224"/>
      <c r="L219" s="41"/>
      <c r="M219" s="225" t="s">
        <v>1</v>
      </c>
      <c r="N219" s="226" t="s">
        <v>46</v>
      </c>
      <c r="O219" s="89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9" t="s">
        <v>134</v>
      </c>
      <c r="AT219" s="229" t="s">
        <v>130</v>
      </c>
      <c r="AU219" s="229" t="s">
        <v>88</v>
      </c>
      <c r="AY219" s="14" t="s">
        <v>127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4" t="s">
        <v>135</v>
      </c>
      <c r="BK219" s="230">
        <f>ROUND(I219*H219,0)</f>
        <v>0</v>
      </c>
      <c r="BL219" s="14" t="s">
        <v>134</v>
      </c>
      <c r="BM219" s="229" t="s">
        <v>474</v>
      </c>
    </row>
    <row r="220" s="2" customFormat="1" ht="24.15" customHeight="1">
      <c r="A220" s="35"/>
      <c r="B220" s="36"/>
      <c r="C220" s="217" t="s">
        <v>475</v>
      </c>
      <c r="D220" s="217" t="s">
        <v>130</v>
      </c>
      <c r="E220" s="218" t="s">
        <v>476</v>
      </c>
      <c r="F220" s="219" t="s">
        <v>477</v>
      </c>
      <c r="G220" s="220" t="s">
        <v>473</v>
      </c>
      <c r="H220" s="221">
        <v>1</v>
      </c>
      <c r="I220" s="222"/>
      <c r="J220" s="223">
        <f>ROUND(I220*H220,0)</f>
        <v>0</v>
      </c>
      <c r="K220" s="224"/>
      <c r="L220" s="41"/>
      <c r="M220" s="225" t="s">
        <v>1</v>
      </c>
      <c r="N220" s="226" t="s">
        <v>46</v>
      </c>
      <c r="O220" s="89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9" t="s">
        <v>134</v>
      </c>
      <c r="AT220" s="229" t="s">
        <v>130</v>
      </c>
      <c r="AU220" s="229" t="s">
        <v>88</v>
      </c>
      <c r="AY220" s="14" t="s">
        <v>127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4" t="s">
        <v>135</v>
      </c>
      <c r="BK220" s="230">
        <f>ROUND(I220*H220,0)</f>
        <v>0</v>
      </c>
      <c r="BL220" s="14" t="s">
        <v>134</v>
      </c>
      <c r="BM220" s="229" t="s">
        <v>478</v>
      </c>
    </row>
    <row r="221" s="2" customFormat="1" ht="21.75" customHeight="1">
      <c r="A221" s="35"/>
      <c r="B221" s="36"/>
      <c r="C221" s="217" t="s">
        <v>479</v>
      </c>
      <c r="D221" s="217" t="s">
        <v>130</v>
      </c>
      <c r="E221" s="218" t="s">
        <v>480</v>
      </c>
      <c r="F221" s="219" t="s">
        <v>481</v>
      </c>
      <c r="G221" s="220" t="s">
        <v>473</v>
      </c>
      <c r="H221" s="221">
        <v>1</v>
      </c>
      <c r="I221" s="222"/>
      <c r="J221" s="223">
        <f>ROUND(I221*H221,0)</f>
        <v>0</v>
      </c>
      <c r="K221" s="224"/>
      <c r="L221" s="41"/>
      <c r="M221" s="225" t="s">
        <v>1</v>
      </c>
      <c r="N221" s="226" t="s">
        <v>46</v>
      </c>
      <c r="O221" s="89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9" t="s">
        <v>134</v>
      </c>
      <c r="AT221" s="229" t="s">
        <v>130</v>
      </c>
      <c r="AU221" s="229" t="s">
        <v>88</v>
      </c>
      <c r="AY221" s="14" t="s">
        <v>127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4" t="s">
        <v>135</v>
      </c>
      <c r="BK221" s="230">
        <f>ROUND(I221*H221,0)</f>
        <v>0</v>
      </c>
      <c r="BL221" s="14" t="s">
        <v>134</v>
      </c>
      <c r="BM221" s="229" t="s">
        <v>482</v>
      </c>
    </row>
    <row r="222" s="2" customFormat="1" ht="21.75" customHeight="1">
      <c r="A222" s="35"/>
      <c r="B222" s="36"/>
      <c r="C222" s="217" t="s">
        <v>483</v>
      </c>
      <c r="D222" s="217" t="s">
        <v>130</v>
      </c>
      <c r="E222" s="218" t="s">
        <v>484</v>
      </c>
      <c r="F222" s="219" t="s">
        <v>485</v>
      </c>
      <c r="G222" s="220" t="s">
        <v>473</v>
      </c>
      <c r="H222" s="221">
        <v>1</v>
      </c>
      <c r="I222" s="222"/>
      <c r="J222" s="223">
        <f>ROUND(I222*H222,0)</f>
        <v>0</v>
      </c>
      <c r="K222" s="224"/>
      <c r="L222" s="41"/>
      <c r="M222" s="225" t="s">
        <v>1</v>
      </c>
      <c r="N222" s="226" t="s">
        <v>46</v>
      </c>
      <c r="O222" s="89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9" t="s">
        <v>134</v>
      </c>
      <c r="AT222" s="229" t="s">
        <v>130</v>
      </c>
      <c r="AU222" s="229" t="s">
        <v>88</v>
      </c>
      <c r="AY222" s="14" t="s">
        <v>127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4" t="s">
        <v>135</v>
      </c>
      <c r="BK222" s="230">
        <f>ROUND(I222*H222,0)</f>
        <v>0</v>
      </c>
      <c r="BL222" s="14" t="s">
        <v>134</v>
      </c>
      <c r="BM222" s="229" t="s">
        <v>486</v>
      </c>
    </row>
    <row r="223" s="2" customFormat="1" ht="33" customHeight="1">
      <c r="A223" s="35"/>
      <c r="B223" s="36"/>
      <c r="C223" s="217" t="s">
        <v>487</v>
      </c>
      <c r="D223" s="217" t="s">
        <v>130</v>
      </c>
      <c r="E223" s="218" t="s">
        <v>488</v>
      </c>
      <c r="F223" s="219" t="s">
        <v>489</v>
      </c>
      <c r="G223" s="220" t="s">
        <v>473</v>
      </c>
      <c r="H223" s="221">
        <v>2</v>
      </c>
      <c r="I223" s="222"/>
      <c r="J223" s="223">
        <f>ROUND(I223*H223,0)</f>
        <v>0</v>
      </c>
      <c r="K223" s="224"/>
      <c r="L223" s="41"/>
      <c r="M223" s="225" t="s">
        <v>1</v>
      </c>
      <c r="N223" s="226" t="s">
        <v>46</v>
      </c>
      <c r="O223" s="89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9" t="s">
        <v>134</v>
      </c>
      <c r="AT223" s="229" t="s">
        <v>130</v>
      </c>
      <c r="AU223" s="229" t="s">
        <v>88</v>
      </c>
      <c r="AY223" s="14" t="s">
        <v>127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4" t="s">
        <v>135</v>
      </c>
      <c r="BK223" s="230">
        <f>ROUND(I223*H223,0)</f>
        <v>0</v>
      </c>
      <c r="BL223" s="14" t="s">
        <v>134</v>
      </c>
      <c r="BM223" s="229" t="s">
        <v>490</v>
      </c>
    </row>
    <row r="224" s="2" customFormat="1" ht="24.15" customHeight="1">
      <c r="A224" s="35"/>
      <c r="B224" s="36"/>
      <c r="C224" s="217" t="s">
        <v>491</v>
      </c>
      <c r="D224" s="217" t="s">
        <v>130</v>
      </c>
      <c r="E224" s="218" t="s">
        <v>492</v>
      </c>
      <c r="F224" s="219" t="s">
        <v>493</v>
      </c>
      <c r="G224" s="220" t="s">
        <v>473</v>
      </c>
      <c r="H224" s="221">
        <v>1</v>
      </c>
      <c r="I224" s="222"/>
      <c r="J224" s="223">
        <f>ROUND(I224*H224,0)</f>
        <v>0</v>
      </c>
      <c r="K224" s="224"/>
      <c r="L224" s="41"/>
      <c r="M224" s="225" t="s">
        <v>1</v>
      </c>
      <c r="N224" s="226" t="s">
        <v>46</v>
      </c>
      <c r="O224" s="89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9" t="s">
        <v>134</v>
      </c>
      <c r="AT224" s="229" t="s">
        <v>130</v>
      </c>
      <c r="AU224" s="229" t="s">
        <v>88</v>
      </c>
      <c r="AY224" s="14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4" t="s">
        <v>135</v>
      </c>
      <c r="BK224" s="230">
        <f>ROUND(I224*H224,0)</f>
        <v>0</v>
      </c>
      <c r="BL224" s="14" t="s">
        <v>134</v>
      </c>
      <c r="BM224" s="229" t="s">
        <v>494</v>
      </c>
    </row>
    <row r="225" s="2" customFormat="1" ht="24.15" customHeight="1">
      <c r="A225" s="35"/>
      <c r="B225" s="36"/>
      <c r="C225" s="217" t="s">
        <v>495</v>
      </c>
      <c r="D225" s="217" t="s">
        <v>130</v>
      </c>
      <c r="E225" s="218" t="s">
        <v>496</v>
      </c>
      <c r="F225" s="219" t="s">
        <v>497</v>
      </c>
      <c r="G225" s="220" t="s">
        <v>473</v>
      </c>
      <c r="H225" s="221">
        <v>10</v>
      </c>
      <c r="I225" s="222"/>
      <c r="J225" s="223">
        <f>ROUND(I225*H225,0)</f>
        <v>0</v>
      </c>
      <c r="K225" s="224"/>
      <c r="L225" s="41"/>
      <c r="M225" s="225" t="s">
        <v>1</v>
      </c>
      <c r="N225" s="226" t="s">
        <v>46</v>
      </c>
      <c r="O225" s="89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9" t="s">
        <v>134</v>
      </c>
      <c r="AT225" s="229" t="s">
        <v>130</v>
      </c>
      <c r="AU225" s="229" t="s">
        <v>88</v>
      </c>
      <c r="AY225" s="14" t="s">
        <v>127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4" t="s">
        <v>135</v>
      </c>
      <c r="BK225" s="230">
        <f>ROUND(I225*H225,0)</f>
        <v>0</v>
      </c>
      <c r="BL225" s="14" t="s">
        <v>134</v>
      </c>
      <c r="BM225" s="229" t="s">
        <v>498</v>
      </c>
    </row>
    <row r="226" s="2" customFormat="1" ht="24.15" customHeight="1">
      <c r="A226" s="35"/>
      <c r="B226" s="36"/>
      <c r="C226" s="217" t="s">
        <v>499</v>
      </c>
      <c r="D226" s="217" t="s">
        <v>130</v>
      </c>
      <c r="E226" s="218" t="s">
        <v>500</v>
      </c>
      <c r="F226" s="219" t="s">
        <v>501</v>
      </c>
      <c r="G226" s="220" t="s">
        <v>473</v>
      </c>
      <c r="H226" s="221">
        <v>2</v>
      </c>
      <c r="I226" s="222"/>
      <c r="J226" s="223">
        <f>ROUND(I226*H226,0)</f>
        <v>0</v>
      </c>
      <c r="K226" s="224"/>
      <c r="L226" s="41"/>
      <c r="M226" s="225" t="s">
        <v>1</v>
      </c>
      <c r="N226" s="226" t="s">
        <v>46</v>
      </c>
      <c r="O226" s="89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9" t="s">
        <v>134</v>
      </c>
      <c r="AT226" s="229" t="s">
        <v>130</v>
      </c>
      <c r="AU226" s="229" t="s">
        <v>88</v>
      </c>
      <c r="AY226" s="14" t="s">
        <v>127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4" t="s">
        <v>135</v>
      </c>
      <c r="BK226" s="230">
        <f>ROUND(I226*H226,0)</f>
        <v>0</v>
      </c>
      <c r="BL226" s="14" t="s">
        <v>134</v>
      </c>
      <c r="BM226" s="229" t="s">
        <v>502</v>
      </c>
    </row>
    <row r="227" s="2" customFormat="1" ht="16.5" customHeight="1">
      <c r="A227" s="35"/>
      <c r="B227" s="36"/>
      <c r="C227" s="217" t="s">
        <v>503</v>
      </c>
      <c r="D227" s="217" t="s">
        <v>130</v>
      </c>
      <c r="E227" s="218" t="s">
        <v>504</v>
      </c>
      <c r="F227" s="219" t="s">
        <v>505</v>
      </c>
      <c r="G227" s="220" t="s">
        <v>473</v>
      </c>
      <c r="H227" s="221">
        <v>1</v>
      </c>
      <c r="I227" s="222"/>
      <c r="J227" s="223">
        <f>ROUND(I227*H227,0)</f>
        <v>0</v>
      </c>
      <c r="K227" s="224"/>
      <c r="L227" s="41"/>
      <c r="M227" s="225" t="s">
        <v>1</v>
      </c>
      <c r="N227" s="226" t="s">
        <v>46</v>
      </c>
      <c r="O227" s="89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9" t="s">
        <v>134</v>
      </c>
      <c r="AT227" s="229" t="s">
        <v>130</v>
      </c>
      <c r="AU227" s="229" t="s">
        <v>88</v>
      </c>
      <c r="AY227" s="14" t="s">
        <v>127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4" t="s">
        <v>135</v>
      </c>
      <c r="BK227" s="230">
        <f>ROUND(I227*H227,0)</f>
        <v>0</v>
      </c>
      <c r="BL227" s="14" t="s">
        <v>134</v>
      </c>
      <c r="BM227" s="229" t="s">
        <v>506</v>
      </c>
    </row>
    <row r="228" s="12" customFormat="1" ht="22.8" customHeight="1">
      <c r="A228" s="12"/>
      <c r="B228" s="201"/>
      <c r="C228" s="202"/>
      <c r="D228" s="203" t="s">
        <v>78</v>
      </c>
      <c r="E228" s="215" t="s">
        <v>507</v>
      </c>
      <c r="F228" s="215" t="s">
        <v>508</v>
      </c>
      <c r="G228" s="202"/>
      <c r="H228" s="202"/>
      <c r="I228" s="205"/>
      <c r="J228" s="216">
        <f>BK228</f>
        <v>0</v>
      </c>
      <c r="K228" s="202"/>
      <c r="L228" s="207"/>
      <c r="M228" s="208"/>
      <c r="N228" s="209"/>
      <c r="O228" s="209"/>
      <c r="P228" s="210">
        <f>SUM(P229:P236)</f>
        <v>0</v>
      </c>
      <c r="Q228" s="209"/>
      <c r="R228" s="210">
        <f>SUM(R229:R236)</f>
        <v>0</v>
      </c>
      <c r="S228" s="209"/>
      <c r="T228" s="211">
        <f>SUM(T229:T236)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2" t="s">
        <v>8</v>
      </c>
      <c r="AT228" s="213" t="s">
        <v>78</v>
      </c>
      <c r="AU228" s="213" t="s">
        <v>8</v>
      </c>
      <c r="AY228" s="212" t="s">
        <v>127</v>
      </c>
      <c r="BK228" s="214">
        <f>SUM(BK229:BK236)</f>
        <v>0</v>
      </c>
    </row>
    <row r="229" s="2" customFormat="1" ht="16.5" customHeight="1">
      <c r="A229" s="35"/>
      <c r="B229" s="36"/>
      <c r="C229" s="217" t="s">
        <v>509</v>
      </c>
      <c r="D229" s="217" t="s">
        <v>130</v>
      </c>
      <c r="E229" s="218" t="s">
        <v>510</v>
      </c>
      <c r="F229" s="219" t="s">
        <v>511</v>
      </c>
      <c r="G229" s="220" t="s">
        <v>346</v>
      </c>
      <c r="H229" s="221">
        <v>1</v>
      </c>
      <c r="I229" s="222"/>
      <c r="J229" s="223">
        <f>ROUND(I229*H229,0)</f>
        <v>0</v>
      </c>
      <c r="K229" s="224"/>
      <c r="L229" s="41"/>
      <c r="M229" s="225" t="s">
        <v>1</v>
      </c>
      <c r="N229" s="226" t="s">
        <v>46</v>
      </c>
      <c r="O229" s="89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9" t="s">
        <v>512</v>
      </c>
      <c r="AT229" s="229" t="s">
        <v>130</v>
      </c>
      <c r="AU229" s="229" t="s">
        <v>88</v>
      </c>
      <c r="AY229" s="14" t="s">
        <v>127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4" t="s">
        <v>135</v>
      </c>
      <c r="BK229" s="230">
        <f>ROUND(I229*H229,0)</f>
        <v>0</v>
      </c>
      <c r="BL229" s="14" t="s">
        <v>512</v>
      </c>
      <c r="BM229" s="229" t="s">
        <v>513</v>
      </c>
    </row>
    <row r="230" s="2" customFormat="1" ht="16.5" customHeight="1">
      <c r="A230" s="35"/>
      <c r="B230" s="36"/>
      <c r="C230" s="217" t="s">
        <v>514</v>
      </c>
      <c r="D230" s="217" t="s">
        <v>130</v>
      </c>
      <c r="E230" s="218" t="s">
        <v>515</v>
      </c>
      <c r="F230" s="219" t="s">
        <v>516</v>
      </c>
      <c r="G230" s="220" t="s">
        <v>346</v>
      </c>
      <c r="H230" s="221">
        <v>1</v>
      </c>
      <c r="I230" s="222"/>
      <c r="J230" s="223">
        <f>ROUND(I230*H230,0)</f>
        <v>0</v>
      </c>
      <c r="K230" s="224"/>
      <c r="L230" s="41"/>
      <c r="M230" s="225" t="s">
        <v>1</v>
      </c>
      <c r="N230" s="226" t="s">
        <v>46</v>
      </c>
      <c r="O230" s="89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9" t="s">
        <v>134</v>
      </c>
      <c r="AT230" s="229" t="s">
        <v>130</v>
      </c>
      <c r="AU230" s="229" t="s">
        <v>88</v>
      </c>
      <c r="AY230" s="14" t="s">
        <v>127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4" t="s">
        <v>135</v>
      </c>
      <c r="BK230" s="230">
        <f>ROUND(I230*H230,0)</f>
        <v>0</v>
      </c>
      <c r="BL230" s="14" t="s">
        <v>134</v>
      </c>
      <c r="BM230" s="229" t="s">
        <v>517</v>
      </c>
    </row>
    <row r="231" s="2" customFormat="1" ht="16.5" customHeight="1">
      <c r="A231" s="35"/>
      <c r="B231" s="36"/>
      <c r="C231" s="217" t="s">
        <v>518</v>
      </c>
      <c r="D231" s="217" t="s">
        <v>130</v>
      </c>
      <c r="E231" s="218" t="s">
        <v>519</v>
      </c>
      <c r="F231" s="219" t="s">
        <v>520</v>
      </c>
      <c r="G231" s="220" t="s">
        <v>346</v>
      </c>
      <c r="H231" s="221">
        <v>1</v>
      </c>
      <c r="I231" s="222"/>
      <c r="J231" s="223">
        <f>ROUND(I231*H231,0)</f>
        <v>0</v>
      </c>
      <c r="K231" s="224"/>
      <c r="L231" s="41"/>
      <c r="M231" s="225" t="s">
        <v>1</v>
      </c>
      <c r="N231" s="226" t="s">
        <v>46</v>
      </c>
      <c r="O231" s="89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9" t="s">
        <v>134</v>
      </c>
      <c r="AT231" s="229" t="s">
        <v>130</v>
      </c>
      <c r="AU231" s="229" t="s">
        <v>88</v>
      </c>
      <c r="AY231" s="14" t="s">
        <v>127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4" t="s">
        <v>135</v>
      </c>
      <c r="BK231" s="230">
        <f>ROUND(I231*H231,0)</f>
        <v>0</v>
      </c>
      <c r="BL231" s="14" t="s">
        <v>134</v>
      </c>
      <c r="BM231" s="229" t="s">
        <v>521</v>
      </c>
    </row>
    <row r="232" s="2" customFormat="1" ht="16.5" customHeight="1">
      <c r="A232" s="35"/>
      <c r="B232" s="36"/>
      <c r="C232" s="217" t="s">
        <v>522</v>
      </c>
      <c r="D232" s="217" t="s">
        <v>130</v>
      </c>
      <c r="E232" s="218" t="s">
        <v>523</v>
      </c>
      <c r="F232" s="219" t="s">
        <v>524</v>
      </c>
      <c r="G232" s="220" t="s">
        <v>273</v>
      </c>
      <c r="H232" s="221">
        <v>1</v>
      </c>
      <c r="I232" s="222"/>
      <c r="J232" s="223">
        <f>ROUND(I232*H232,0)</f>
        <v>0</v>
      </c>
      <c r="K232" s="224"/>
      <c r="L232" s="41"/>
      <c r="M232" s="225" t="s">
        <v>1</v>
      </c>
      <c r="N232" s="226" t="s">
        <v>46</v>
      </c>
      <c r="O232" s="89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9" t="s">
        <v>134</v>
      </c>
      <c r="AT232" s="229" t="s">
        <v>130</v>
      </c>
      <c r="AU232" s="229" t="s">
        <v>88</v>
      </c>
      <c r="AY232" s="14" t="s">
        <v>127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4" t="s">
        <v>135</v>
      </c>
      <c r="BK232" s="230">
        <f>ROUND(I232*H232,0)</f>
        <v>0</v>
      </c>
      <c r="BL232" s="14" t="s">
        <v>134</v>
      </c>
      <c r="BM232" s="229" t="s">
        <v>525</v>
      </c>
    </row>
    <row r="233" s="2" customFormat="1" ht="16.5" customHeight="1">
      <c r="A233" s="35"/>
      <c r="B233" s="36"/>
      <c r="C233" s="217" t="s">
        <v>526</v>
      </c>
      <c r="D233" s="217" t="s">
        <v>130</v>
      </c>
      <c r="E233" s="218" t="s">
        <v>527</v>
      </c>
      <c r="F233" s="219" t="s">
        <v>528</v>
      </c>
      <c r="G233" s="220" t="s">
        <v>346</v>
      </c>
      <c r="H233" s="221">
        <v>1</v>
      </c>
      <c r="I233" s="222"/>
      <c r="J233" s="223">
        <f>ROUND(I233*H233,0)</f>
        <v>0</v>
      </c>
      <c r="K233" s="224"/>
      <c r="L233" s="41"/>
      <c r="M233" s="225" t="s">
        <v>1</v>
      </c>
      <c r="N233" s="226" t="s">
        <v>46</v>
      </c>
      <c r="O233" s="89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9" t="s">
        <v>134</v>
      </c>
      <c r="AT233" s="229" t="s">
        <v>130</v>
      </c>
      <c r="AU233" s="229" t="s">
        <v>88</v>
      </c>
      <c r="AY233" s="14" t="s">
        <v>127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4" t="s">
        <v>135</v>
      </c>
      <c r="BK233" s="230">
        <f>ROUND(I233*H233,0)</f>
        <v>0</v>
      </c>
      <c r="BL233" s="14" t="s">
        <v>134</v>
      </c>
      <c r="BM233" s="229" t="s">
        <v>529</v>
      </c>
    </row>
    <row r="234" s="2" customFormat="1" ht="16.5" customHeight="1">
      <c r="A234" s="35"/>
      <c r="B234" s="36"/>
      <c r="C234" s="217" t="s">
        <v>530</v>
      </c>
      <c r="D234" s="217" t="s">
        <v>130</v>
      </c>
      <c r="E234" s="218" t="s">
        <v>531</v>
      </c>
      <c r="F234" s="219" t="s">
        <v>532</v>
      </c>
      <c r="G234" s="220" t="s">
        <v>181</v>
      </c>
      <c r="H234" s="221">
        <v>2</v>
      </c>
      <c r="I234" s="222"/>
      <c r="J234" s="223">
        <f>ROUND(I234*H234,0)</f>
        <v>0</v>
      </c>
      <c r="K234" s="224"/>
      <c r="L234" s="41"/>
      <c r="M234" s="225" t="s">
        <v>1</v>
      </c>
      <c r="N234" s="226" t="s">
        <v>46</v>
      </c>
      <c r="O234" s="89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9" t="s">
        <v>512</v>
      </c>
      <c r="AT234" s="229" t="s">
        <v>130</v>
      </c>
      <c r="AU234" s="229" t="s">
        <v>88</v>
      </c>
      <c r="AY234" s="14" t="s">
        <v>127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4" t="s">
        <v>135</v>
      </c>
      <c r="BK234" s="230">
        <f>ROUND(I234*H234,0)</f>
        <v>0</v>
      </c>
      <c r="BL234" s="14" t="s">
        <v>512</v>
      </c>
      <c r="BM234" s="229" t="s">
        <v>533</v>
      </c>
    </row>
    <row r="235" s="2" customFormat="1" ht="24.15" customHeight="1">
      <c r="A235" s="35"/>
      <c r="B235" s="36"/>
      <c r="C235" s="217" t="s">
        <v>534</v>
      </c>
      <c r="D235" s="217" t="s">
        <v>130</v>
      </c>
      <c r="E235" s="218" t="s">
        <v>535</v>
      </c>
      <c r="F235" s="219" t="s">
        <v>536</v>
      </c>
      <c r="G235" s="220" t="s">
        <v>133</v>
      </c>
      <c r="H235" s="221">
        <v>1</v>
      </c>
      <c r="I235" s="222"/>
      <c r="J235" s="223">
        <f>ROUND(I235*H235,0)</f>
        <v>0</v>
      </c>
      <c r="K235" s="224"/>
      <c r="L235" s="41"/>
      <c r="M235" s="225" t="s">
        <v>1</v>
      </c>
      <c r="N235" s="226" t="s">
        <v>46</v>
      </c>
      <c r="O235" s="89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9" t="s">
        <v>512</v>
      </c>
      <c r="AT235" s="229" t="s">
        <v>130</v>
      </c>
      <c r="AU235" s="229" t="s">
        <v>88</v>
      </c>
      <c r="AY235" s="14" t="s">
        <v>127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4" t="s">
        <v>135</v>
      </c>
      <c r="BK235" s="230">
        <f>ROUND(I235*H235,0)</f>
        <v>0</v>
      </c>
      <c r="BL235" s="14" t="s">
        <v>512</v>
      </c>
      <c r="BM235" s="229" t="s">
        <v>537</v>
      </c>
    </row>
    <row r="236" s="2" customFormat="1" ht="16.5" customHeight="1">
      <c r="A236" s="35"/>
      <c r="B236" s="36"/>
      <c r="C236" s="217" t="s">
        <v>538</v>
      </c>
      <c r="D236" s="217" t="s">
        <v>130</v>
      </c>
      <c r="E236" s="218" t="s">
        <v>539</v>
      </c>
      <c r="F236" s="219" t="s">
        <v>540</v>
      </c>
      <c r="G236" s="220" t="s">
        <v>161</v>
      </c>
      <c r="H236" s="242"/>
      <c r="I236" s="222"/>
      <c r="J236" s="223">
        <f>ROUND(I236*H236,0)</f>
        <v>0</v>
      </c>
      <c r="K236" s="224"/>
      <c r="L236" s="41"/>
      <c r="M236" s="225" t="s">
        <v>1</v>
      </c>
      <c r="N236" s="226" t="s">
        <v>46</v>
      </c>
      <c r="O236" s="89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9" t="s">
        <v>134</v>
      </c>
      <c r="AT236" s="229" t="s">
        <v>130</v>
      </c>
      <c r="AU236" s="229" t="s">
        <v>88</v>
      </c>
      <c r="AY236" s="14" t="s">
        <v>127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4" t="s">
        <v>135</v>
      </c>
      <c r="BK236" s="230">
        <f>ROUND(I236*H236,0)</f>
        <v>0</v>
      </c>
      <c r="BL236" s="14" t="s">
        <v>134</v>
      </c>
      <c r="BM236" s="229" t="s">
        <v>541</v>
      </c>
    </row>
    <row r="237" s="12" customFormat="1" ht="25.92" customHeight="1">
      <c r="A237" s="12"/>
      <c r="B237" s="201"/>
      <c r="C237" s="202"/>
      <c r="D237" s="203" t="s">
        <v>78</v>
      </c>
      <c r="E237" s="204" t="s">
        <v>542</v>
      </c>
      <c r="F237" s="204" t="s">
        <v>543</v>
      </c>
      <c r="G237" s="202"/>
      <c r="H237" s="202"/>
      <c r="I237" s="205"/>
      <c r="J237" s="206">
        <f>BK237</f>
        <v>0</v>
      </c>
      <c r="K237" s="202"/>
      <c r="L237" s="207"/>
      <c r="M237" s="208"/>
      <c r="N237" s="209"/>
      <c r="O237" s="209"/>
      <c r="P237" s="210">
        <f>SUM(P238:P254)</f>
        <v>0</v>
      </c>
      <c r="Q237" s="209"/>
      <c r="R237" s="210">
        <f>SUM(R238:R254)</f>
        <v>0.17072999999999997</v>
      </c>
      <c r="S237" s="209"/>
      <c r="T237" s="211">
        <f>SUM(T238:T254)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2" t="s">
        <v>88</v>
      </c>
      <c r="AT237" s="213" t="s">
        <v>78</v>
      </c>
      <c r="AU237" s="213" t="s">
        <v>79</v>
      </c>
      <c r="AY237" s="212" t="s">
        <v>127</v>
      </c>
      <c r="BK237" s="214">
        <f>SUM(BK238:BK254)</f>
        <v>0</v>
      </c>
    </row>
    <row r="238" s="2" customFormat="1" ht="16.5" customHeight="1">
      <c r="A238" s="35"/>
      <c r="B238" s="36"/>
      <c r="C238" s="217" t="s">
        <v>544</v>
      </c>
      <c r="D238" s="217" t="s">
        <v>130</v>
      </c>
      <c r="E238" s="218" t="s">
        <v>545</v>
      </c>
      <c r="F238" s="219" t="s">
        <v>546</v>
      </c>
      <c r="G238" s="220" t="s">
        <v>473</v>
      </c>
      <c r="H238" s="221">
        <v>1</v>
      </c>
      <c r="I238" s="222"/>
      <c r="J238" s="223">
        <f>ROUND(I238*H238,0)</f>
        <v>0</v>
      </c>
      <c r="K238" s="224"/>
      <c r="L238" s="41"/>
      <c r="M238" s="225" t="s">
        <v>1</v>
      </c>
      <c r="N238" s="226" t="s">
        <v>46</v>
      </c>
      <c r="O238" s="89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9" t="s">
        <v>135</v>
      </c>
      <c r="AT238" s="229" t="s">
        <v>130</v>
      </c>
      <c r="AU238" s="229" t="s">
        <v>8</v>
      </c>
      <c r="AY238" s="14" t="s">
        <v>127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4" t="s">
        <v>135</v>
      </c>
      <c r="BK238" s="230">
        <f>ROUND(I238*H238,0)</f>
        <v>0</v>
      </c>
      <c r="BL238" s="14" t="s">
        <v>135</v>
      </c>
      <c r="BM238" s="229" t="s">
        <v>547</v>
      </c>
    </row>
    <row r="239" s="2" customFormat="1" ht="37.8" customHeight="1">
      <c r="A239" s="35"/>
      <c r="B239" s="36"/>
      <c r="C239" s="217" t="s">
        <v>548</v>
      </c>
      <c r="D239" s="217" t="s">
        <v>130</v>
      </c>
      <c r="E239" s="218" t="s">
        <v>549</v>
      </c>
      <c r="F239" s="219" t="s">
        <v>550</v>
      </c>
      <c r="G239" s="220" t="s">
        <v>172</v>
      </c>
      <c r="H239" s="221">
        <v>2</v>
      </c>
      <c r="I239" s="222"/>
      <c r="J239" s="223">
        <f>ROUND(I239*H239,0)</f>
        <v>0</v>
      </c>
      <c r="K239" s="224"/>
      <c r="L239" s="41"/>
      <c r="M239" s="225" t="s">
        <v>1</v>
      </c>
      <c r="N239" s="226" t="s">
        <v>46</v>
      </c>
      <c r="O239" s="89"/>
      <c r="P239" s="227">
        <f>O239*H239</f>
        <v>0</v>
      </c>
      <c r="Q239" s="227">
        <v>0.01354</v>
      </c>
      <c r="R239" s="227">
        <f>Q239*H239</f>
        <v>0.02708</v>
      </c>
      <c r="S239" s="227">
        <v>0</v>
      </c>
      <c r="T239" s="228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9" t="s">
        <v>134</v>
      </c>
      <c r="AT239" s="229" t="s">
        <v>130</v>
      </c>
      <c r="AU239" s="229" t="s">
        <v>8</v>
      </c>
      <c r="AY239" s="14" t="s">
        <v>127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4" t="s">
        <v>135</v>
      </c>
      <c r="BK239" s="230">
        <f>ROUND(I239*H239,0)</f>
        <v>0</v>
      </c>
      <c r="BL239" s="14" t="s">
        <v>134</v>
      </c>
      <c r="BM239" s="229" t="s">
        <v>551</v>
      </c>
    </row>
    <row r="240" s="2" customFormat="1" ht="24.15" customHeight="1">
      <c r="A240" s="35"/>
      <c r="B240" s="36"/>
      <c r="C240" s="217" t="s">
        <v>552</v>
      </c>
      <c r="D240" s="217" t="s">
        <v>130</v>
      </c>
      <c r="E240" s="218" t="s">
        <v>553</v>
      </c>
      <c r="F240" s="219" t="s">
        <v>554</v>
      </c>
      <c r="G240" s="220" t="s">
        <v>143</v>
      </c>
      <c r="H240" s="221">
        <v>7</v>
      </c>
      <c r="I240" s="222"/>
      <c r="J240" s="223">
        <f>ROUND(I240*H240,0)</f>
        <v>0</v>
      </c>
      <c r="K240" s="224"/>
      <c r="L240" s="41"/>
      <c r="M240" s="225" t="s">
        <v>1</v>
      </c>
      <c r="N240" s="226" t="s">
        <v>46</v>
      </c>
      <c r="O240" s="89"/>
      <c r="P240" s="227">
        <f>O240*H240</f>
        <v>0</v>
      </c>
      <c r="Q240" s="227">
        <v>0.0062899999999999996</v>
      </c>
      <c r="R240" s="227">
        <f>Q240*H240</f>
        <v>0.04403</v>
      </c>
      <c r="S240" s="227">
        <v>0</v>
      </c>
      <c r="T240" s="228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9" t="s">
        <v>134</v>
      </c>
      <c r="AT240" s="229" t="s">
        <v>130</v>
      </c>
      <c r="AU240" s="229" t="s">
        <v>8</v>
      </c>
      <c r="AY240" s="14" t="s">
        <v>127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4" t="s">
        <v>135</v>
      </c>
      <c r="BK240" s="230">
        <f>ROUND(I240*H240,0)</f>
        <v>0</v>
      </c>
      <c r="BL240" s="14" t="s">
        <v>134</v>
      </c>
      <c r="BM240" s="229" t="s">
        <v>555</v>
      </c>
    </row>
    <row r="241" s="2" customFormat="1" ht="24.15" customHeight="1">
      <c r="A241" s="35"/>
      <c r="B241" s="36"/>
      <c r="C241" s="217" t="s">
        <v>556</v>
      </c>
      <c r="D241" s="217" t="s">
        <v>130</v>
      </c>
      <c r="E241" s="218" t="s">
        <v>557</v>
      </c>
      <c r="F241" s="219" t="s">
        <v>558</v>
      </c>
      <c r="G241" s="220" t="s">
        <v>143</v>
      </c>
      <c r="H241" s="221">
        <v>5</v>
      </c>
      <c r="I241" s="222"/>
      <c r="J241" s="223">
        <f>ROUND(I241*H241,0)</f>
        <v>0</v>
      </c>
      <c r="K241" s="224"/>
      <c r="L241" s="41"/>
      <c r="M241" s="225" t="s">
        <v>1</v>
      </c>
      <c r="N241" s="226" t="s">
        <v>46</v>
      </c>
      <c r="O241" s="89"/>
      <c r="P241" s="227">
        <f>O241*H241</f>
        <v>0</v>
      </c>
      <c r="Q241" s="227">
        <v>0.00792</v>
      </c>
      <c r="R241" s="227">
        <f>Q241*H241</f>
        <v>0.039599999999999996</v>
      </c>
      <c r="S241" s="227">
        <v>0</v>
      </c>
      <c r="T241" s="228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9" t="s">
        <v>134</v>
      </c>
      <c r="AT241" s="229" t="s">
        <v>130</v>
      </c>
      <c r="AU241" s="229" t="s">
        <v>8</v>
      </c>
      <c r="AY241" s="14" t="s">
        <v>127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4" t="s">
        <v>135</v>
      </c>
      <c r="BK241" s="230">
        <f>ROUND(I241*H241,0)</f>
        <v>0</v>
      </c>
      <c r="BL241" s="14" t="s">
        <v>134</v>
      </c>
      <c r="BM241" s="229" t="s">
        <v>559</v>
      </c>
    </row>
    <row r="242" s="2" customFormat="1" ht="21.75" customHeight="1">
      <c r="A242" s="35"/>
      <c r="B242" s="36"/>
      <c r="C242" s="217" t="s">
        <v>560</v>
      </c>
      <c r="D242" s="217" t="s">
        <v>130</v>
      </c>
      <c r="E242" s="218" t="s">
        <v>561</v>
      </c>
      <c r="F242" s="219" t="s">
        <v>562</v>
      </c>
      <c r="G242" s="220" t="s">
        <v>181</v>
      </c>
      <c r="H242" s="221">
        <v>4</v>
      </c>
      <c r="I242" s="222"/>
      <c r="J242" s="223">
        <f>ROUND(I242*H242,0)</f>
        <v>0</v>
      </c>
      <c r="K242" s="224"/>
      <c r="L242" s="41"/>
      <c r="M242" s="225" t="s">
        <v>1</v>
      </c>
      <c r="N242" s="226" t="s">
        <v>46</v>
      </c>
      <c r="O242" s="89"/>
      <c r="P242" s="227">
        <f>O242*H242</f>
        <v>0</v>
      </c>
      <c r="Q242" s="227">
        <v>0.0011199999999999999</v>
      </c>
      <c r="R242" s="227">
        <f>Q242*H242</f>
        <v>0.0044799999999999996</v>
      </c>
      <c r="S242" s="227">
        <v>0</v>
      </c>
      <c r="T242" s="228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9" t="s">
        <v>134</v>
      </c>
      <c r="AT242" s="229" t="s">
        <v>130</v>
      </c>
      <c r="AU242" s="229" t="s">
        <v>8</v>
      </c>
      <c r="AY242" s="14" t="s">
        <v>127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4" t="s">
        <v>135</v>
      </c>
      <c r="BK242" s="230">
        <f>ROUND(I242*H242,0)</f>
        <v>0</v>
      </c>
      <c r="BL242" s="14" t="s">
        <v>134</v>
      </c>
      <c r="BM242" s="229" t="s">
        <v>563</v>
      </c>
    </row>
    <row r="243" s="2" customFormat="1" ht="24.15" customHeight="1">
      <c r="A243" s="35"/>
      <c r="B243" s="36"/>
      <c r="C243" s="217" t="s">
        <v>564</v>
      </c>
      <c r="D243" s="217" t="s">
        <v>130</v>
      </c>
      <c r="E243" s="218" t="s">
        <v>565</v>
      </c>
      <c r="F243" s="219" t="s">
        <v>566</v>
      </c>
      <c r="G243" s="220" t="s">
        <v>181</v>
      </c>
      <c r="H243" s="221">
        <v>2</v>
      </c>
      <c r="I243" s="222"/>
      <c r="J243" s="223">
        <f>ROUND(I243*H243,0)</f>
        <v>0</v>
      </c>
      <c r="K243" s="224"/>
      <c r="L243" s="41"/>
      <c r="M243" s="225" t="s">
        <v>1</v>
      </c>
      <c r="N243" s="226" t="s">
        <v>46</v>
      </c>
      <c r="O243" s="89"/>
      <c r="P243" s="227">
        <f>O243*H243</f>
        <v>0</v>
      </c>
      <c r="Q243" s="227">
        <v>0.00034000000000000002</v>
      </c>
      <c r="R243" s="227">
        <f>Q243*H243</f>
        <v>0.00068000000000000005</v>
      </c>
      <c r="S243" s="227">
        <v>0</v>
      </c>
      <c r="T243" s="228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9" t="s">
        <v>134</v>
      </c>
      <c r="AT243" s="229" t="s">
        <v>130</v>
      </c>
      <c r="AU243" s="229" t="s">
        <v>8</v>
      </c>
      <c r="AY243" s="14" t="s">
        <v>127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4" t="s">
        <v>135</v>
      </c>
      <c r="BK243" s="230">
        <f>ROUND(I243*H243,0)</f>
        <v>0</v>
      </c>
      <c r="BL243" s="14" t="s">
        <v>134</v>
      </c>
      <c r="BM243" s="229" t="s">
        <v>567</v>
      </c>
    </row>
    <row r="244" s="2" customFormat="1" ht="16.5" customHeight="1">
      <c r="A244" s="35"/>
      <c r="B244" s="36"/>
      <c r="C244" s="217" t="s">
        <v>568</v>
      </c>
      <c r="D244" s="217" t="s">
        <v>130</v>
      </c>
      <c r="E244" s="218" t="s">
        <v>202</v>
      </c>
      <c r="F244" s="219" t="s">
        <v>203</v>
      </c>
      <c r="G244" s="220" t="s">
        <v>133</v>
      </c>
      <c r="H244" s="221">
        <v>1</v>
      </c>
      <c r="I244" s="222"/>
      <c r="J244" s="223">
        <f>ROUND(I244*H244,0)</f>
        <v>0</v>
      </c>
      <c r="K244" s="224"/>
      <c r="L244" s="41"/>
      <c r="M244" s="225" t="s">
        <v>1</v>
      </c>
      <c r="N244" s="226" t="s">
        <v>46</v>
      </c>
      <c r="O244" s="89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9" t="s">
        <v>134</v>
      </c>
      <c r="AT244" s="229" t="s">
        <v>130</v>
      </c>
      <c r="AU244" s="229" t="s">
        <v>8</v>
      </c>
      <c r="AY244" s="14" t="s">
        <v>127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4" t="s">
        <v>135</v>
      </c>
      <c r="BK244" s="230">
        <f>ROUND(I244*H244,0)</f>
        <v>0</v>
      </c>
      <c r="BL244" s="14" t="s">
        <v>134</v>
      </c>
      <c r="BM244" s="229" t="s">
        <v>569</v>
      </c>
    </row>
    <row r="245" s="2" customFormat="1" ht="24.15" customHeight="1">
      <c r="A245" s="35"/>
      <c r="B245" s="36"/>
      <c r="C245" s="217" t="s">
        <v>570</v>
      </c>
      <c r="D245" s="217" t="s">
        <v>130</v>
      </c>
      <c r="E245" s="218" t="s">
        <v>571</v>
      </c>
      <c r="F245" s="219" t="s">
        <v>572</v>
      </c>
      <c r="G245" s="220" t="s">
        <v>172</v>
      </c>
      <c r="H245" s="221">
        <v>2</v>
      </c>
      <c r="I245" s="222"/>
      <c r="J245" s="223">
        <f>ROUND(I245*H245,0)</f>
        <v>0</v>
      </c>
      <c r="K245" s="224"/>
      <c r="L245" s="41"/>
      <c r="M245" s="225" t="s">
        <v>1</v>
      </c>
      <c r="N245" s="226" t="s">
        <v>46</v>
      </c>
      <c r="O245" s="89"/>
      <c r="P245" s="227">
        <f>O245*H245</f>
        <v>0</v>
      </c>
      <c r="Q245" s="227">
        <v>0.01159</v>
      </c>
      <c r="R245" s="227">
        <f>Q245*H245</f>
        <v>0.023179999999999999</v>
      </c>
      <c r="S245" s="227">
        <v>0</v>
      </c>
      <c r="T245" s="228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9" t="s">
        <v>134</v>
      </c>
      <c r="AT245" s="229" t="s">
        <v>130</v>
      </c>
      <c r="AU245" s="229" t="s">
        <v>8</v>
      </c>
      <c r="AY245" s="14" t="s">
        <v>127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4" t="s">
        <v>135</v>
      </c>
      <c r="BK245" s="230">
        <f>ROUND(I245*H245,0)</f>
        <v>0</v>
      </c>
      <c r="BL245" s="14" t="s">
        <v>134</v>
      </c>
      <c r="BM245" s="229" t="s">
        <v>573</v>
      </c>
    </row>
    <row r="246" s="2" customFormat="1" ht="21.75" customHeight="1">
      <c r="A246" s="35"/>
      <c r="B246" s="36"/>
      <c r="C246" s="217" t="s">
        <v>574</v>
      </c>
      <c r="D246" s="217" t="s">
        <v>130</v>
      </c>
      <c r="E246" s="218" t="s">
        <v>575</v>
      </c>
      <c r="F246" s="219" t="s">
        <v>576</v>
      </c>
      <c r="G246" s="220" t="s">
        <v>181</v>
      </c>
      <c r="H246" s="221">
        <v>4</v>
      </c>
      <c r="I246" s="222"/>
      <c r="J246" s="223">
        <f>ROUND(I246*H246,0)</f>
        <v>0</v>
      </c>
      <c r="K246" s="224"/>
      <c r="L246" s="41"/>
      <c r="M246" s="225" t="s">
        <v>1</v>
      </c>
      <c r="N246" s="226" t="s">
        <v>46</v>
      </c>
      <c r="O246" s="89"/>
      <c r="P246" s="227">
        <f>O246*H246</f>
        <v>0</v>
      </c>
      <c r="Q246" s="227">
        <v>0.00077999999999999999</v>
      </c>
      <c r="R246" s="227">
        <f>Q246*H246</f>
        <v>0.0031199999999999999</v>
      </c>
      <c r="S246" s="227">
        <v>0</v>
      </c>
      <c r="T246" s="22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9" t="s">
        <v>134</v>
      </c>
      <c r="AT246" s="229" t="s">
        <v>130</v>
      </c>
      <c r="AU246" s="229" t="s">
        <v>8</v>
      </c>
      <c r="AY246" s="14" t="s">
        <v>127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4" t="s">
        <v>135</v>
      </c>
      <c r="BK246" s="230">
        <f>ROUND(I246*H246,0)</f>
        <v>0</v>
      </c>
      <c r="BL246" s="14" t="s">
        <v>134</v>
      </c>
      <c r="BM246" s="229" t="s">
        <v>577</v>
      </c>
    </row>
    <row r="247" s="2" customFormat="1" ht="24.15" customHeight="1">
      <c r="A247" s="35"/>
      <c r="B247" s="36"/>
      <c r="C247" s="217" t="s">
        <v>578</v>
      </c>
      <c r="D247" s="217" t="s">
        <v>130</v>
      </c>
      <c r="E247" s="218" t="s">
        <v>579</v>
      </c>
      <c r="F247" s="219" t="s">
        <v>580</v>
      </c>
      <c r="G247" s="220" t="s">
        <v>181</v>
      </c>
      <c r="H247" s="221">
        <v>2</v>
      </c>
      <c r="I247" s="222"/>
      <c r="J247" s="223">
        <f>ROUND(I247*H247,0)</f>
        <v>0</v>
      </c>
      <c r="K247" s="224"/>
      <c r="L247" s="41"/>
      <c r="M247" s="225" t="s">
        <v>1</v>
      </c>
      <c r="N247" s="226" t="s">
        <v>46</v>
      </c>
      <c r="O247" s="89"/>
      <c r="P247" s="227">
        <f>O247*H247</f>
        <v>0</v>
      </c>
      <c r="Q247" s="227">
        <v>0.00022000000000000001</v>
      </c>
      <c r="R247" s="227">
        <f>Q247*H247</f>
        <v>0.00044000000000000002</v>
      </c>
      <c r="S247" s="227">
        <v>0</v>
      </c>
      <c r="T247" s="228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9" t="s">
        <v>134</v>
      </c>
      <c r="AT247" s="229" t="s">
        <v>130</v>
      </c>
      <c r="AU247" s="229" t="s">
        <v>8</v>
      </c>
      <c r="AY247" s="14" t="s">
        <v>127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4" t="s">
        <v>135</v>
      </c>
      <c r="BK247" s="230">
        <f>ROUND(I247*H247,0)</f>
        <v>0</v>
      </c>
      <c r="BL247" s="14" t="s">
        <v>134</v>
      </c>
      <c r="BM247" s="229" t="s">
        <v>581</v>
      </c>
    </row>
    <row r="248" s="2" customFormat="1" ht="21.75" customHeight="1">
      <c r="A248" s="35"/>
      <c r="B248" s="36"/>
      <c r="C248" s="217" t="s">
        <v>582</v>
      </c>
      <c r="D248" s="217" t="s">
        <v>130</v>
      </c>
      <c r="E248" s="218" t="s">
        <v>583</v>
      </c>
      <c r="F248" s="219" t="s">
        <v>584</v>
      </c>
      <c r="G248" s="220" t="s">
        <v>181</v>
      </c>
      <c r="H248" s="221">
        <v>2</v>
      </c>
      <c r="I248" s="222"/>
      <c r="J248" s="223">
        <f>ROUND(I248*H248,0)</f>
        <v>0</v>
      </c>
      <c r="K248" s="224"/>
      <c r="L248" s="41"/>
      <c r="M248" s="225" t="s">
        <v>1</v>
      </c>
      <c r="N248" s="226" t="s">
        <v>46</v>
      </c>
      <c r="O248" s="89"/>
      <c r="P248" s="227">
        <f>O248*H248</f>
        <v>0</v>
      </c>
      <c r="Q248" s="227">
        <v>0.00173</v>
      </c>
      <c r="R248" s="227">
        <f>Q248*H248</f>
        <v>0.00346</v>
      </c>
      <c r="S248" s="227">
        <v>0</v>
      </c>
      <c r="T248" s="228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9" t="s">
        <v>134</v>
      </c>
      <c r="AT248" s="229" t="s">
        <v>130</v>
      </c>
      <c r="AU248" s="229" t="s">
        <v>8</v>
      </c>
      <c r="AY248" s="14" t="s">
        <v>127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4" t="s">
        <v>135</v>
      </c>
      <c r="BK248" s="230">
        <f>ROUND(I248*H248,0)</f>
        <v>0</v>
      </c>
      <c r="BL248" s="14" t="s">
        <v>134</v>
      </c>
      <c r="BM248" s="229" t="s">
        <v>585</v>
      </c>
    </row>
    <row r="249" s="2" customFormat="1" ht="21.75" customHeight="1">
      <c r="A249" s="35"/>
      <c r="B249" s="36"/>
      <c r="C249" s="217" t="s">
        <v>586</v>
      </c>
      <c r="D249" s="217" t="s">
        <v>130</v>
      </c>
      <c r="E249" s="218" t="s">
        <v>587</v>
      </c>
      <c r="F249" s="219" t="s">
        <v>588</v>
      </c>
      <c r="G249" s="220" t="s">
        <v>181</v>
      </c>
      <c r="H249" s="221">
        <v>8</v>
      </c>
      <c r="I249" s="222"/>
      <c r="J249" s="223">
        <f>ROUND(I249*H249,0)</f>
        <v>0</v>
      </c>
      <c r="K249" s="224"/>
      <c r="L249" s="41"/>
      <c r="M249" s="225" t="s">
        <v>1</v>
      </c>
      <c r="N249" s="226" t="s">
        <v>46</v>
      </c>
      <c r="O249" s="89"/>
      <c r="P249" s="227">
        <f>O249*H249</f>
        <v>0</v>
      </c>
      <c r="Q249" s="227">
        <v>0.0016800000000000001</v>
      </c>
      <c r="R249" s="227">
        <f>Q249*H249</f>
        <v>0.013440000000000001</v>
      </c>
      <c r="S249" s="227">
        <v>0</v>
      </c>
      <c r="T249" s="228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9" t="s">
        <v>134</v>
      </c>
      <c r="AT249" s="229" t="s">
        <v>130</v>
      </c>
      <c r="AU249" s="229" t="s">
        <v>8</v>
      </c>
      <c r="AY249" s="14" t="s">
        <v>127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4" t="s">
        <v>135</v>
      </c>
      <c r="BK249" s="230">
        <f>ROUND(I249*H249,0)</f>
        <v>0</v>
      </c>
      <c r="BL249" s="14" t="s">
        <v>134</v>
      </c>
      <c r="BM249" s="229" t="s">
        <v>589</v>
      </c>
    </row>
    <row r="250" s="2" customFormat="1" ht="24.15" customHeight="1">
      <c r="A250" s="35"/>
      <c r="B250" s="36"/>
      <c r="C250" s="217" t="s">
        <v>590</v>
      </c>
      <c r="D250" s="217" t="s">
        <v>130</v>
      </c>
      <c r="E250" s="218" t="s">
        <v>591</v>
      </c>
      <c r="F250" s="219" t="s">
        <v>592</v>
      </c>
      <c r="G250" s="220" t="s">
        <v>181</v>
      </c>
      <c r="H250" s="221">
        <v>2</v>
      </c>
      <c r="I250" s="222"/>
      <c r="J250" s="223">
        <f>ROUND(I250*H250,0)</f>
        <v>0</v>
      </c>
      <c r="K250" s="224"/>
      <c r="L250" s="41"/>
      <c r="M250" s="225" t="s">
        <v>1</v>
      </c>
      <c r="N250" s="226" t="s">
        <v>46</v>
      </c>
      <c r="O250" s="89"/>
      <c r="P250" s="227">
        <f>O250*H250</f>
        <v>0</v>
      </c>
      <c r="Q250" s="227">
        <v>0.0037699999999999999</v>
      </c>
      <c r="R250" s="227">
        <f>Q250*H250</f>
        <v>0.0075399999999999998</v>
      </c>
      <c r="S250" s="227">
        <v>0</v>
      </c>
      <c r="T250" s="228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9" t="s">
        <v>134</v>
      </c>
      <c r="AT250" s="229" t="s">
        <v>130</v>
      </c>
      <c r="AU250" s="229" t="s">
        <v>8</v>
      </c>
      <c r="AY250" s="14" t="s">
        <v>127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4" t="s">
        <v>135</v>
      </c>
      <c r="BK250" s="230">
        <f>ROUND(I250*H250,0)</f>
        <v>0</v>
      </c>
      <c r="BL250" s="14" t="s">
        <v>134</v>
      </c>
      <c r="BM250" s="229" t="s">
        <v>593</v>
      </c>
    </row>
    <row r="251" s="2" customFormat="1" ht="33" customHeight="1">
      <c r="A251" s="35"/>
      <c r="B251" s="36"/>
      <c r="C251" s="217" t="s">
        <v>594</v>
      </c>
      <c r="D251" s="217" t="s">
        <v>130</v>
      </c>
      <c r="E251" s="218" t="s">
        <v>439</v>
      </c>
      <c r="F251" s="219" t="s">
        <v>440</v>
      </c>
      <c r="G251" s="220" t="s">
        <v>181</v>
      </c>
      <c r="H251" s="221">
        <v>4</v>
      </c>
      <c r="I251" s="222"/>
      <c r="J251" s="223">
        <f>ROUND(I251*H251,0)</f>
        <v>0</v>
      </c>
      <c r="K251" s="224"/>
      <c r="L251" s="41"/>
      <c r="M251" s="225" t="s">
        <v>1</v>
      </c>
      <c r="N251" s="226" t="s">
        <v>46</v>
      </c>
      <c r="O251" s="89"/>
      <c r="P251" s="227">
        <f>O251*H251</f>
        <v>0</v>
      </c>
      <c r="Q251" s="227">
        <v>0.00055999999999999995</v>
      </c>
      <c r="R251" s="227">
        <f>Q251*H251</f>
        <v>0.0022399999999999998</v>
      </c>
      <c r="S251" s="227">
        <v>0</v>
      </c>
      <c r="T251" s="22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9" t="s">
        <v>134</v>
      </c>
      <c r="AT251" s="229" t="s">
        <v>130</v>
      </c>
      <c r="AU251" s="229" t="s">
        <v>8</v>
      </c>
      <c r="AY251" s="14" t="s">
        <v>127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4" t="s">
        <v>135</v>
      </c>
      <c r="BK251" s="230">
        <f>ROUND(I251*H251,0)</f>
        <v>0</v>
      </c>
      <c r="BL251" s="14" t="s">
        <v>134</v>
      </c>
      <c r="BM251" s="229" t="s">
        <v>595</v>
      </c>
    </row>
    <row r="252" s="2" customFormat="1" ht="16.5" customHeight="1">
      <c r="A252" s="35"/>
      <c r="B252" s="36"/>
      <c r="C252" s="217" t="s">
        <v>596</v>
      </c>
      <c r="D252" s="217" t="s">
        <v>130</v>
      </c>
      <c r="E252" s="218" t="s">
        <v>597</v>
      </c>
      <c r="F252" s="219" t="s">
        <v>598</v>
      </c>
      <c r="G252" s="220" t="s">
        <v>181</v>
      </c>
      <c r="H252" s="221">
        <v>6</v>
      </c>
      <c r="I252" s="222"/>
      <c r="J252" s="223">
        <f>ROUND(I252*H252,0)</f>
        <v>0</v>
      </c>
      <c r="K252" s="224"/>
      <c r="L252" s="41"/>
      <c r="M252" s="225" t="s">
        <v>1</v>
      </c>
      <c r="N252" s="226" t="s">
        <v>46</v>
      </c>
      <c r="O252" s="89"/>
      <c r="P252" s="227">
        <f>O252*H252</f>
        <v>0</v>
      </c>
      <c r="Q252" s="227">
        <v>0.00024000000000000001</v>
      </c>
      <c r="R252" s="227">
        <f>Q252*H252</f>
        <v>0.0014400000000000001</v>
      </c>
      <c r="S252" s="227">
        <v>0</v>
      </c>
      <c r="T252" s="228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9" t="s">
        <v>134</v>
      </c>
      <c r="AT252" s="229" t="s">
        <v>130</v>
      </c>
      <c r="AU252" s="229" t="s">
        <v>8</v>
      </c>
      <c r="AY252" s="14" t="s">
        <v>127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4" t="s">
        <v>135</v>
      </c>
      <c r="BK252" s="230">
        <f>ROUND(I252*H252,0)</f>
        <v>0</v>
      </c>
      <c r="BL252" s="14" t="s">
        <v>134</v>
      </c>
      <c r="BM252" s="229" t="s">
        <v>599</v>
      </c>
    </row>
    <row r="253" s="2" customFormat="1" ht="16.5" customHeight="1">
      <c r="A253" s="35"/>
      <c r="B253" s="36"/>
      <c r="C253" s="217" t="s">
        <v>600</v>
      </c>
      <c r="D253" s="217" t="s">
        <v>130</v>
      </c>
      <c r="E253" s="218" t="s">
        <v>527</v>
      </c>
      <c r="F253" s="219" t="s">
        <v>528</v>
      </c>
      <c r="G253" s="220" t="s">
        <v>346</v>
      </c>
      <c r="H253" s="221">
        <v>1</v>
      </c>
      <c r="I253" s="222"/>
      <c r="J253" s="223">
        <f>ROUND(I253*H253,0)</f>
        <v>0</v>
      </c>
      <c r="K253" s="224"/>
      <c r="L253" s="41"/>
      <c r="M253" s="225" t="s">
        <v>1</v>
      </c>
      <c r="N253" s="226" t="s">
        <v>46</v>
      </c>
      <c r="O253" s="89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9" t="s">
        <v>134</v>
      </c>
      <c r="AT253" s="229" t="s">
        <v>130</v>
      </c>
      <c r="AU253" s="229" t="s">
        <v>8</v>
      </c>
      <c r="AY253" s="14" t="s">
        <v>127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4" t="s">
        <v>135</v>
      </c>
      <c r="BK253" s="230">
        <f>ROUND(I253*H253,0)</f>
        <v>0</v>
      </c>
      <c r="BL253" s="14" t="s">
        <v>134</v>
      </c>
      <c r="BM253" s="229" t="s">
        <v>601</v>
      </c>
    </row>
    <row r="254" s="2" customFormat="1" ht="24.15" customHeight="1">
      <c r="A254" s="35"/>
      <c r="B254" s="36"/>
      <c r="C254" s="217" t="s">
        <v>602</v>
      </c>
      <c r="D254" s="217" t="s">
        <v>130</v>
      </c>
      <c r="E254" s="218" t="s">
        <v>535</v>
      </c>
      <c r="F254" s="219" t="s">
        <v>536</v>
      </c>
      <c r="G254" s="220" t="s">
        <v>133</v>
      </c>
      <c r="H254" s="221">
        <v>1</v>
      </c>
      <c r="I254" s="222"/>
      <c r="J254" s="223">
        <f>ROUND(I254*H254,0)</f>
        <v>0</v>
      </c>
      <c r="K254" s="224"/>
      <c r="L254" s="41"/>
      <c r="M254" s="243" t="s">
        <v>1</v>
      </c>
      <c r="N254" s="244" t="s">
        <v>46</v>
      </c>
      <c r="O254" s="245"/>
      <c r="P254" s="246">
        <f>O254*H254</f>
        <v>0</v>
      </c>
      <c r="Q254" s="246">
        <v>0</v>
      </c>
      <c r="R254" s="246">
        <f>Q254*H254</f>
        <v>0</v>
      </c>
      <c r="S254" s="246">
        <v>0</v>
      </c>
      <c r="T254" s="24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9" t="s">
        <v>512</v>
      </c>
      <c r="AT254" s="229" t="s">
        <v>130</v>
      </c>
      <c r="AU254" s="229" t="s">
        <v>8</v>
      </c>
      <c r="AY254" s="14" t="s">
        <v>127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4" t="s">
        <v>135</v>
      </c>
      <c r="BK254" s="230">
        <f>ROUND(I254*H254,0)</f>
        <v>0</v>
      </c>
      <c r="BL254" s="14" t="s">
        <v>512</v>
      </c>
      <c r="BM254" s="229" t="s">
        <v>603</v>
      </c>
    </row>
    <row r="255" s="2" customFormat="1" ht="6.96" customHeight="1">
      <c r="A255" s="35"/>
      <c r="B255" s="64"/>
      <c r="C255" s="65"/>
      <c r="D255" s="65"/>
      <c r="E255" s="65"/>
      <c r="F255" s="65"/>
      <c r="G255" s="65"/>
      <c r="H255" s="65"/>
      <c r="I255" s="65"/>
      <c r="J255" s="65"/>
      <c r="K255" s="65"/>
      <c r="L255" s="41"/>
      <c r="M255" s="35"/>
      <c r="O255" s="35"/>
      <c r="P255" s="35"/>
      <c r="Q255" s="35"/>
      <c r="R255" s="35"/>
      <c r="S255" s="35"/>
      <c r="T255" s="35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</row>
  </sheetData>
  <sheetProtection sheet="1" autoFilter="0" formatColumns="0" formatRows="0" objects="1" scenarios="1" spinCount="100000" saltValue="mOe9b1LZ7+v0hrfRTcW3rc0VBRMNXvUmNEI4C8F2n2ixyNhjJBBbZ+7wl8O9BQopFRqJb7IkvlOotvFlrWjJHg==" hashValue="QLps7yx2jBC8jFfUXWUvQpHlebTs8g8jKjqPPpHgYZqJOPcOE0ADxk0EJVUKXwrv35h1pIi2GUhd66jCx23z2A==" algorithmName="SHA-512" password="CC35"/>
  <autoFilter ref="C127:K254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7"/>
      <c r="AT3" s="14" t="s">
        <v>88</v>
      </c>
    </row>
    <row r="4" s="1" customFormat="1" ht="24.96" customHeight="1">
      <c r="B4" s="17"/>
      <c r="D4" s="136" t="s">
        <v>92</v>
      </c>
      <c r="L4" s="17"/>
      <c r="M4" s="137" t="s">
        <v>11</v>
      </c>
      <c r="AT4" s="14" t="s">
        <v>37</v>
      </c>
    </row>
    <row r="5" s="1" customFormat="1" ht="6.96" customHeight="1">
      <c r="B5" s="17"/>
      <c r="L5" s="17"/>
    </row>
    <row r="6" s="1" customFormat="1" ht="12" customHeight="1">
      <c r="B6" s="17"/>
      <c r="D6" s="138" t="s">
        <v>17</v>
      </c>
      <c r="L6" s="17"/>
    </row>
    <row r="7" s="1" customFormat="1" ht="16.5" customHeight="1">
      <c r="B7" s="17"/>
      <c r="E7" s="139" t="str">
        <f>'Rekapitulace stavby'!K6</f>
        <v>Nemocnice Litomyšl - Kotelna</v>
      </c>
      <c r="F7" s="138"/>
      <c r="G7" s="138"/>
      <c r="H7" s="138"/>
      <c r="L7" s="17"/>
    </row>
    <row r="8" s="2" customFormat="1" ht="12" customHeight="1">
      <c r="A8" s="35"/>
      <c r="B8" s="41"/>
      <c r="C8" s="35"/>
      <c r="D8" s="138" t="s">
        <v>93</v>
      </c>
      <c r="E8" s="35"/>
      <c r="F8" s="35"/>
      <c r="G8" s="35"/>
      <c r="H8" s="35"/>
      <c r="I8" s="35"/>
      <c r="J8" s="35"/>
      <c r="K8" s="35"/>
      <c r="L8" s="61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0" t="s">
        <v>604</v>
      </c>
      <c r="F9" s="35"/>
      <c r="G9" s="35"/>
      <c r="H9" s="35"/>
      <c r="I9" s="35"/>
      <c r="J9" s="35"/>
      <c r="K9" s="35"/>
      <c r="L9" s="6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8" t="s">
        <v>19</v>
      </c>
      <c r="E11" s="35"/>
      <c r="F11" s="141" t="s">
        <v>1</v>
      </c>
      <c r="G11" s="35"/>
      <c r="H11" s="35"/>
      <c r="I11" s="138" t="s">
        <v>20</v>
      </c>
      <c r="J11" s="141" t="s">
        <v>1</v>
      </c>
      <c r="K11" s="35"/>
      <c r="L11" s="6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8" t="s">
        <v>21</v>
      </c>
      <c r="E12" s="35"/>
      <c r="F12" s="141" t="s">
        <v>22</v>
      </c>
      <c r="G12" s="35"/>
      <c r="H12" s="35"/>
      <c r="I12" s="138" t="s">
        <v>23</v>
      </c>
      <c r="J12" s="142" t="str">
        <f>'Rekapitulace stavby'!AN8</f>
        <v>20. 4. 2023</v>
      </c>
      <c r="K12" s="35"/>
      <c r="L12" s="6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8" t="s">
        <v>25</v>
      </c>
      <c r="E14" s="35"/>
      <c r="F14" s="35"/>
      <c r="G14" s="35"/>
      <c r="H14" s="35"/>
      <c r="I14" s="138" t="s">
        <v>26</v>
      </c>
      <c r="J14" s="141" t="s">
        <v>27</v>
      </c>
      <c r="K14" s="35"/>
      <c r="L14" s="6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1" t="s">
        <v>28</v>
      </c>
      <c r="F15" s="35"/>
      <c r="G15" s="35"/>
      <c r="H15" s="35"/>
      <c r="I15" s="138" t="s">
        <v>29</v>
      </c>
      <c r="J15" s="141" t="s">
        <v>30</v>
      </c>
      <c r="K15" s="35"/>
      <c r="L15" s="6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8" t="s">
        <v>31</v>
      </c>
      <c r="E17" s="35"/>
      <c r="F17" s="35"/>
      <c r="G17" s="35"/>
      <c r="H17" s="35"/>
      <c r="I17" s="138" t="s">
        <v>26</v>
      </c>
      <c r="J17" s="30" t="str">
        <f>'Rekapitulace stavby'!AN13</f>
        <v>Vyplň údaj</v>
      </c>
      <c r="K17" s="35"/>
      <c r="L17" s="6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1"/>
      <c r="G18" s="141"/>
      <c r="H18" s="141"/>
      <c r="I18" s="138" t="s">
        <v>29</v>
      </c>
      <c r="J18" s="30" t="str">
        <f>'Rekapitulace stavby'!AN14</f>
        <v>Vyplň údaj</v>
      </c>
      <c r="K18" s="35"/>
      <c r="L18" s="6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8" t="s">
        <v>33</v>
      </c>
      <c r="E20" s="35"/>
      <c r="F20" s="35"/>
      <c r="G20" s="35"/>
      <c r="H20" s="35"/>
      <c r="I20" s="138" t="s">
        <v>26</v>
      </c>
      <c r="J20" s="141" t="str">
        <f>IF('Rekapitulace stavby'!AN16="","",'Rekapitulace stavby'!AN16)</f>
        <v/>
      </c>
      <c r="K20" s="35"/>
      <c r="L20" s="6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1" t="str">
        <f>IF('Rekapitulace stavby'!E17="","",'Rekapitulace stavby'!E17)</f>
        <v xml:space="preserve"> </v>
      </c>
      <c r="F21" s="35"/>
      <c r="G21" s="35"/>
      <c r="H21" s="35"/>
      <c r="I21" s="138" t="s">
        <v>29</v>
      </c>
      <c r="J21" s="141" t="str">
        <f>IF('Rekapitulace stavby'!AN17="","",'Rekapitulace stavby'!AN17)</f>
        <v/>
      </c>
      <c r="K21" s="35"/>
      <c r="L21" s="6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8" t="s">
        <v>35</v>
      </c>
      <c r="E23" s="35"/>
      <c r="F23" s="35"/>
      <c r="G23" s="35"/>
      <c r="H23" s="35"/>
      <c r="I23" s="138" t="s">
        <v>26</v>
      </c>
      <c r="J23" s="141" t="s">
        <v>1</v>
      </c>
      <c r="K23" s="35"/>
      <c r="L23" s="6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1" t="s">
        <v>36</v>
      </c>
      <c r="F24" s="35"/>
      <c r="G24" s="35"/>
      <c r="H24" s="35"/>
      <c r="I24" s="138" t="s">
        <v>29</v>
      </c>
      <c r="J24" s="141" t="s">
        <v>1</v>
      </c>
      <c r="K24" s="35"/>
      <c r="L24" s="6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8" t="s">
        <v>38</v>
      </c>
      <c r="E26" s="35"/>
      <c r="F26" s="35"/>
      <c r="G26" s="35"/>
      <c r="H26" s="35"/>
      <c r="I26" s="35"/>
      <c r="J26" s="35"/>
      <c r="K26" s="35"/>
      <c r="L26" s="6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7"/>
      <c r="J29" s="147"/>
      <c r="K29" s="147"/>
      <c r="L29" s="61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8" t="s">
        <v>39</v>
      </c>
      <c r="E30" s="35"/>
      <c r="F30" s="35"/>
      <c r="G30" s="35"/>
      <c r="H30" s="35"/>
      <c r="I30" s="35"/>
      <c r="J30" s="149">
        <f>ROUND(J126, 0)</f>
        <v>0</v>
      </c>
      <c r="K30" s="35"/>
      <c r="L30" s="6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7"/>
      <c r="J31" s="147"/>
      <c r="K31" s="147"/>
      <c r="L31" s="6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0" t="s">
        <v>41</v>
      </c>
      <c r="G32" s="35"/>
      <c r="H32" s="35"/>
      <c r="I32" s="150" t="s">
        <v>40</v>
      </c>
      <c r="J32" s="150" t="s">
        <v>42</v>
      </c>
      <c r="K32" s="35"/>
      <c r="L32" s="6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1" t="s">
        <v>43</v>
      </c>
      <c r="E33" s="138" t="s">
        <v>44</v>
      </c>
      <c r="F33" s="152">
        <f>ROUND((SUM(BE126:BE203)),  0)</f>
        <v>0</v>
      </c>
      <c r="G33" s="35"/>
      <c r="H33" s="35"/>
      <c r="I33" s="153">
        <v>0.20999999999999999</v>
      </c>
      <c r="J33" s="152">
        <f>ROUND(((SUM(BE126:BE203))*I33),  0)</f>
        <v>0</v>
      </c>
      <c r="K33" s="35"/>
      <c r="L33" s="6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8" t="s">
        <v>45</v>
      </c>
      <c r="F34" s="152">
        <f>ROUND((SUM(BF126:BF203)),  0)</f>
        <v>0</v>
      </c>
      <c r="G34" s="35"/>
      <c r="H34" s="35"/>
      <c r="I34" s="153">
        <v>0.14999999999999999</v>
      </c>
      <c r="J34" s="152">
        <f>ROUND(((SUM(BF126:BF203))*I34),  0)</f>
        <v>0</v>
      </c>
      <c r="K34" s="35"/>
      <c r="L34" s="6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38" t="s">
        <v>43</v>
      </c>
      <c r="E35" s="138" t="s">
        <v>46</v>
      </c>
      <c r="F35" s="152">
        <f>ROUND((SUM(BG126:BG203)),  0)</f>
        <v>0</v>
      </c>
      <c r="G35" s="35"/>
      <c r="H35" s="35"/>
      <c r="I35" s="153">
        <v>0.20999999999999999</v>
      </c>
      <c r="J35" s="152">
        <f>0</f>
        <v>0</v>
      </c>
      <c r="K35" s="35"/>
      <c r="L35" s="6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8" t="s">
        <v>47</v>
      </c>
      <c r="F36" s="152">
        <f>ROUND((SUM(BH126:BH203)),  0)</f>
        <v>0</v>
      </c>
      <c r="G36" s="35"/>
      <c r="H36" s="35"/>
      <c r="I36" s="153">
        <v>0.14999999999999999</v>
      </c>
      <c r="J36" s="152">
        <f>0</f>
        <v>0</v>
      </c>
      <c r="K36" s="35"/>
      <c r="L36" s="6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8" t="s">
        <v>48</v>
      </c>
      <c r="F37" s="152">
        <f>ROUND((SUM(BI126:BI203)),  0)</f>
        <v>0</v>
      </c>
      <c r="G37" s="35"/>
      <c r="H37" s="35"/>
      <c r="I37" s="153">
        <v>0</v>
      </c>
      <c r="J37" s="152">
        <f>0</f>
        <v>0</v>
      </c>
      <c r="K37" s="35"/>
      <c r="L37" s="6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37"/>
      <c r="J82" s="37"/>
      <c r="K82" s="37"/>
      <c r="L82" s="6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6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2" t="str">
        <f>E7</f>
        <v>Nemocnice Litomyšl - Kotelna</v>
      </c>
      <c r="F85" s="29"/>
      <c r="G85" s="29"/>
      <c r="H85" s="29"/>
      <c r="I85" s="37"/>
      <c r="J85" s="37"/>
      <c r="K85" s="37"/>
      <c r="L85" s="6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37"/>
      <c r="J86" s="37"/>
      <c r="K86" s="37"/>
      <c r="L86" s="6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4" t="str">
        <f>E9</f>
        <v>II.etapa - Výměna 1 ks kotle, napojení na systém</v>
      </c>
      <c r="F87" s="37"/>
      <c r="G87" s="37"/>
      <c r="H87" s="37"/>
      <c r="I87" s="37"/>
      <c r="J87" s="37"/>
      <c r="K87" s="37"/>
      <c r="L87" s="61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1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21</v>
      </c>
      <c r="D89" s="37"/>
      <c r="E89" s="37"/>
      <c r="F89" s="24" t="str">
        <f>F12</f>
        <v>Litomyšl</v>
      </c>
      <c r="G89" s="37"/>
      <c r="H89" s="37"/>
      <c r="I89" s="29" t="s">
        <v>23</v>
      </c>
      <c r="J89" s="77" t="str">
        <f>IF(J12="","",J12)</f>
        <v>20. 4. 2023</v>
      </c>
      <c r="K89" s="37"/>
      <c r="L89" s="61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1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25</v>
      </c>
      <c r="D91" s="37"/>
      <c r="E91" s="37"/>
      <c r="F91" s="24" t="str">
        <f>E15</f>
        <v>Nemocnice Pardubického kraje, a.s.</v>
      </c>
      <c r="G91" s="37"/>
      <c r="H91" s="37"/>
      <c r="I91" s="29" t="s">
        <v>33</v>
      </c>
      <c r="J91" s="33" t="str">
        <f>E21</f>
        <v xml:space="preserve"> </v>
      </c>
      <c r="K91" s="37"/>
      <c r="L91" s="61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31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>Josef Vašíček</v>
      </c>
      <c r="K92" s="37"/>
      <c r="L92" s="61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1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3" t="s">
        <v>96</v>
      </c>
      <c r="D94" s="174"/>
      <c r="E94" s="174"/>
      <c r="F94" s="174"/>
      <c r="G94" s="174"/>
      <c r="H94" s="174"/>
      <c r="I94" s="174"/>
      <c r="J94" s="175" t="s">
        <v>97</v>
      </c>
      <c r="K94" s="174"/>
      <c r="L94" s="61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1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6" t="s">
        <v>98</v>
      </c>
      <c r="D96" s="37"/>
      <c r="E96" s="37"/>
      <c r="F96" s="37"/>
      <c r="G96" s="37"/>
      <c r="H96" s="37"/>
      <c r="I96" s="37"/>
      <c r="J96" s="108">
        <f>J126</f>
        <v>0</v>
      </c>
      <c r="K96" s="37"/>
      <c r="L96" s="61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hidden="1" s="9" customFormat="1" ht="24.96" customHeight="1">
      <c r="A97" s="9"/>
      <c r="B97" s="177"/>
      <c r="C97" s="178"/>
      <c r="D97" s="179" t="s">
        <v>100</v>
      </c>
      <c r="E97" s="180"/>
      <c r="F97" s="180"/>
      <c r="G97" s="180"/>
      <c r="H97" s="180"/>
      <c r="I97" s="180"/>
      <c r="J97" s="181">
        <f>J127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3"/>
      <c r="C98" s="184"/>
      <c r="D98" s="185" t="s">
        <v>101</v>
      </c>
      <c r="E98" s="186"/>
      <c r="F98" s="186"/>
      <c r="G98" s="186"/>
      <c r="H98" s="186"/>
      <c r="I98" s="186"/>
      <c r="J98" s="187">
        <f>J128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3"/>
      <c r="C99" s="184"/>
      <c r="D99" s="185" t="s">
        <v>102</v>
      </c>
      <c r="E99" s="186"/>
      <c r="F99" s="186"/>
      <c r="G99" s="186"/>
      <c r="H99" s="186"/>
      <c r="I99" s="186"/>
      <c r="J99" s="187">
        <f>J135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3"/>
      <c r="C100" s="184"/>
      <c r="D100" s="185" t="s">
        <v>103</v>
      </c>
      <c r="E100" s="186"/>
      <c r="F100" s="186"/>
      <c r="G100" s="186"/>
      <c r="H100" s="186"/>
      <c r="I100" s="186"/>
      <c r="J100" s="187">
        <f>J152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3"/>
      <c r="C101" s="184"/>
      <c r="D101" s="185" t="s">
        <v>104</v>
      </c>
      <c r="E101" s="186"/>
      <c r="F101" s="186"/>
      <c r="G101" s="186"/>
      <c r="H101" s="186"/>
      <c r="I101" s="186"/>
      <c r="J101" s="187">
        <f>J163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3"/>
      <c r="C102" s="184"/>
      <c r="D102" s="185" t="s">
        <v>105</v>
      </c>
      <c r="E102" s="186"/>
      <c r="F102" s="186"/>
      <c r="G102" s="186"/>
      <c r="H102" s="186"/>
      <c r="I102" s="186"/>
      <c r="J102" s="187">
        <f>J169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3"/>
      <c r="C103" s="184"/>
      <c r="D103" s="185" t="s">
        <v>106</v>
      </c>
      <c r="E103" s="186"/>
      <c r="F103" s="186"/>
      <c r="G103" s="186"/>
      <c r="H103" s="186"/>
      <c r="I103" s="186"/>
      <c r="J103" s="187">
        <f>J174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3"/>
      <c r="C104" s="184"/>
      <c r="D104" s="185" t="s">
        <v>107</v>
      </c>
      <c r="E104" s="186"/>
      <c r="F104" s="186"/>
      <c r="G104" s="186"/>
      <c r="H104" s="186"/>
      <c r="I104" s="186"/>
      <c r="J104" s="187">
        <f>J183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3"/>
      <c r="C105" s="184"/>
      <c r="D105" s="185" t="s">
        <v>109</v>
      </c>
      <c r="E105" s="186"/>
      <c r="F105" s="186"/>
      <c r="G105" s="186"/>
      <c r="H105" s="186"/>
      <c r="I105" s="186"/>
      <c r="J105" s="187">
        <f>J194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3"/>
      <c r="C106" s="184"/>
      <c r="D106" s="185" t="s">
        <v>110</v>
      </c>
      <c r="E106" s="186"/>
      <c r="F106" s="186"/>
      <c r="G106" s="186"/>
      <c r="H106" s="186"/>
      <c r="I106" s="186"/>
      <c r="J106" s="187">
        <f>J198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1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hidden="1" s="2" customFormat="1" ht="6.96" customHeight="1">
      <c r="A108" s="35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61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/>
    <row r="110" hidden="1"/>
    <row r="111" hidden="1"/>
    <row r="112" s="2" customFormat="1" ht="6.96" customHeight="1">
      <c r="A112" s="35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1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112</v>
      </c>
      <c r="D113" s="37"/>
      <c r="E113" s="37"/>
      <c r="F113" s="37"/>
      <c r="G113" s="37"/>
      <c r="H113" s="37"/>
      <c r="I113" s="37"/>
      <c r="J113" s="37"/>
      <c r="K113" s="37"/>
      <c r="L113" s="61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1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17</v>
      </c>
      <c r="D115" s="37"/>
      <c r="E115" s="37"/>
      <c r="F115" s="37"/>
      <c r="G115" s="37"/>
      <c r="H115" s="37"/>
      <c r="I115" s="37"/>
      <c r="J115" s="37"/>
      <c r="K115" s="37"/>
      <c r="L115" s="61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172" t="str">
        <f>E7</f>
        <v>Nemocnice Litomyšl - Kotelna</v>
      </c>
      <c r="F116" s="29"/>
      <c r="G116" s="29"/>
      <c r="H116" s="29"/>
      <c r="I116" s="37"/>
      <c r="J116" s="37"/>
      <c r="K116" s="37"/>
      <c r="L116" s="61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93</v>
      </c>
      <c r="D117" s="37"/>
      <c r="E117" s="37"/>
      <c r="F117" s="37"/>
      <c r="G117" s="37"/>
      <c r="H117" s="37"/>
      <c r="I117" s="37"/>
      <c r="J117" s="37"/>
      <c r="K117" s="37"/>
      <c r="L117" s="61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4" t="str">
        <f>E9</f>
        <v>II.etapa - Výměna 1 ks kotle, napojení na systém</v>
      </c>
      <c r="F118" s="37"/>
      <c r="G118" s="37"/>
      <c r="H118" s="37"/>
      <c r="I118" s="37"/>
      <c r="J118" s="37"/>
      <c r="K118" s="37"/>
      <c r="L118" s="61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1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21</v>
      </c>
      <c r="D120" s="37"/>
      <c r="E120" s="37"/>
      <c r="F120" s="24" t="str">
        <f>F12</f>
        <v>Litomyšl</v>
      </c>
      <c r="G120" s="37"/>
      <c r="H120" s="37"/>
      <c r="I120" s="29" t="s">
        <v>23</v>
      </c>
      <c r="J120" s="77" t="str">
        <f>IF(J12="","",J12)</f>
        <v>20. 4. 2023</v>
      </c>
      <c r="K120" s="37"/>
      <c r="L120" s="61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1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25</v>
      </c>
      <c r="D122" s="37"/>
      <c r="E122" s="37"/>
      <c r="F122" s="24" t="str">
        <f>E15</f>
        <v>Nemocnice Pardubického kraje, a.s.</v>
      </c>
      <c r="G122" s="37"/>
      <c r="H122" s="37"/>
      <c r="I122" s="29" t="s">
        <v>33</v>
      </c>
      <c r="J122" s="33" t="str">
        <f>E21</f>
        <v xml:space="preserve"> </v>
      </c>
      <c r="K122" s="37"/>
      <c r="L122" s="61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31</v>
      </c>
      <c r="D123" s="37"/>
      <c r="E123" s="37"/>
      <c r="F123" s="24" t="str">
        <f>IF(E18="","",E18)</f>
        <v>Vyplň údaj</v>
      </c>
      <c r="G123" s="37"/>
      <c r="H123" s="37"/>
      <c r="I123" s="29" t="s">
        <v>35</v>
      </c>
      <c r="J123" s="33" t="str">
        <f>E24</f>
        <v>Josef Vašíček</v>
      </c>
      <c r="K123" s="37"/>
      <c r="L123" s="61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1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89"/>
      <c r="B125" s="190"/>
      <c r="C125" s="191" t="s">
        <v>113</v>
      </c>
      <c r="D125" s="192" t="s">
        <v>64</v>
      </c>
      <c r="E125" s="192" t="s">
        <v>60</v>
      </c>
      <c r="F125" s="192" t="s">
        <v>61</v>
      </c>
      <c r="G125" s="192" t="s">
        <v>114</v>
      </c>
      <c r="H125" s="192" t="s">
        <v>115</v>
      </c>
      <c r="I125" s="192" t="s">
        <v>116</v>
      </c>
      <c r="J125" s="193" t="s">
        <v>97</v>
      </c>
      <c r="K125" s="194" t="s">
        <v>117</v>
      </c>
      <c r="L125" s="195"/>
      <c r="M125" s="98" t="s">
        <v>1</v>
      </c>
      <c r="N125" s="99" t="s">
        <v>43</v>
      </c>
      <c r="O125" s="99" t="s">
        <v>118</v>
      </c>
      <c r="P125" s="99" t="s">
        <v>119</v>
      </c>
      <c r="Q125" s="99" t="s">
        <v>120</v>
      </c>
      <c r="R125" s="99" t="s">
        <v>121</v>
      </c>
      <c r="S125" s="99" t="s">
        <v>122</v>
      </c>
      <c r="T125" s="100" t="s">
        <v>123</v>
      </c>
      <c r="U125" s="189"/>
      <c r="V125" s="189"/>
      <c r="W125" s="189"/>
      <c r="X125" s="189"/>
      <c r="Y125" s="189"/>
      <c r="Z125" s="189"/>
      <c r="AA125" s="189"/>
      <c r="AB125" s="189"/>
      <c r="AC125" s="189"/>
      <c r="AD125" s="189"/>
      <c r="AE125" s="189"/>
    </row>
    <row r="126" s="2" customFormat="1" ht="22.8" customHeight="1">
      <c r="A126" s="35"/>
      <c r="B126" s="36"/>
      <c r="C126" s="105" t="s">
        <v>124</v>
      </c>
      <c r="D126" s="37"/>
      <c r="E126" s="37"/>
      <c r="F126" s="37"/>
      <c r="G126" s="37"/>
      <c r="H126" s="37"/>
      <c r="I126" s="37"/>
      <c r="J126" s="196">
        <f>BK126</f>
        <v>0</v>
      </c>
      <c r="K126" s="37"/>
      <c r="L126" s="41"/>
      <c r="M126" s="101"/>
      <c r="N126" s="197"/>
      <c r="O126" s="102"/>
      <c r="P126" s="198">
        <f>P127</f>
        <v>0</v>
      </c>
      <c r="Q126" s="102"/>
      <c r="R126" s="198">
        <f>R127</f>
        <v>0.96538999999999986</v>
      </c>
      <c r="S126" s="102"/>
      <c r="T126" s="199">
        <f>T127</f>
        <v>3.3098000000000001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78</v>
      </c>
      <c r="AU126" s="14" t="s">
        <v>99</v>
      </c>
      <c r="BK126" s="200">
        <f>BK127</f>
        <v>0</v>
      </c>
    </row>
    <row r="127" s="12" customFormat="1" ht="25.92" customHeight="1">
      <c r="A127" s="12"/>
      <c r="B127" s="201"/>
      <c r="C127" s="202"/>
      <c r="D127" s="203" t="s">
        <v>78</v>
      </c>
      <c r="E127" s="204" t="s">
        <v>125</v>
      </c>
      <c r="F127" s="204" t="s">
        <v>126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P128+P135+P152+P163+P169+P174+P183+P194+P198</f>
        <v>0</v>
      </c>
      <c r="Q127" s="209"/>
      <c r="R127" s="210">
        <f>R128+R135+R152+R163+R169+R174+R183+R194+R198</f>
        <v>0.96538999999999986</v>
      </c>
      <c r="S127" s="209"/>
      <c r="T127" s="211">
        <f>T128+T135+T152+T163+T169+T174+T183+T194+T198</f>
        <v>3.3098000000000001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88</v>
      </c>
      <c r="AT127" s="213" t="s">
        <v>78</v>
      </c>
      <c r="AU127" s="213" t="s">
        <v>79</v>
      </c>
      <c r="AY127" s="212" t="s">
        <v>127</v>
      </c>
      <c r="BK127" s="214">
        <f>BK128+BK135+BK152+BK163+BK169+BK174+BK183+BK194+BK198</f>
        <v>0</v>
      </c>
    </row>
    <row r="128" s="12" customFormat="1" ht="22.8" customHeight="1">
      <c r="A128" s="12"/>
      <c r="B128" s="201"/>
      <c r="C128" s="202"/>
      <c r="D128" s="203" t="s">
        <v>78</v>
      </c>
      <c r="E128" s="215" t="s">
        <v>128</v>
      </c>
      <c r="F128" s="215" t="s">
        <v>129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SUM(P129:P134)</f>
        <v>0</v>
      </c>
      <c r="Q128" s="209"/>
      <c r="R128" s="210">
        <f>SUM(R129:R134)</f>
        <v>0.084139999999999993</v>
      </c>
      <c r="S128" s="209"/>
      <c r="T128" s="211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88</v>
      </c>
      <c r="AT128" s="213" t="s">
        <v>78</v>
      </c>
      <c r="AU128" s="213" t="s">
        <v>8</v>
      </c>
      <c r="AY128" s="212" t="s">
        <v>127</v>
      </c>
      <c r="BK128" s="214">
        <f>SUM(BK129:BK134)</f>
        <v>0</v>
      </c>
    </row>
    <row r="129" s="2" customFormat="1" ht="16.5" customHeight="1">
      <c r="A129" s="35"/>
      <c r="B129" s="36"/>
      <c r="C129" s="217" t="s">
        <v>8</v>
      </c>
      <c r="D129" s="217" t="s">
        <v>130</v>
      </c>
      <c r="E129" s="218" t="s">
        <v>137</v>
      </c>
      <c r="F129" s="219" t="s">
        <v>138</v>
      </c>
      <c r="G129" s="220" t="s">
        <v>133</v>
      </c>
      <c r="H129" s="221">
        <v>1</v>
      </c>
      <c r="I129" s="222"/>
      <c r="J129" s="223">
        <f>ROUND(I129*H129,0)</f>
        <v>0</v>
      </c>
      <c r="K129" s="224"/>
      <c r="L129" s="41"/>
      <c r="M129" s="225" t="s">
        <v>1</v>
      </c>
      <c r="N129" s="226" t="s">
        <v>46</v>
      </c>
      <c r="O129" s="89"/>
      <c r="P129" s="227">
        <f>O129*H129</f>
        <v>0</v>
      </c>
      <c r="Q129" s="227">
        <v>4.0000000000000003E-05</v>
      </c>
      <c r="R129" s="227">
        <f>Q129*H129</f>
        <v>4.0000000000000003E-05</v>
      </c>
      <c r="S129" s="227">
        <v>0</v>
      </c>
      <c r="T129" s="22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9" t="s">
        <v>134</v>
      </c>
      <c r="AT129" s="229" t="s">
        <v>130</v>
      </c>
      <c r="AU129" s="229" t="s">
        <v>88</v>
      </c>
      <c r="AY129" s="14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4" t="s">
        <v>135</v>
      </c>
      <c r="BK129" s="230">
        <f>ROUND(I129*H129,0)</f>
        <v>0</v>
      </c>
      <c r="BL129" s="14" t="s">
        <v>134</v>
      </c>
      <c r="BM129" s="229" t="s">
        <v>605</v>
      </c>
    </row>
    <row r="130" s="2" customFormat="1" ht="33" customHeight="1">
      <c r="A130" s="35"/>
      <c r="B130" s="36"/>
      <c r="C130" s="217" t="s">
        <v>88</v>
      </c>
      <c r="D130" s="217" t="s">
        <v>130</v>
      </c>
      <c r="E130" s="218" t="s">
        <v>141</v>
      </c>
      <c r="F130" s="219" t="s">
        <v>142</v>
      </c>
      <c r="G130" s="220" t="s">
        <v>143</v>
      </c>
      <c r="H130" s="221">
        <v>30</v>
      </c>
      <c r="I130" s="222"/>
      <c r="J130" s="223">
        <f>ROUND(I130*H130,0)</f>
        <v>0</v>
      </c>
      <c r="K130" s="224"/>
      <c r="L130" s="41"/>
      <c r="M130" s="225" t="s">
        <v>1</v>
      </c>
      <c r="N130" s="226" t="s">
        <v>46</v>
      </c>
      <c r="O130" s="89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9" t="s">
        <v>134</v>
      </c>
      <c r="AT130" s="229" t="s">
        <v>130</v>
      </c>
      <c r="AU130" s="229" t="s">
        <v>88</v>
      </c>
      <c r="AY130" s="14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4" t="s">
        <v>135</v>
      </c>
      <c r="BK130" s="230">
        <f>ROUND(I130*H130,0)</f>
        <v>0</v>
      </c>
      <c r="BL130" s="14" t="s">
        <v>134</v>
      </c>
      <c r="BM130" s="229" t="s">
        <v>606</v>
      </c>
    </row>
    <row r="131" s="2" customFormat="1" ht="24.15" customHeight="1">
      <c r="A131" s="35"/>
      <c r="B131" s="36"/>
      <c r="C131" s="231" t="s">
        <v>140</v>
      </c>
      <c r="D131" s="231" t="s">
        <v>145</v>
      </c>
      <c r="E131" s="232" t="s">
        <v>146</v>
      </c>
      <c r="F131" s="233" t="s">
        <v>147</v>
      </c>
      <c r="G131" s="234" t="s">
        <v>143</v>
      </c>
      <c r="H131" s="235">
        <v>10</v>
      </c>
      <c r="I131" s="236"/>
      <c r="J131" s="237">
        <f>ROUND(I131*H131,0)</f>
        <v>0</v>
      </c>
      <c r="K131" s="238"/>
      <c r="L131" s="239"/>
      <c r="M131" s="240" t="s">
        <v>1</v>
      </c>
      <c r="N131" s="241" t="s">
        <v>46</v>
      </c>
      <c r="O131" s="89"/>
      <c r="P131" s="227">
        <f>O131*H131</f>
        <v>0</v>
      </c>
      <c r="Q131" s="227">
        <v>0.00029</v>
      </c>
      <c r="R131" s="227">
        <f>Q131*H131</f>
        <v>0.0028999999999999998</v>
      </c>
      <c r="S131" s="227">
        <v>0</v>
      </c>
      <c r="T131" s="22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9" t="s">
        <v>148</v>
      </c>
      <c r="AT131" s="229" t="s">
        <v>145</v>
      </c>
      <c r="AU131" s="229" t="s">
        <v>88</v>
      </c>
      <c r="AY131" s="14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4" t="s">
        <v>135</v>
      </c>
      <c r="BK131" s="230">
        <f>ROUND(I131*H131,0)</f>
        <v>0</v>
      </c>
      <c r="BL131" s="14" t="s">
        <v>134</v>
      </c>
      <c r="BM131" s="229" t="s">
        <v>607</v>
      </c>
    </row>
    <row r="132" s="2" customFormat="1" ht="24.15" customHeight="1">
      <c r="A132" s="35"/>
      <c r="B132" s="36"/>
      <c r="C132" s="231" t="s">
        <v>135</v>
      </c>
      <c r="D132" s="231" t="s">
        <v>145</v>
      </c>
      <c r="E132" s="232" t="s">
        <v>151</v>
      </c>
      <c r="F132" s="233" t="s">
        <v>152</v>
      </c>
      <c r="G132" s="234" t="s">
        <v>143</v>
      </c>
      <c r="H132" s="235">
        <v>12</v>
      </c>
      <c r="I132" s="236"/>
      <c r="J132" s="237">
        <f>ROUND(I132*H132,0)</f>
        <v>0</v>
      </c>
      <c r="K132" s="238"/>
      <c r="L132" s="239"/>
      <c r="M132" s="240" t="s">
        <v>1</v>
      </c>
      <c r="N132" s="241" t="s">
        <v>46</v>
      </c>
      <c r="O132" s="89"/>
      <c r="P132" s="227">
        <f>O132*H132</f>
        <v>0</v>
      </c>
      <c r="Q132" s="227">
        <v>0.0035000000000000001</v>
      </c>
      <c r="R132" s="227">
        <f>Q132*H132</f>
        <v>0.042000000000000003</v>
      </c>
      <c r="S132" s="227">
        <v>0</v>
      </c>
      <c r="T132" s="22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9" t="s">
        <v>148</v>
      </c>
      <c r="AT132" s="229" t="s">
        <v>145</v>
      </c>
      <c r="AU132" s="229" t="s">
        <v>88</v>
      </c>
      <c r="AY132" s="14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4" t="s">
        <v>135</v>
      </c>
      <c r="BK132" s="230">
        <f>ROUND(I132*H132,0)</f>
        <v>0</v>
      </c>
      <c r="BL132" s="14" t="s">
        <v>134</v>
      </c>
      <c r="BM132" s="229" t="s">
        <v>608</v>
      </c>
    </row>
    <row r="133" s="2" customFormat="1" ht="24.15" customHeight="1">
      <c r="A133" s="35"/>
      <c r="B133" s="36"/>
      <c r="C133" s="231" t="s">
        <v>150</v>
      </c>
      <c r="D133" s="231" t="s">
        <v>145</v>
      </c>
      <c r="E133" s="232" t="s">
        <v>155</v>
      </c>
      <c r="F133" s="233" t="s">
        <v>156</v>
      </c>
      <c r="G133" s="234" t="s">
        <v>143</v>
      </c>
      <c r="H133" s="235">
        <v>8</v>
      </c>
      <c r="I133" s="236"/>
      <c r="J133" s="237">
        <f>ROUND(I133*H133,0)</f>
        <v>0</v>
      </c>
      <c r="K133" s="238"/>
      <c r="L133" s="239"/>
      <c r="M133" s="240" t="s">
        <v>1</v>
      </c>
      <c r="N133" s="241" t="s">
        <v>46</v>
      </c>
      <c r="O133" s="89"/>
      <c r="P133" s="227">
        <f>O133*H133</f>
        <v>0</v>
      </c>
      <c r="Q133" s="227">
        <v>0.0048999999999999998</v>
      </c>
      <c r="R133" s="227">
        <f>Q133*H133</f>
        <v>0.039199999999999999</v>
      </c>
      <c r="S133" s="227">
        <v>0</v>
      </c>
      <c r="T133" s="22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9" t="s">
        <v>148</v>
      </c>
      <c r="AT133" s="229" t="s">
        <v>145</v>
      </c>
      <c r="AU133" s="229" t="s">
        <v>88</v>
      </c>
      <c r="AY133" s="14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4" t="s">
        <v>135</v>
      </c>
      <c r="BK133" s="230">
        <f>ROUND(I133*H133,0)</f>
        <v>0</v>
      </c>
      <c r="BL133" s="14" t="s">
        <v>134</v>
      </c>
      <c r="BM133" s="229" t="s">
        <v>609</v>
      </c>
    </row>
    <row r="134" s="2" customFormat="1" ht="24.15" customHeight="1">
      <c r="A134" s="35"/>
      <c r="B134" s="36"/>
      <c r="C134" s="217" t="s">
        <v>154</v>
      </c>
      <c r="D134" s="217" t="s">
        <v>130</v>
      </c>
      <c r="E134" s="218" t="s">
        <v>159</v>
      </c>
      <c r="F134" s="219" t="s">
        <v>160</v>
      </c>
      <c r="G134" s="220" t="s">
        <v>161</v>
      </c>
      <c r="H134" s="242"/>
      <c r="I134" s="222"/>
      <c r="J134" s="223">
        <f>ROUND(I134*H134,0)</f>
        <v>0</v>
      </c>
      <c r="K134" s="224"/>
      <c r="L134" s="41"/>
      <c r="M134" s="225" t="s">
        <v>1</v>
      </c>
      <c r="N134" s="226" t="s">
        <v>46</v>
      </c>
      <c r="O134" s="89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9" t="s">
        <v>134</v>
      </c>
      <c r="AT134" s="229" t="s">
        <v>130</v>
      </c>
      <c r="AU134" s="229" t="s">
        <v>88</v>
      </c>
      <c r="AY134" s="14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4" t="s">
        <v>135</v>
      </c>
      <c r="BK134" s="230">
        <f>ROUND(I134*H134,0)</f>
        <v>0</v>
      </c>
      <c r="BL134" s="14" t="s">
        <v>134</v>
      </c>
      <c r="BM134" s="229" t="s">
        <v>610</v>
      </c>
    </row>
    <row r="135" s="12" customFormat="1" ht="22.8" customHeight="1">
      <c r="A135" s="12"/>
      <c r="B135" s="201"/>
      <c r="C135" s="202"/>
      <c r="D135" s="203" t="s">
        <v>78</v>
      </c>
      <c r="E135" s="215" t="s">
        <v>163</v>
      </c>
      <c r="F135" s="215" t="s">
        <v>164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SUM(P136:P151)</f>
        <v>0</v>
      </c>
      <c r="Q135" s="209"/>
      <c r="R135" s="210">
        <f>SUM(R136:R151)</f>
        <v>0.16125999999999999</v>
      </c>
      <c r="S135" s="209"/>
      <c r="T135" s="211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88</v>
      </c>
      <c r="AT135" s="213" t="s">
        <v>78</v>
      </c>
      <c r="AU135" s="213" t="s">
        <v>8</v>
      </c>
      <c r="AY135" s="212" t="s">
        <v>127</v>
      </c>
      <c r="BK135" s="214">
        <f>SUM(BK136:BK151)</f>
        <v>0</v>
      </c>
    </row>
    <row r="136" s="2" customFormat="1" ht="16.5" customHeight="1">
      <c r="A136" s="35"/>
      <c r="B136" s="36"/>
      <c r="C136" s="217" t="s">
        <v>158</v>
      </c>
      <c r="D136" s="217" t="s">
        <v>130</v>
      </c>
      <c r="E136" s="218" t="s">
        <v>166</v>
      </c>
      <c r="F136" s="219" t="s">
        <v>167</v>
      </c>
      <c r="G136" s="220" t="s">
        <v>133</v>
      </c>
      <c r="H136" s="221">
        <v>1</v>
      </c>
      <c r="I136" s="222"/>
      <c r="J136" s="223">
        <f>ROUND(I136*H136,0)</f>
        <v>0</v>
      </c>
      <c r="K136" s="224"/>
      <c r="L136" s="41"/>
      <c r="M136" s="225" t="s">
        <v>1</v>
      </c>
      <c r="N136" s="226" t="s">
        <v>46</v>
      </c>
      <c r="O136" s="89"/>
      <c r="P136" s="227">
        <f>O136*H136</f>
        <v>0</v>
      </c>
      <c r="Q136" s="227">
        <v>0.00396</v>
      </c>
      <c r="R136" s="227">
        <f>Q136*H136</f>
        <v>0.00396</v>
      </c>
      <c r="S136" s="227">
        <v>0</v>
      </c>
      <c r="T136" s="22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9" t="s">
        <v>134</v>
      </c>
      <c r="AT136" s="229" t="s">
        <v>130</v>
      </c>
      <c r="AU136" s="229" t="s">
        <v>88</v>
      </c>
      <c r="AY136" s="14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4" t="s">
        <v>135</v>
      </c>
      <c r="BK136" s="230">
        <f>ROUND(I136*H136,0)</f>
        <v>0</v>
      </c>
      <c r="BL136" s="14" t="s">
        <v>134</v>
      </c>
      <c r="BM136" s="229" t="s">
        <v>611</v>
      </c>
    </row>
    <row r="137" s="2" customFormat="1" ht="24.15" customHeight="1">
      <c r="A137" s="35"/>
      <c r="B137" s="36"/>
      <c r="C137" s="217" t="s">
        <v>165</v>
      </c>
      <c r="D137" s="217" t="s">
        <v>130</v>
      </c>
      <c r="E137" s="218" t="s">
        <v>170</v>
      </c>
      <c r="F137" s="219" t="s">
        <v>171</v>
      </c>
      <c r="G137" s="220" t="s">
        <v>172</v>
      </c>
      <c r="H137" s="221">
        <v>1</v>
      </c>
      <c r="I137" s="222"/>
      <c r="J137" s="223">
        <f>ROUND(I137*H137,0)</f>
        <v>0</v>
      </c>
      <c r="K137" s="224"/>
      <c r="L137" s="41"/>
      <c r="M137" s="225" t="s">
        <v>1</v>
      </c>
      <c r="N137" s="226" t="s">
        <v>46</v>
      </c>
      <c r="O137" s="89"/>
      <c r="P137" s="227">
        <f>O137*H137</f>
        <v>0</v>
      </c>
      <c r="Q137" s="227">
        <v>0.015879999999999998</v>
      </c>
      <c r="R137" s="227">
        <f>Q137*H137</f>
        <v>0.015879999999999998</v>
      </c>
      <c r="S137" s="227">
        <v>0</v>
      </c>
      <c r="T137" s="228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9" t="s">
        <v>134</v>
      </c>
      <c r="AT137" s="229" t="s">
        <v>130</v>
      </c>
      <c r="AU137" s="229" t="s">
        <v>88</v>
      </c>
      <c r="AY137" s="14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4" t="s">
        <v>135</v>
      </c>
      <c r="BK137" s="230">
        <f>ROUND(I137*H137,0)</f>
        <v>0</v>
      </c>
      <c r="BL137" s="14" t="s">
        <v>134</v>
      </c>
      <c r="BM137" s="229" t="s">
        <v>612</v>
      </c>
    </row>
    <row r="138" s="2" customFormat="1" ht="16.5" customHeight="1">
      <c r="A138" s="35"/>
      <c r="B138" s="36"/>
      <c r="C138" s="217" t="s">
        <v>169</v>
      </c>
      <c r="D138" s="217" t="s">
        <v>130</v>
      </c>
      <c r="E138" s="218" t="s">
        <v>175</v>
      </c>
      <c r="F138" s="219" t="s">
        <v>176</v>
      </c>
      <c r="G138" s="220" t="s">
        <v>172</v>
      </c>
      <c r="H138" s="221">
        <v>2</v>
      </c>
      <c r="I138" s="222"/>
      <c r="J138" s="223">
        <f>ROUND(I138*H138,0)</f>
        <v>0</v>
      </c>
      <c r="K138" s="224"/>
      <c r="L138" s="41"/>
      <c r="M138" s="225" t="s">
        <v>1</v>
      </c>
      <c r="N138" s="226" t="s">
        <v>46</v>
      </c>
      <c r="O138" s="89"/>
      <c r="P138" s="227">
        <f>O138*H138</f>
        <v>0</v>
      </c>
      <c r="Q138" s="227">
        <v>0.016799999999999999</v>
      </c>
      <c r="R138" s="227">
        <f>Q138*H138</f>
        <v>0.033599999999999998</v>
      </c>
      <c r="S138" s="227">
        <v>0</v>
      </c>
      <c r="T138" s="22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9" t="s">
        <v>134</v>
      </c>
      <c r="AT138" s="229" t="s">
        <v>130</v>
      </c>
      <c r="AU138" s="229" t="s">
        <v>88</v>
      </c>
      <c r="AY138" s="14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4" t="s">
        <v>135</v>
      </c>
      <c r="BK138" s="230">
        <f>ROUND(I138*H138,0)</f>
        <v>0</v>
      </c>
      <c r="BL138" s="14" t="s">
        <v>134</v>
      </c>
      <c r="BM138" s="229" t="s">
        <v>613</v>
      </c>
    </row>
    <row r="139" s="2" customFormat="1" ht="21.75" customHeight="1">
      <c r="A139" s="35"/>
      <c r="B139" s="36"/>
      <c r="C139" s="217" t="s">
        <v>174</v>
      </c>
      <c r="D139" s="217" t="s">
        <v>130</v>
      </c>
      <c r="E139" s="218" t="s">
        <v>179</v>
      </c>
      <c r="F139" s="219" t="s">
        <v>180</v>
      </c>
      <c r="G139" s="220" t="s">
        <v>181</v>
      </c>
      <c r="H139" s="221">
        <v>1</v>
      </c>
      <c r="I139" s="222"/>
      <c r="J139" s="223">
        <f>ROUND(I139*H139,0)</f>
        <v>0</v>
      </c>
      <c r="K139" s="224"/>
      <c r="L139" s="41"/>
      <c r="M139" s="225" t="s">
        <v>1</v>
      </c>
      <c r="N139" s="226" t="s">
        <v>46</v>
      </c>
      <c r="O139" s="89"/>
      <c r="P139" s="227">
        <f>O139*H139</f>
        <v>0</v>
      </c>
      <c r="Q139" s="227">
        <v>0.00018000000000000001</v>
      </c>
      <c r="R139" s="227">
        <f>Q139*H139</f>
        <v>0.00018000000000000001</v>
      </c>
      <c r="S139" s="227">
        <v>0</v>
      </c>
      <c r="T139" s="22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9" t="s">
        <v>134</v>
      </c>
      <c r="AT139" s="229" t="s">
        <v>130</v>
      </c>
      <c r="AU139" s="229" t="s">
        <v>88</v>
      </c>
      <c r="AY139" s="14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4" t="s">
        <v>135</v>
      </c>
      <c r="BK139" s="230">
        <f>ROUND(I139*H139,0)</f>
        <v>0</v>
      </c>
      <c r="BL139" s="14" t="s">
        <v>134</v>
      </c>
      <c r="BM139" s="229" t="s">
        <v>614</v>
      </c>
    </row>
    <row r="140" s="2" customFormat="1" ht="24.15" customHeight="1">
      <c r="A140" s="35"/>
      <c r="B140" s="36"/>
      <c r="C140" s="217" t="s">
        <v>178</v>
      </c>
      <c r="D140" s="217" t="s">
        <v>130</v>
      </c>
      <c r="E140" s="218" t="s">
        <v>184</v>
      </c>
      <c r="F140" s="219" t="s">
        <v>185</v>
      </c>
      <c r="G140" s="220" t="s">
        <v>181</v>
      </c>
      <c r="H140" s="221">
        <v>1</v>
      </c>
      <c r="I140" s="222"/>
      <c r="J140" s="223">
        <f>ROUND(I140*H140,0)</f>
        <v>0</v>
      </c>
      <c r="K140" s="224"/>
      <c r="L140" s="41"/>
      <c r="M140" s="225" t="s">
        <v>1</v>
      </c>
      <c r="N140" s="226" t="s">
        <v>46</v>
      </c>
      <c r="O140" s="89"/>
      <c r="P140" s="227">
        <f>O140*H140</f>
        <v>0</v>
      </c>
      <c r="Q140" s="227">
        <v>0.00038000000000000002</v>
      </c>
      <c r="R140" s="227">
        <f>Q140*H140</f>
        <v>0.00038000000000000002</v>
      </c>
      <c r="S140" s="227">
        <v>0</v>
      </c>
      <c r="T140" s="22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9" t="s">
        <v>134</v>
      </c>
      <c r="AT140" s="229" t="s">
        <v>130</v>
      </c>
      <c r="AU140" s="229" t="s">
        <v>88</v>
      </c>
      <c r="AY140" s="14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4" t="s">
        <v>135</v>
      </c>
      <c r="BK140" s="230">
        <f>ROUND(I140*H140,0)</f>
        <v>0</v>
      </c>
      <c r="BL140" s="14" t="s">
        <v>134</v>
      </c>
      <c r="BM140" s="229" t="s">
        <v>615</v>
      </c>
    </row>
    <row r="141" s="2" customFormat="1" ht="24.15" customHeight="1">
      <c r="A141" s="35"/>
      <c r="B141" s="36"/>
      <c r="C141" s="217" t="s">
        <v>183</v>
      </c>
      <c r="D141" s="217" t="s">
        <v>130</v>
      </c>
      <c r="E141" s="218" t="s">
        <v>188</v>
      </c>
      <c r="F141" s="219" t="s">
        <v>189</v>
      </c>
      <c r="G141" s="220" t="s">
        <v>181</v>
      </c>
      <c r="H141" s="221">
        <v>2</v>
      </c>
      <c r="I141" s="222"/>
      <c r="J141" s="223">
        <f>ROUND(I141*H141,0)</f>
        <v>0</v>
      </c>
      <c r="K141" s="224"/>
      <c r="L141" s="41"/>
      <c r="M141" s="225" t="s">
        <v>1</v>
      </c>
      <c r="N141" s="226" t="s">
        <v>46</v>
      </c>
      <c r="O141" s="89"/>
      <c r="P141" s="227">
        <f>O141*H141</f>
        <v>0</v>
      </c>
      <c r="Q141" s="227">
        <v>0.0020799999999999998</v>
      </c>
      <c r="R141" s="227">
        <f>Q141*H141</f>
        <v>0.0041599999999999996</v>
      </c>
      <c r="S141" s="227">
        <v>0</v>
      </c>
      <c r="T141" s="22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9" t="s">
        <v>134</v>
      </c>
      <c r="AT141" s="229" t="s">
        <v>130</v>
      </c>
      <c r="AU141" s="229" t="s">
        <v>88</v>
      </c>
      <c r="AY141" s="14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4" t="s">
        <v>135</v>
      </c>
      <c r="BK141" s="230">
        <f>ROUND(I141*H141,0)</f>
        <v>0</v>
      </c>
      <c r="BL141" s="14" t="s">
        <v>134</v>
      </c>
      <c r="BM141" s="229" t="s">
        <v>616</v>
      </c>
    </row>
    <row r="142" s="2" customFormat="1" ht="21.75" customHeight="1">
      <c r="A142" s="35"/>
      <c r="B142" s="36"/>
      <c r="C142" s="217" t="s">
        <v>187</v>
      </c>
      <c r="D142" s="217" t="s">
        <v>130</v>
      </c>
      <c r="E142" s="218" t="s">
        <v>192</v>
      </c>
      <c r="F142" s="219" t="s">
        <v>193</v>
      </c>
      <c r="G142" s="220" t="s">
        <v>181</v>
      </c>
      <c r="H142" s="221">
        <v>2</v>
      </c>
      <c r="I142" s="222"/>
      <c r="J142" s="223">
        <f>ROUND(I142*H142,0)</f>
        <v>0</v>
      </c>
      <c r="K142" s="224"/>
      <c r="L142" s="41"/>
      <c r="M142" s="225" t="s">
        <v>1</v>
      </c>
      <c r="N142" s="226" t="s">
        <v>46</v>
      </c>
      <c r="O142" s="89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9" t="s">
        <v>134</v>
      </c>
      <c r="AT142" s="229" t="s">
        <v>130</v>
      </c>
      <c r="AU142" s="229" t="s">
        <v>88</v>
      </c>
      <c r="AY142" s="14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4" t="s">
        <v>135</v>
      </c>
      <c r="BK142" s="230">
        <f>ROUND(I142*H142,0)</f>
        <v>0</v>
      </c>
      <c r="BL142" s="14" t="s">
        <v>134</v>
      </c>
      <c r="BM142" s="229" t="s">
        <v>617</v>
      </c>
    </row>
    <row r="143" s="2" customFormat="1" ht="16.5" customHeight="1">
      <c r="A143" s="35"/>
      <c r="B143" s="36"/>
      <c r="C143" s="217" t="s">
        <v>406</v>
      </c>
      <c r="D143" s="217" t="s">
        <v>130</v>
      </c>
      <c r="E143" s="218" t="s">
        <v>195</v>
      </c>
      <c r="F143" s="219" t="s">
        <v>196</v>
      </c>
      <c r="G143" s="220" t="s">
        <v>181</v>
      </c>
      <c r="H143" s="221">
        <v>1</v>
      </c>
      <c r="I143" s="222"/>
      <c r="J143" s="223">
        <f>ROUND(I143*H143,0)</f>
        <v>0</v>
      </c>
      <c r="K143" s="224"/>
      <c r="L143" s="41"/>
      <c r="M143" s="225" t="s">
        <v>1</v>
      </c>
      <c r="N143" s="226" t="s">
        <v>46</v>
      </c>
      <c r="O143" s="89"/>
      <c r="P143" s="227">
        <f>O143*H143</f>
        <v>0</v>
      </c>
      <c r="Q143" s="227">
        <v>0.00050000000000000001</v>
      </c>
      <c r="R143" s="227">
        <f>Q143*H143</f>
        <v>0.00050000000000000001</v>
      </c>
      <c r="S143" s="227">
        <v>0</v>
      </c>
      <c r="T143" s="22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9" t="s">
        <v>134</v>
      </c>
      <c r="AT143" s="229" t="s">
        <v>130</v>
      </c>
      <c r="AU143" s="229" t="s">
        <v>88</v>
      </c>
      <c r="AY143" s="14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4" t="s">
        <v>135</v>
      </c>
      <c r="BK143" s="230">
        <f>ROUND(I143*H143,0)</f>
        <v>0</v>
      </c>
      <c r="BL143" s="14" t="s">
        <v>134</v>
      </c>
      <c r="BM143" s="229" t="s">
        <v>618</v>
      </c>
    </row>
    <row r="144" s="2" customFormat="1" ht="16.5" customHeight="1">
      <c r="A144" s="35"/>
      <c r="B144" s="36"/>
      <c r="C144" s="217" t="s">
        <v>9</v>
      </c>
      <c r="D144" s="217" t="s">
        <v>130</v>
      </c>
      <c r="E144" s="218" t="s">
        <v>202</v>
      </c>
      <c r="F144" s="219" t="s">
        <v>203</v>
      </c>
      <c r="G144" s="220" t="s">
        <v>133</v>
      </c>
      <c r="H144" s="221">
        <v>1</v>
      </c>
      <c r="I144" s="222"/>
      <c r="J144" s="223">
        <f>ROUND(I144*H144,0)</f>
        <v>0</v>
      </c>
      <c r="K144" s="224"/>
      <c r="L144" s="41"/>
      <c r="M144" s="225" t="s">
        <v>1</v>
      </c>
      <c r="N144" s="226" t="s">
        <v>46</v>
      </c>
      <c r="O144" s="89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9" t="s">
        <v>134</v>
      </c>
      <c r="AT144" s="229" t="s">
        <v>130</v>
      </c>
      <c r="AU144" s="229" t="s">
        <v>88</v>
      </c>
      <c r="AY144" s="14" t="s">
        <v>127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4" t="s">
        <v>135</v>
      </c>
      <c r="BK144" s="230">
        <f>ROUND(I144*H144,0)</f>
        <v>0</v>
      </c>
      <c r="BL144" s="14" t="s">
        <v>134</v>
      </c>
      <c r="BM144" s="229" t="s">
        <v>619</v>
      </c>
    </row>
    <row r="145" s="2" customFormat="1" ht="24.15" customHeight="1">
      <c r="A145" s="35"/>
      <c r="B145" s="36"/>
      <c r="C145" s="217" t="s">
        <v>134</v>
      </c>
      <c r="D145" s="217" t="s">
        <v>130</v>
      </c>
      <c r="E145" s="218" t="s">
        <v>206</v>
      </c>
      <c r="F145" s="219" t="s">
        <v>207</v>
      </c>
      <c r="G145" s="220" t="s">
        <v>143</v>
      </c>
      <c r="H145" s="221">
        <v>8</v>
      </c>
      <c r="I145" s="222"/>
      <c r="J145" s="223">
        <f>ROUND(I145*H145,0)</f>
        <v>0</v>
      </c>
      <c r="K145" s="224"/>
      <c r="L145" s="41"/>
      <c r="M145" s="225" t="s">
        <v>1</v>
      </c>
      <c r="N145" s="226" t="s">
        <v>46</v>
      </c>
      <c r="O145" s="89"/>
      <c r="P145" s="227">
        <f>O145*H145</f>
        <v>0</v>
      </c>
      <c r="Q145" s="227">
        <v>0.0018500000000000001</v>
      </c>
      <c r="R145" s="227">
        <f>Q145*H145</f>
        <v>0.014800000000000001</v>
      </c>
      <c r="S145" s="227">
        <v>0</v>
      </c>
      <c r="T145" s="22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9" t="s">
        <v>134</v>
      </c>
      <c r="AT145" s="229" t="s">
        <v>130</v>
      </c>
      <c r="AU145" s="229" t="s">
        <v>88</v>
      </c>
      <c r="AY145" s="14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4" t="s">
        <v>135</v>
      </c>
      <c r="BK145" s="230">
        <f>ROUND(I145*H145,0)</f>
        <v>0</v>
      </c>
      <c r="BL145" s="14" t="s">
        <v>134</v>
      </c>
      <c r="BM145" s="229" t="s">
        <v>620</v>
      </c>
    </row>
    <row r="146" s="2" customFormat="1" ht="24.15" customHeight="1">
      <c r="A146" s="35"/>
      <c r="B146" s="36"/>
      <c r="C146" s="217" t="s">
        <v>201</v>
      </c>
      <c r="D146" s="217" t="s">
        <v>130</v>
      </c>
      <c r="E146" s="218" t="s">
        <v>210</v>
      </c>
      <c r="F146" s="219" t="s">
        <v>211</v>
      </c>
      <c r="G146" s="220" t="s">
        <v>143</v>
      </c>
      <c r="H146" s="221">
        <v>5</v>
      </c>
      <c r="I146" s="222"/>
      <c r="J146" s="223">
        <f>ROUND(I146*H146,0)</f>
        <v>0</v>
      </c>
      <c r="K146" s="224"/>
      <c r="L146" s="41"/>
      <c r="M146" s="225" t="s">
        <v>1</v>
      </c>
      <c r="N146" s="226" t="s">
        <v>46</v>
      </c>
      <c r="O146" s="89"/>
      <c r="P146" s="227">
        <f>O146*H146</f>
        <v>0</v>
      </c>
      <c r="Q146" s="227">
        <v>0.00396</v>
      </c>
      <c r="R146" s="227">
        <f>Q146*H146</f>
        <v>0.019799999999999998</v>
      </c>
      <c r="S146" s="227">
        <v>0</v>
      </c>
      <c r="T146" s="22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9" t="s">
        <v>134</v>
      </c>
      <c r="AT146" s="229" t="s">
        <v>130</v>
      </c>
      <c r="AU146" s="229" t="s">
        <v>88</v>
      </c>
      <c r="AY146" s="14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4" t="s">
        <v>135</v>
      </c>
      <c r="BK146" s="230">
        <f>ROUND(I146*H146,0)</f>
        <v>0</v>
      </c>
      <c r="BL146" s="14" t="s">
        <v>134</v>
      </c>
      <c r="BM146" s="229" t="s">
        <v>621</v>
      </c>
    </row>
    <row r="147" s="2" customFormat="1" ht="24.15" customHeight="1">
      <c r="A147" s="35"/>
      <c r="B147" s="36"/>
      <c r="C147" s="217" t="s">
        <v>205</v>
      </c>
      <c r="D147" s="217" t="s">
        <v>130</v>
      </c>
      <c r="E147" s="218" t="s">
        <v>214</v>
      </c>
      <c r="F147" s="219" t="s">
        <v>215</v>
      </c>
      <c r="G147" s="220" t="s">
        <v>143</v>
      </c>
      <c r="H147" s="221">
        <v>10</v>
      </c>
      <c r="I147" s="222"/>
      <c r="J147" s="223">
        <f>ROUND(I147*H147,0)</f>
        <v>0</v>
      </c>
      <c r="K147" s="224"/>
      <c r="L147" s="41"/>
      <c r="M147" s="225" t="s">
        <v>1</v>
      </c>
      <c r="N147" s="226" t="s">
        <v>46</v>
      </c>
      <c r="O147" s="89"/>
      <c r="P147" s="227">
        <f>O147*H147</f>
        <v>0</v>
      </c>
      <c r="Q147" s="227">
        <v>0.0067999999999999996</v>
      </c>
      <c r="R147" s="227">
        <f>Q147*H147</f>
        <v>0.067999999999999991</v>
      </c>
      <c r="S147" s="227">
        <v>0</v>
      </c>
      <c r="T147" s="22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9" t="s">
        <v>134</v>
      </c>
      <c r="AT147" s="229" t="s">
        <v>130</v>
      </c>
      <c r="AU147" s="229" t="s">
        <v>88</v>
      </c>
      <c r="AY147" s="14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4" t="s">
        <v>135</v>
      </c>
      <c r="BK147" s="230">
        <f>ROUND(I147*H147,0)</f>
        <v>0</v>
      </c>
      <c r="BL147" s="14" t="s">
        <v>134</v>
      </c>
      <c r="BM147" s="229" t="s">
        <v>622</v>
      </c>
    </row>
    <row r="148" s="2" customFormat="1" ht="16.5" customHeight="1">
      <c r="A148" s="35"/>
      <c r="B148" s="36"/>
      <c r="C148" s="217" t="s">
        <v>209</v>
      </c>
      <c r="D148" s="217" t="s">
        <v>130</v>
      </c>
      <c r="E148" s="218" t="s">
        <v>217</v>
      </c>
      <c r="F148" s="219" t="s">
        <v>218</v>
      </c>
      <c r="G148" s="220" t="s">
        <v>181</v>
      </c>
      <c r="H148" s="221">
        <v>2</v>
      </c>
      <c r="I148" s="222"/>
      <c r="J148" s="223">
        <f>ROUND(I148*H148,0)</f>
        <v>0</v>
      </c>
      <c r="K148" s="224"/>
      <c r="L148" s="41"/>
      <c r="M148" s="225" t="s">
        <v>1</v>
      </c>
      <c r="N148" s="226" t="s">
        <v>46</v>
      </c>
      <c r="O148" s="89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9" t="s">
        <v>134</v>
      </c>
      <c r="AT148" s="229" t="s">
        <v>130</v>
      </c>
      <c r="AU148" s="229" t="s">
        <v>88</v>
      </c>
      <c r="AY148" s="14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4" t="s">
        <v>135</v>
      </c>
      <c r="BK148" s="230">
        <f>ROUND(I148*H148,0)</f>
        <v>0</v>
      </c>
      <c r="BL148" s="14" t="s">
        <v>134</v>
      </c>
      <c r="BM148" s="229" t="s">
        <v>623</v>
      </c>
    </row>
    <row r="149" s="2" customFormat="1" ht="16.5" customHeight="1">
      <c r="A149" s="35"/>
      <c r="B149" s="36"/>
      <c r="C149" s="217" t="s">
        <v>213</v>
      </c>
      <c r="D149" s="217" t="s">
        <v>130</v>
      </c>
      <c r="E149" s="218" t="s">
        <v>221</v>
      </c>
      <c r="F149" s="219" t="s">
        <v>222</v>
      </c>
      <c r="G149" s="220" t="s">
        <v>181</v>
      </c>
      <c r="H149" s="221">
        <v>1</v>
      </c>
      <c r="I149" s="222"/>
      <c r="J149" s="223">
        <f>ROUND(I149*H149,0)</f>
        <v>0</v>
      </c>
      <c r="K149" s="224"/>
      <c r="L149" s="41"/>
      <c r="M149" s="225" t="s">
        <v>1</v>
      </c>
      <c r="N149" s="226" t="s">
        <v>46</v>
      </c>
      <c r="O149" s="89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9" t="s">
        <v>134</v>
      </c>
      <c r="AT149" s="229" t="s">
        <v>130</v>
      </c>
      <c r="AU149" s="229" t="s">
        <v>88</v>
      </c>
      <c r="AY149" s="14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4" t="s">
        <v>135</v>
      </c>
      <c r="BK149" s="230">
        <f>ROUND(I149*H149,0)</f>
        <v>0</v>
      </c>
      <c r="BL149" s="14" t="s">
        <v>134</v>
      </c>
      <c r="BM149" s="229" t="s">
        <v>624</v>
      </c>
    </row>
    <row r="150" s="2" customFormat="1" ht="16.5" customHeight="1">
      <c r="A150" s="35"/>
      <c r="B150" s="36"/>
      <c r="C150" s="217" t="s">
        <v>7</v>
      </c>
      <c r="D150" s="217" t="s">
        <v>130</v>
      </c>
      <c r="E150" s="218" t="s">
        <v>225</v>
      </c>
      <c r="F150" s="219" t="s">
        <v>226</v>
      </c>
      <c r="G150" s="220" t="s">
        <v>181</v>
      </c>
      <c r="H150" s="221">
        <v>1</v>
      </c>
      <c r="I150" s="222"/>
      <c r="J150" s="223">
        <f>ROUND(I150*H150,0)</f>
        <v>0</v>
      </c>
      <c r="K150" s="224"/>
      <c r="L150" s="41"/>
      <c r="M150" s="225" t="s">
        <v>1</v>
      </c>
      <c r="N150" s="226" t="s">
        <v>46</v>
      </c>
      <c r="O150" s="89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9" t="s">
        <v>134</v>
      </c>
      <c r="AT150" s="229" t="s">
        <v>130</v>
      </c>
      <c r="AU150" s="229" t="s">
        <v>88</v>
      </c>
      <c r="AY150" s="14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4" t="s">
        <v>135</v>
      </c>
      <c r="BK150" s="230">
        <f>ROUND(I150*H150,0)</f>
        <v>0</v>
      </c>
      <c r="BL150" s="14" t="s">
        <v>134</v>
      </c>
      <c r="BM150" s="229" t="s">
        <v>625</v>
      </c>
    </row>
    <row r="151" s="2" customFormat="1" ht="24.15" customHeight="1">
      <c r="A151" s="35"/>
      <c r="B151" s="36"/>
      <c r="C151" s="217" t="s">
        <v>220</v>
      </c>
      <c r="D151" s="217" t="s">
        <v>130</v>
      </c>
      <c r="E151" s="218" t="s">
        <v>229</v>
      </c>
      <c r="F151" s="219" t="s">
        <v>230</v>
      </c>
      <c r="G151" s="220" t="s">
        <v>161</v>
      </c>
      <c r="H151" s="242"/>
      <c r="I151" s="222"/>
      <c r="J151" s="223">
        <f>ROUND(I151*H151,0)</f>
        <v>0</v>
      </c>
      <c r="K151" s="224"/>
      <c r="L151" s="41"/>
      <c r="M151" s="225" t="s">
        <v>1</v>
      </c>
      <c r="N151" s="226" t="s">
        <v>46</v>
      </c>
      <c r="O151" s="89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9" t="s">
        <v>134</v>
      </c>
      <c r="AT151" s="229" t="s">
        <v>130</v>
      </c>
      <c r="AU151" s="229" t="s">
        <v>88</v>
      </c>
      <c r="AY151" s="14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4" t="s">
        <v>135</v>
      </c>
      <c r="BK151" s="230">
        <f>ROUND(I151*H151,0)</f>
        <v>0</v>
      </c>
      <c r="BL151" s="14" t="s">
        <v>134</v>
      </c>
      <c r="BM151" s="229" t="s">
        <v>626</v>
      </c>
    </row>
    <row r="152" s="12" customFormat="1" ht="22.8" customHeight="1">
      <c r="A152" s="12"/>
      <c r="B152" s="201"/>
      <c r="C152" s="202"/>
      <c r="D152" s="203" t="s">
        <v>78</v>
      </c>
      <c r="E152" s="215" t="s">
        <v>232</v>
      </c>
      <c r="F152" s="215" t="s">
        <v>233</v>
      </c>
      <c r="G152" s="202"/>
      <c r="H152" s="202"/>
      <c r="I152" s="205"/>
      <c r="J152" s="216">
        <f>BK152</f>
        <v>0</v>
      </c>
      <c r="K152" s="202"/>
      <c r="L152" s="207"/>
      <c r="M152" s="208"/>
      <c r="N152" s="209"/>
      <c r="O152" s="209"/>
      <c r="P152" s="210">
        <f>SUM(P153:P162)</f>
        <v>0</v>
      </c>
      <c r="Q152" s="209"/>
      <c r="R152" s="210">
        <f>SUM(R153:R162)</f>
        <v>0.10882000000000003</v>
      </c>
      <c r="S152" s="209"/>
      <c r="T152" s="211">
        <f>SUM(T153:T162)</f>
        <v>2.3700000000000001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2" t="s">
        <v>88</v>
      </c>
      <c r="AT152" s="213" t="s">
        <v>78</v>
      </c>
      <c r="AU152" s="213" t="s">
        <v>8</v>
      </c>
      <c r="AY152" s="212" t="s">
        <v>127</v>
      </c>
      <c r="BK152" s="214">
        <f>SUM(BK153:BK162)</f>
        <v>0</v>
      </c>
    </row>
    <row r="153" s="2" customFormat="1" ht="24.15" customHeight="1">
      <c r="A153" s="35"/>
      <c r="B153" s="36"/>
      <c r="C153" s="217" t="s">
        <v>224</v>
      </c>
      <c r="D153" s="217" t="s">
        <v>130</v>
      </c>
      <c r="E153" s="218" t="s">
        <v>235</v>
      </c>
      <c r="F153" s="219" t="s">
        <v>236</v>
      </c>
      <c r="G153" s="220" t="s">
        <v>172</v>
      </c>
      <c r="H153" s="221">
        <v>2</v>
      </c>
      <c r="I153" s="222"/>
      <c r="J153" s="223">
        <f>ROUND(I153*H153,0)</f>
        <v>0</v>
      </c>
      <c r="K153" s="224"/>
      <c r="L153" s="41"/>
      <c r="M153" s="225" t="s">
        <v>1</v>
      </c>
      <c r="N153" s="226" t="s">
        <v>46</v>
      </c>
      <c r="O153" s="89"/>
      <c r="P153" s="227">
        <f>O153*H153</f>
        <v>0</v>
      </c>
      <c r="Q153" s="227">
        <v>0.0090100000000000006</v>
      </c>
      <c r="R153" s="227">
        <f>Q153*H153</f>
        <v>0.018020000000000001</v>
      </c>
      <c r="S153" s="227">
        <v>0</v>
      </c>
      <c r="T153" s="22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9" t="s">
        <v>134</v>
      </c>
      <c r="AT153" s="229" t="s">
        <v>130</v>
      </c>
      <c r="AU153" s="229" t="s">
        <v>88</v>
      </c>
      <c r="AY153" s="14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4" t="s">
        <v>135</v>
      </c>
      <c r="BK153" s="230">
        <f>ROUND(I153*H153,0)</f>
        <v>0</v>
      </c>
      <c r="BL153" s="14" t="s">
        <v>134</v>
      </c>
      <c r="BM153" s="229" t="s">
        <v>627</v>
      </c>
    </row>
    <row r="154" s="2" customFormat="1" ht="24.15" customHeight="1">
      <c r="A154" s="35"/>
      <c r="B154" s="36"/>
      <c r="C154" s="217" t="s">
        <v>228</v>
      </c>
      <c r="D154" s="217" t="s">
        <v>130</v>
      </c>
      <c r="E154" s="218" t="s">
        <v>239</v>
      </c>
      <c r="F154" s="219" t="s">
        <v>240</v>
      </c>
      <c r="G154" s="220" t="s">
        <v>172</v>
      </c>
      <c r="H154" s="221">
        <v>1</v>
      </c>
      <c r="I154" s="222"/>
      <c r="J154" s="223">
        <f>ROUND(I154*H154,0)</f>
        <v>0</v>
      </c>
      <c r="K154" s="224"/>
      <c r="L154" s="41"/>
      <c r="M154" s="225" t="s">
        <v>1</v>
      </c>
      <c r="N154" s="226" t="s">
        <v>46</v>
      </c>
      <c r="O154" s="89"/>
      <c r="P154" s="227">
        <f>O154*H154</f>
        <v>0</v>
      </c>
      <c r="Q154" s="227">
        <v>0.0090100000000000006</v>
      </c>
      <c r="R154" s="227">
        <f>Q154*H154</f>
        <v>0.0090100000000000006</v>
      </c>
      <c r="S154" s="227">
        <v>0</v>
      </c>
      <c r="T154" s="22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9" t="s">
        <v>134</v>
      </c>
      <c r="AT154" s="229" t="s">
        <v>130</v>
      </c>
      <c r="AU154" s="229" t="s">
        <v>88</v>
      </c>
      <c r="AY154" s="14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4" t="s">
        <v>135</v>
      </c>
      <c r="BK154" s="230">
        <f>ROUND(I154*H154,0)</f>
        <v>0</v>
      </c>
      <c r="BL154" s="14" t="s">
        <v>134</v>
      </c>
      <c r="BM154" s="229" t="s">
        <v>628</v>
      </c>
    </row>
    <row r="155" s="2" customFormat="1" ht="16.5" customHeight="1">
      <c r="A155" s="35"/>
      <c r="B155" s="36"/>
      <c r="C155" s="217" t="s">
        <v>234</v>
      </c>
      <c r="D155" s="217" t="s">
        <v>130</v>
      </c>
      <c r="E155" s="218" t="s">
        <v>243</v>
      </c>
      <c r="F155" s="219" t="s">
        <v>244</v>
      </c>
      <c r="G155" s="220" t="s">
        <v>172</v>
      </c>
      <c r="H155" s="221">
        <v>2</v>
      </c>
      <c r="I155" s="222"/>
      <c r="J155" s="223">
        <f>ROUND(I155*H155,0)</f>
        <v>0</v>
      </c>
      <c r="K155" s="224"/>
      <c r="L155" s="41"/>
      <c r="M155" s="225" t="s">
        <v>1</v>
      </c>
      <c r="N155" s="226" t="s">
        <v>46</v>
      </c>
      <c r="O155" s="89"/>
      <c r="P155" s="227">
        <f>O155*H155</f>
        <v>0</v>
      </c>
      <c r="Q155" s="227">
        <v>0.0090100000000000006</v>
      </c>
      <c r="R155" s="227">
        <f>Q155*H155</f>
        <v>0.018020000000000001</v>
      </c>
      <c r="S155" s="227">
        <v>0</v>
      </c>
      <c r="T155" s="228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9" t="s">
        <v>134</v>
      </c>
      <c r="AT155" s="229" t="s">
        <v>130</v>
      </c>
      <c r="AU155" s="229" t="s">
        <v>88</v>
      </c>
      <c r="AY155" s="14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4" t="s">
        <v>135</v>
      </c>
      <c r="BK155" s="230">
        <f>ROUND(I155*H155,0)</f>
        <v>0</v>
      </c>
      <c r="BL155" s="14" t="s">
        <v>134</v>
      </c>
      <c r="BM155" s="229" t="s">
        <v>629</v>
      </c>
    </row>
    <row r="156" s="2" customFormat="1" ht="24.15" customHeight="1">
      <c r="A156" s="35"/>
      <c r="B156" s="36"/>
      <c r="C156" s="217" t="s">
        <v>238</v>
      </c>
      <c r="D156" s="217" t="s">
        <v>130</v>
      </c>
      <c r="E156" s="218" t="s">
        <v>247</v>
      </c>
      <c r="F156" s="219" t="s">
        <v>248</v>
      </c>
      <c r="G156" s="220" t="s">
        <v>172</v>
      </c>
      <c r="H156" s="221">
        <v>2</v>
      </c>
      <c r="I156" s="222"/>
      <c r="J156" s="223">
        <f>ROUND(I156*H156,0)</f>
        <v>0</v>
      </c>
      <c r="K156" s="224"/>
      <c r="L156" s="41"/>
      <c r="M156" s="225" t="s">
        <v>1</v>
      </c>
      <c r="N156" s="226" t="s">
        <v>46</v>
      </c>
      <c r="O156" s="89"/>
      <c r="P156" s="227">
        <f>O156*H156</f>
        <v>0</v>
      </c>
      <c r="Q156" s="227">
        <v>0.0090100000000000006</v>
      </c>
      <c r="R156" s="227">
        <f>Q156*H156</f>
        <v>0.018020000000000001</v>
      </c>
      <c r="S156" s="227">
        <v>0</v>
      </c>
      <c r="T156" s="22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9" t="s">
        <v>134</v>
      </c>
      <c r="AT156" s="229" t="s">
        <v>130</v>
      </c>
      <c r="AU156" s="229" t="s">
        <v>88</v>
      </c>
      <c r="AY156" s="14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4" t="s">
        <v>135</v>
      </c>
      <c r="BK156" s="230">
        <f>ROUND(I156*H156,0)</f>
        <v>0</v>
      </c>
      <c r="BL156" s="14" t="s">
        <v>134</v>
      </c>
      <c r="BM156" s="229" t="s">
        <v>630</v>
      </c>
    </row>
    <row r="157" s="2" customFormat="1" ht="16.5" customHeight="1">
      <c r="A157" s="35"/>
      <c r="B157" s="36"/>
      <c r="C157" s="217" t="s">
        <v>242</v>
      </c>
      <c r="D157" s="217" t="s">
        <v>130</v>
      </c>
      <c r="E157" s="218" t="s">
        <v>251</v>
      </c>
      <c r="F157" s="219" t="s">
        <v>252</v>
      </c>
      <c r="G157" s="220" t="s">
        <v>172</v>
      </c>
      <c r="H157" s="221">
        <v>2</v>
      </c>
      <c r="I157" s="222"/>
      <c r="J157" s="223">
        <f>ROUND(I157*H157,0)</f>
        <v>0</v>
      </c>
      <c r="K157" s="224"/>
      <c r="L157" s="41"/>
      <c r="M157" s="225" t="s">
        <v>1</v>
      </c>
      <c r="N157" s="226" t="s">
        <v>46</v>
      </c>
      <c r="O157" s="89"/>
      <c r="P157" s="227">
        <f>O157*H157</f>
        <v>0</v>
      </c>
      <c r="Q157" s="227">
        <v>0.0090100000000000006</v>
      </c>
      <c r="R157" s="227">
        <f>Q157*H157</f>
        <v>0.018020000000000001</v>
      </c>
      <c r="S157" s="227">
        <v>0</v>
      </c>
      <c r="T157" s="22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9" t="s">
        <v>134</v>
      </c>
      <c r="AT157" s="229" t="s">
        <v>130</v>
      </c>
      <c r="AU157" s="229" t="s">
        <v>88</v>
      </c>
      <c r="AY157" s="14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4" t="s">
        <v>135</v>
      </c>
      <c r="BK157" s="230">
        <f>ROUND(I157*H157,0)</f>
        <v>0</v>
      </c>
      <c r="BL157" s="14" t="s">
        <v>134</v>
      </c>
      <c r="BM157" s="229" t="s">
        <v>631</v>
      </c>
    </row>
    <row r="158" s="2" customFormat="1" ht="24.15" customHeight="1">
      <c r="A158" s="35"/>
      <c r="B158" s="36"/>
      <c r="C158" s="217" t="s">
        <v>246</v>
      </c>
      <c r="D158" s="217" t="s">
        <v>130</v>
      </c>
      <c r="E158" s="218" t="s">
        <v>255</v>
      </c>
      <c r="F158" s="219" t="s">
        <v>256</v>
      </c>
      <c r="G158" s="220" t="s">
        <v>181</v>
      </c>
      <c r="H158" s="221">
        <v>1</v>
      </c>
      <c r="I158" s="222"/>
      <c r="J158" s="223">
        <f>ROUND(I158*H158,0)</f>
        <v>0</v>
      </c>
      <c r="K158" s="224"/>
      <c r="L158" s="41"/>
      <c r="M158" s="225" t="s">
        <v>1</v>
      </c>
      <c r="N158" s="226" t="s">
        <v>46</v>
      </c>
      <c r="O158" s="89"/>
      <c r="P158" s="227">
        <f>O158*H158</f>
        <v>0</v>
      </c>
      <c r="Q158" s="227">
        <v>0.0040800000000000003</v>
      </c>
      <c r="R158" s="227">
        <f>Q158*H158</f>
        <v>0.0040800000000000003</v>
      </c>
      <c r="S158" s="227">
        <v>2.3700000000000001</v>
      </c>
      <c r="T158" s="228">
        <f>S158*H158</f>
        <v>2.3700000000000001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9" t="s">
        <v>134</v>
      </c>
      <c r="AT158" s="229" t="s">
        <v>130</v>
      </c>
      <c r="AU158" s="229" t="s">
        <v>88</v>
      </c>
      <c r="AY158" s="14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4" t="s">
        <v>135</v>
      </c>
      <c r="BK158" s="230">
        <f>ROUND(I158*H158,0)</f>
        <v>0</v>
      </c>
      <c r="BL158" s="14" t="s">
        <v>134</v>
      </c>
      <c r="BM158" s="229" t="s">
        <v>632</v>
      </c>
    </row>
    <row r="159" s="2" customFormat="1" ht="24.15" customHeight="1">
      <c r="A159" s="35"/>
      <c r="B159" s="36"/>
      <c r="C159" s="217" t="s">
        <v>250</v>
      </c>
      <c r="D159" s="217" t="s">
        <v>130</v>
      </c>
      <c r="E159" s="218" t="s">
        <v>259</v>
      </c>
      <c r="F159" s="219" t="s">
        <v>260</v>
      </c>
      <c r="G159" s="220" t="s">
        <v>181</v>
      </c>
      <c r="H159" s="221">
        <v>1</v>
      </c>
      <c r="I159" s="222"/>
      <c r="J159" s="223">
        <f>ROUND(I159*H159,0)</f>
        <v>0</v>
      </c>
      <c r="K159" s="224"/>
      <c r="L159" s="41"/>
      <c r="M159" s="225" t="s">
        <v>1</v>
      </c>
      <c r="N159" s="226" t="s">
        <v>46</v>
      </c>
      <c r="O159" s="89"/>
      <c r="P159" s="227">
        <f>O159*H159</f>
        <v>0</v>
      </c>
      <c r="Q159" s="227">
        <v>0.018849999999999999</v>
      </c>
      <c r="R159" s="227">
        <f>Q159*H159</f>
        <v>0.018849999999999999</v>
      </c>
      <c r="S159" s="227">
        <v>0</v>
      </c>
      <c r="T159" s="22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9" t="s">
        <v>134</v>
      </c>
      <c r="AT159" s="229" t="s">
        <v>130</v>
      </c>
      <c r="AU159" s="229" t="s">
        <v>88</v>
      </c>
      <c r="AY159" s="14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4" t="s">
        <v>135</v>
      </c>
      <c r="BK159" s="230">
        <f>ROUND(I159*H159,0)</f>
        <v>0</v>
      </c>
      <c r="BL159" s="14" t="s">
        <v>134</v>
      </c>
      <c r="BM159" s="229" t="s">
        <v>633</v>
      </c>
    </row>
    <row r="160" s="2" customFormat="1" ht="16.5" customHeight="1">
      <c r="A160" s="35"/>
      <c r="B160" s="36"/>
      <c r="C160" s="217" t="s">
        <v>254</v>
      </c>
      <c r="D160" s="217" t="s">
        <v>130</v>
      </c>
      <c r="E160" s="218" t="s">
        <v>276</v>
      </c>
      <c r="F160" s="219" t="s">
        <v>277</v>
      </c>
      <c r="G160" s="220" t="s">
        <v>273</v>
      </c>
      <c r="H160" s="221">
        <v>2</v>
      </c>
      <c r="I160" s="222"/>
      <c r="J160" s="223">
        <f>ROUND(I160*H160,0)</f>
        <v>0</v>
      </c>
      <c r="K160" s="224"/>
      <c r="L160" s="41"/>
      <c r="M160" s="225" t="s">
        <v>1</v>
      </c>
      <c r="N160" s="226" t="s">
        <v>46</v>
      </c>
      <c r="O160" s="89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9" t="s">
        <v>134</v>
      </c>
      <c r="AT160" s="229" t="s">
        <v>130</v>
      </c>
      <c r="AU160" s="229" t="s">
        <v>88</v>
      </c>
      <c r="AY160" s="14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4" t="s">
        <v>135</v>
      </c>
      <c r="BK160" s="230">
        <f>ROUND(I160*H160,0)</f>
        <v>0</v>
      </c>
      <c r="BL160" s="14" t="s">
        <v>134</v>
      </c>
      <c r="BM160" s="229" t="s">
        <v>634</v>
      </c>
    </row>
    <row r="161" s="2" customFormat="1" ht="24.15" customHeight="1">
      <c r="A161" s="35"/>
      <c r="B161" s="36"/>
      <c r="C161" s="217" t="s">
        <v>258</v>
      </c>
      <c r="D161" s="217" t="s">
        <v>130</v>
      </c>
      <c r="E161" s="218" t="s">
        <v>280</v>
      </c>
      <c r="F161" s="219" t="s">
        <v>281</v>
      </c>
      <c r="G161" s="220" t="s">
        <v>143</v>
      </c>
      <c r="H161" s="221">
        <v>10</v>
      </c>
      <c r="I161" s="222"/>
      <c r="J161" s="223">
        <f>ROUND(I161*H161,0)</f>
        <v>0</v>
      </c>
      <c r="K161" s="224"/>
      <c r="L161" s="41"/>
      <c r="M161" s="225" t="s">
        <v>1</v>
      </c>
      <c r="N161" s="226" t="s">
        <v>46</v>
      </c>
      <c r="O161" s="89"/>
      <c r="P161" s="227">
        <f>O161*H161</f>
        <v>0</v>
      </c>
      <c r="Q161" s="227">
        <v>0.00048000000000000001</v>
      </c>
      <c r="R161" s="227">
        <f>Q161*H161</f>
        <v>0.0048000000000000004</v>
      </c>
      <c r="S161" s="227">
        <v>0</v>
      </c>
      <c r="T161" s="22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9" t="s">
        <v>134</v>
      </c>
      <c r="AT161" s="229" t="s">
        <v>130</v>
      </c>
      <c r="AU161" s="229" t="s">
        <v>88</v>
      </c>
      <c r="AY161" s="14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4" t="s">
        <v>135</v>
      </c>
      <c r="BK161" s="230">
        <f>ROUND(I161*H161,0)</f>
        <v>0</v>
      </c>
      <c r="BL161" s="14" t="s">
        <v>134</v>
      </c>
      <c r="BM161" s="229" t="s">
        <v>635</v>
      </c>
    </row>
    <row r="162" s="2" customFormat="1" ht="21.75" customHeight="1">
      <c r="A162" s="35"/>
      <c r="B162" s="36"/>
      <c r="C162" s="217" t="s">
        <v>148</v>
      </c>
      <c r="D162" s="217" t="s">
        <v>130</v>
      </c>
      <c r="E162" s="218" t="s">
        <v>284</v>
      </c>
      <c r="F162" s="219" t="s">
        <v>285</v>
      </c>
      <c r="G162" s="220" t="s">
        <v>161</v>
      </c>
      <c r="H162" s="242"/>
      <c r="I162" s="222"/>
      <c r="J162" s="223">
        <f>ROUND(I162*H162,0)</f>
        <v>0</v>
      </c>
      <c r="K162" s="224"/>
      <c r="L162" s="41"/>
      <c r="M162" s="225" t="s">
        <v>1</v>
      </c>
      <c r="N162" s="226" t="s">
        <v>46</v>
      </c>
      <c r="O162" s="89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9" t="s">
        <v>134</v>
      </c>
      <c r="AT162" s="229" t="s">
        <v>130</v>
      </c>
      <c r="AU162" s="229" t="s">
        <v>88</v>
      </c>
      <c r="AY162" s="14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4" t="s">
        <v>135</v>
      </c>
      <c r="BK162" s="230">
        <f>ROUND(I162*H162,0)</f>
        <v>0</v>
      </c>
      <c r="BL162" s="14" t="s">
        <v>134</v>
      </c>
      <c r="BM162" s="229" t="s">
        <v>636</v>
      </c>
    </row>
    <row r="163" s="12" customFormat="1" ht="22.8" customHeight="1">
      <c r="A163" s="12"/>
      <c r="B163" s="201"/>
      <c r="C163" s="202"/>
      <c r="D163" s="203" t="s">
        <v>78</v>
      </c>
      <c r="E163" s="215" t="s">
        <v>287</v>
      </c>
      <c r="F163" s="215" t="s">
        <v>288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SUM(P164:P168)</f>
        <v>0</v>
      </c>
      <c r="Q163" s="209"/>
      <c r="R163" s="210">
        <f>SUM(R164:R168)</f>
        <v>0</v>
      </c>
      <c r="S163" s="209"/>
      <c r="T163" s="211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2" t="s">
        <v>88</v>
      </c>
      <c r="AT163" s="213" t="s">
        <v>78</v>
      </c>
      <c r="AU163" s="213" t="s">
        <v>8</v>
      </c>
      <c r="AY163" s="212" t="s">
        <v>127</v>
      </c>
      <c r="BK163" s="214">
        <f>SUM(BK164:BK168)</f>
        <v>0</v>
      </c>
    </row>
    <row r="164" s="2" customFormat="1" ht="16.5" customHeight="1">
      <c r="A164" s="35"/>
      <c r="B164" s="36"/>
      <c r="C164" s="217" t="s">
        <v>266</v>
      </c>
      <c r="D164" s="217" t="s">
        <v>130</v>
      </c>
      <c r="E164" s="218" t="s">
        <v>290</v>
      </c>
      <c r="F164" s="219" t="s">
        <v>291</v>
      </c>
      <c r="G164" s="220" t="s">
        <v>133</v>
      </c>
      <c r="H164" s="221">
        <v>1</v>
      </c>
      <c r="I164" s="222"/>
      <c r="J164" s="223">
        <f>ROUND(I164*H164,0)</f>
        <v>0</v>
      </c>
      <c r="K164" s="224"/>
      <c r="L164" s="41"/>
      <c r="M164" s="225" t="s">
        <v>1</v>
      </c>
      <c r="N164" s="226" t="s">
        <v>46</v>
      </c>
      <c r="O164" s="89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9" t="s">
        <v>134</v>
      </c>
      <c r="AT164" s="229" t="s">
        <v>130</v>
      </c>
      <c r="AU164" s="229" t="s">
        <v>88</v>
      </c>
      <c r="AY164" s="14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4" t="s">
        <v>135</v>
      </c>
      <c r="BK164" s="230">
        <f>ROUND(I164*H164,0)</f>
        <v>0</v>
      </c>
      <c r="BL164" s="14" t="s">
        <v>134</v>
      </c>
      <c r="BM164" s="229" t="s">
        <v>637</v>
      </c>
    </row>
    <row r="165" s="2" customFormat="1" ht="24.15" customHeight="1">
      <c r="A165" s="35"/>
      <c r="B165" s="36"/>
      <c r="C165" s="217" t="s">
        <v>270</v>
      </c>
      <c r="D165" s="217" t="s">
        <v>130</v>
      </c>
      <c r="E165" s="218" t="s">
        <v>294</v>
      </c>
      <c r="F165" s="219" t="s">
        <v>295</v>
      </c>
      <c r="G165" s="220" t="s">
        <v>133</v>
      </c>
      <c r="H165" s="221">
        <v>1</v>
      </c>
      <c r="I165" s="222"/>
      <c r="J165" s="223">
        <f>ROUND(I165*H165,0)</f>
        <v>0</v>
      </c>
      <c r="K165" s="224"/>
      <c r="L165" s="41"/>
      <c r="M165" s="225" t="s">
        <v>1</v>
      </c>
      <c r="N165" s="226" t="s">
        <v>46</v>
      </c>
      <c r="O165" s="89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9" t="s">
        <v>134</v>
      </c>
      <c r="AT165" s="229" t="s">
        <v>130</v>
      </c>
      <c r="AU165" s="229" t="s">
        <v>88</v>
      </c>
      <c r="AY165" s="14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4" t="s">
        <v>135</v>
      </c>
      <c r="BK165" s="230">
        <f>ROUND(I165*H165,0)</f>
        <v>0</v>
      </c>
      <c r="BL165" s="14" t="s">
        <v>134</v>
      </c>
      <c r="BM165" s="229" t="s">
        <v>638</v>
      </c>
    </row>
    <row r="166" s="2" customFormat="1" ht="24.15" customHeight="1">
      <c r="A166" s="35"/>
      <c r="B166" s="36"/>
      <c r="C166" s="217" t="s">
        <v>275</v>
      </c>
      <c r="D166" s="217" t="s">
        <v>130</v>
      </c>
      <c r="E166" s="218" t="s">
        <v>298</v>
      </c>
      <c r="F166" s="219" t="s">
        <v>299</v>
      </c>
      <c r="G166" s="220" t="s">
        <v>143</v>
      </c>
      <c r="H166" s="221">
        <v>14</v>
      </c>
      <c r="I166" s="222"/>
      <c r="J166" s="223">
        <f>ROUND(I166*H166,0)</f>
        <v>0</v>
      </c>
      <c r="K166" s="224"/>
      <c r="L166" s="41"/>
      <c r="M166" s="225" t="s">
        <v>1</v>
      </c>
      <c r="N166" s="226" t="s">
        <v>46</v>
      </c>
      <c r="O166" s="89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9" t="s">
        <v>134</v>
      </c>
      <c r="AT166" s="229" t="s">
        <v>130</v>
      </c>
      <c r="AU166" s="229" t="s">
        <v>88</v>
      </c>
      <c r="AY166" s="14" t="s">
        <v>127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4" t="s">
        <v>135</v>
      </c>
      <c r="BK166" s="230">
        <f>ROUND(I166*H166,0)</f>
        <v>0</v>
      </c>
      <c r="BL166" s="14" t="s">
        <v>134</v>
      </c>
      <c r="BM166" s="229" t="s">
        <v>639</v>
      </c>
    </row>
    <row r="167" s="2" customFormat="1" ht="16.5" customHeight="1">
      <c r="A167" s="35"/>
      <c r="B167" s="36"/>
      <c r="C167" s="217" t="s">
        <v>279</v>
      </c>
      <c r="D167" s="217" t="s">
        <v>130</v>
      </c>
      <c r="E167" s="218" t="s">
        <v>302</v>
      </c>
      <c r="F167" s="219" t="s">
        <v>303</v>
      </c>
      <c r="G167" s="220" t="s">
        <v>133</v>
      </c>
      <c r="H167" s="221">
        <v>1</v>
      </c>
      <c r="I167" s="222"/>
      <c r="J167" s="223">
        <f>ROUND(I167*H167,0)</f>
        <v>0</v>
      </c>
      <c r="K167" s="224"/>
      <c r="L167" s="41"/>
      <c r="M167" s="225" t="s">
        <v>1</v>
      </c>
      <c r="N167" s="226" t="s">
        <v>46</v>
      </c>
      <c r="O167" s="89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9" t="s">
        <v>134</v>
      </c>
      <c r="AT167" s="229" t="s">
        <v>130</v>
      </c>
      <c r="AU167" s="229" t="s">
        <v>88</v>
      </c>
      <c r="AY167" s="14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4" t="s">
        <v>135</v>
      </c>
      <c r="BK167" s="230">
        <f>ROUND(I167*H167,0)</f>
        <v>0</v>
      </c>
      <c r="BL167" s="14" t="s">
        <v>134</v>
      </c>
      <c r="BM167" s="229" t="s">
        <v>640</v>
      </c>
    </row>
    <row r="168" s="2" customFormat="1" ht="16.5" customHeight="1">
      <c r="A168" s="35"/>
      <c r="B168" s="36"/>
      <c r="C168" s="217" t="s">
        <v>283</v>
      </c>
      <c r="D168" s="217" t="s">
        <v>130</v>
      </c>
      <c r="E168" s="218" t="s">
        <v>306</v>
      </c>
      <c r="F168" s="219" t="s">
        <v>307</v>
      </c>
      <c r="G168" s="220" t="s">
        <v>133</v>
      </c>
      <c r="H168" s="221">
        <v>1</v>
      </c>
      <c r="I168" s="222"/>
      <c r="J168" s="223">
        <f>ROUND(I168*H168,0)</f>
        <v>0</v>
      </c>
      <c r="K168" s="224"/>
      <c r="L168" s="41"/>
      <c r="M168" s="225" t="s">
        <v>1</v>
      </c>
      <c r="N168" s="226" t="s">
        <v>46</v>
      </c>
      <c r="O168" s="89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9" t="s">
        <v>134</v>
      </c>
      <c r="AT168" s="229" t="s">
        <v>130</v>
      </c>
      <c r="AU168" s="229" t="s">
        <v>88</v>
      </c>
      <c r="AY168" s="14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4" t="s">
        <v>135</v>
      </c>
      <c r="BK168" s="230">
        <f>ROUND(I168*H168,0)</f>
        <v>0</v>
      </c>
      <c r="BL168" s="14" t="s">
        <v>134</v>
      </c>
      <c r="BM168" s="229" t="s">
        <v>641</v>
      </c>
    </row>
    <row r="169" s="12" customFormat="1" ht="22.8" customHeight="1">
      <c r="A169" s="12"/>
      <c r="B169" s="201"/>
      <c r="C169" s="202"/>
      <c r="D169" s="203" t="s">
        <v>78</v>
      </c>
      <c r="E169" s="215" t="s">
        <v>309</v>
      </c>
      <c r="F169" s="215" t="s">
        <v>310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SUM(P170:P173)</f>
        <v>0</v>
      </c>
      <c r="Q169" s="209"/>
      <c r="R169" s="210">
        <f>SUM(R170:R173)</f>
        <v>0.016399999999999998</v>
      </c>
      <c r="S169" s="209"/>
      <c r="T169" s="211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88</v>
      </c>
      <c r="AT169" s="213" t="s">
        <v>78</v>
      </c>
      <c r="AU169" s="213" t="s">
        <v>8</v>
      </c>
      <c r="AY169" s="212" t="s">
        <v>127</v>
      </c>
      <c r="BK169" s="214">
        <f>SUM(BK170:BK173)</f>
        <v>0</v>
      </c>
    </row>
    <row r="170" s="2" customFormat="1" ht="16.5" customHeight="1">
      <c r="A170" s="35"/>
      <c r="B170" s="36"/>
      <c r="C170" s="217" t="s">
        <v>289</v>
      </c>
      <c r="D170" s="217" t="s">
        <v>130</v>
      </c>
      <c r="E170" s="218" t="s">
        <v>312</v>
      </c>
      <c r="F170" s="219" t="s">
        <v>313</v>
      </c>
      <c r="G170" s="220" t="s">
        <v>181</v>
      </c>
      <c r="H170" s="221">
        <v>20</v>
      </c>
      <c r="I170" s="222"/>
      <c r="J170" s="223">
        <f>ROUND(I170*H170,0)</f>
        <v>0</v>
      </c>
      <c r="K170" s="224"/>
      <c r="L170" s="41"/>
      <c r="M170" s="225" t="s">
        <v>1</v>
      </c>
      <c r="N170" s="226" t="s">
        <v>46</v>
      </c>
      <c r="O170" s="89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9" t="s">
        <v>134</v>
      </c>
      <c r="AT170" s="229" t="s">
        <v>130</v>
      </c>
      <c r="AU170" s="229" t="s">
        <v>88</v>
      </c>
      <c r="AY170" s="14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4" t="s">
        <v>135</v>
      </c>
      <c r="BK170" s="230">
        <f>ROUND(I170*H170,0)</f>
        <v>0</v>
      </c>
      <c r="BL170" s="14" t="s">
        <v>134</v>
      </c>
      <c r="BM170" s="229" t="s">
        <v>642</v>
      </c>
    </row>
    <row r="171" s="2" customFormat="1" ht="24.15" customHeight="1">
      <c r="A171" s="35"/>
      <c r="B171" s="36"/>
      <c r="C171" s="217" t="s">
        <v>293</v>
      </c>
      <c r="D171" s="217" t="s">
        <v>130</v>
      </c>
      <c r="E171" s="218" t="s">
        <v>332</v>
      </c>
      <c r="F171" s="219" t="s">
        <v>333</v>
      </c>
      <c r="G171" s="220" t="s">
        <v>172</v>
      </c>
      <c r="H171" s="221">
        <v>2</v>
      </c>
      <c r="I171" s="222"/>
      <c r="J171" s="223">
        <f>ROUND(I171*H171,0)</f>
        <v>0</v>
      </c>
      <c r="K171" s="224"/>
      <c r="L171" s="41"/>
      <c r="M171" s="225" t="s">
        <v>1</v>
      </c>
      <c r="N171" s="226" t="s">
        <v>46</v>
      </c>
      <c r="O171" s="89"/>
      <c r="P171" s="227">
        <f>O171*H171</f>
        <v>0</v>
      </c>
      <c r="Q171" s="227">
        <v>0.0075199999999999998</v>
      </c>
      <c r="R171" s="227">
        <f>Q171*H171</f>
        <v>0.01504</v>
      </c>
      <c r="S171" s="227">
        <v>0</v>
      </c>
      <c r="T171" s="228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9" t="s">
        <v>134</v>
      </c>
      <c r="AT171" s="229" t="s">
        <v>130</v>
      </c>
      <c r="AU171" s="229" t="s">
        <v>88</v>
      </c>
      <c r="AY171" s="14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4" t="s">
        <v>135</v>
      </c>
      <c r="BK171" s="230">
        <f>ROUND(I171*H171,0)</f>
        <v>0</v>
      </c>
      <c r="BL171" s="14" t="s">
        <v>134</v>
      </c>
      <c r="BM171" s="229" t="s">
        <v>643</v>
      </c>
    </row>
    <row r="172" s="2" customFormat="1" ht="24.15" customHeight="1">
      <c r="A172" s="35"/>
      <c r="B172" s="36"/>
      <c r="C172" s="217" t="s">
        <v>297</v>
      </c>
      <c r="D172" s="217" t="s">
        <v>130</v>
      </c>
      <c r="E172" s="218" t="s">
        <v>336</v>
      </c>
      <c r="F172" s="219" t="s">
        <v>337</v>
      </c>
      <c r="G172" s="220" t="s">
        <v>181</v>
      </c>
      <c r="H172" s="221">
        <v>2</v>
      </c>
      <c r="I172" s="222"/>
      <c r="J172" s="223">
        <f>ROUND(I172*H172,0)</f>
        <v>0</v>
      </c>
      <c r="K172" s="224"/>
      <c r="L172" s="41"/>
      <c r="M172" s="225" t="s">
        <v>1</v>
      </c>
      <c r="N172" s="226" t="s">
        <v>46</v>
      </c>
      <c r="O172" s="89"/>
      <c r="P172" s="227">
        <f>O172*H172</f>
        <v>0</v>
      </c>
      <c r="Q172" s="227">
        <v>0.00068000000000000005</v>
      </c>
      <c r="R172" s="227">
        <f>Q172*H172</f>
        <v>0.0013600000000000001</v>
      </c>
      <c r="S172" s="227">
        <v>0</v>
      </c>
      <c r="T172" s="22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9" t="s">
        <v>134</v>
      </c>
      <c r="AT172" s="229" t="s">
        <v>130</v>
      </c>
      <c r="AU172" s="229" t="s">
        <v>88</v>
      </c>
      <c r="AY172" s="14" t="s">
        <v>127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4" t="s">
        <v>135</v>
      </c>
      <c r="BK172" s="230">
        <f>ROUND(I172*H172,0)</f>
        <v>0</v>
      </c>
      <c r="BL172" s="14" t="s">
        <v>134</v>
      </c>
      <c r="BM172" s="229" t="s">
        <v>644</v>
      </c>
    </row>
    <row r="173" s="2" customFormat="1" ht="24.15" customHeight="1">
      <c r="A173" s="35"/>
      <c r="B173" s="36"/>
      <c r="C173" s="217" t="s">
        <v>301</v>
      </c>
      <c r="D173" s="217" t="s">
        <v>130</v>
      </c>
      <c r="E173" s="218" t="s">
        <v>381</v>
      </c>
      <c r="F173" s="219" t="s">
        <v>382</v>
      </c>
      <c r="G173" s="220" t="s">
        <v>161</v>
      </c>
      <c r="H173" s="242"/>
      <c r="I173" s="222"/>
      <c r="J173" s="223">
        <f>ROUND(I173*H173,0)</f>
        <v>0</v>
      </c>
      <c r="K173" s="224"/>
      <c r="L173" s="41"/>
      <c r="M173" s="225" t="s">
        <v>1</v>
      </c>
      <c r="N173" s="226" t="s">
        <v>46</v>
      </c>
      <c r="O173" s="89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9" t="s">
        <v>134</v>
      </c>
      <c r="AT173" s="229" t="s">
        <v>130</v>
      </c>
      <c r="AU173" s="229" t="s">
        <v>88</v>
      </c>
      <c r="AY173" s="14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4" t="s">
        <v>135</v>
      </c>
      <c r="BK173" s="230">
        <f>ROUND(I173*H173,0)</f>
        <v>0</v>
      </c>
      <c r="BL173" s="14" t="s">
        <v>134</v>
      </c>
      <c r="BM173" s="229" t="s">
        <v>645</v>
      </c>
    </row>
    <row r="174" s="12" customFormat="1" ht="22.8" customHeight="1">
      <c r="A174" s="12"/>
      <c r="B174" s="201"/>
      <c r="C174" s="202"/>
      <c r="D174" s="203" t="s">
        <v>78</v>
      </c>
      <c r="E174" s="215" t="s">
        <v>384</v>
      </c>
      <c r="F174" s="215" t="s">
        <v>385</v>
      </c>
      <c r="G174" s="202"/>
      <c r="H174" s="202"/>
      <c r="I174" s="205"/>
      <c r="J174" s="216">
        <f>BK174</f>
        <v>0</v>
      </c>
      <c r="K174" s="202"/>
      <c r="L174" s="207"/>
      <c r="M174" s="208"/>
      <c r="N174" s="209"/>
      <c r="O174" s="209"/>
      <c r="P174" s="210">
        <f>SUM(P175:P182)</f>
        <v>0</v>
      </c>
      <c r="Q174" s="209"/>
      <c r="R174" s="210">
        <f>SUM(R175:R182)</f>
        <v>0.44340999999999997</v>
      </c>
      <c r="S174" s="209"/>
      <c r="T174" s="211">
        <f>SUM(T175:T182)</f>
        <v>0.4718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2" t="s">
        <v>88</v>
      </c>
      <c r="AT174" s="213" t="s">
        <v>78</v>
      </c>
      <c r="AU174" s="213" t="s">
        <v>8</v>
      </c>
      <c r="AY174" s="212" t="s">
        <v>127</v>
      </c>
      <c r="BK174" s="214">
        <f>SUM(BK175:BK182)</f>
        <v>0</v>
      </c>
    </row>
    <row r="175" s="2" customFormat="1" ht="24.15" customHeight="1">
      <c r="A175" s="35"/>
      <c r="B175" s="36"/>
      <c r="C175" s="217" t="s">
        <v>305</v>
      </c>
      <c r="D175" s="217" t="s">
        <v>130</v>
      </c>
      <c r="E175" s="218" t="s">
        <v>387</v>
      </c>
      <c r="F175" s="219" t="s">
        <v>388</v>
      </c>
      <c r="G175" s="220" t="s">
        <v>143</v>
      </c>
      <c r="H175" s="221">
        <v>10</v>
      </c>
      <c r="I175" s="222"/>
      <c r="J175" s="223">
        <f>ROUND(I175*H175,0)</f>
        <v>0</v>
      </c>
      <c r="K175" s="224"/>
      <c r="L175" s="41"/>
      <c r="M175" s="225" t="s">
        <v>1</v>
      </c>
      <c r="N175" s="226" t="s">
        <v>46</v>
      </c>
      <c r="O175" s="89"/>
      <c r="P175" s="227">
        <f>O175*H175</f>
        <v>0</v>
      </c>
      <c r="Q175" s="227">
        <v>0.0020400000000000001</v>
      </c>
      <c r="R175" s="227">
        <f>Q175*H175</f>
        <v>0.020400000000000001</v>
      </c>
      <c r="S175" s="227">
        <v>0</v>
      </c>
      <c r="T175" s="228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9" t="s">
        <v>134</v>
      </c>
      <c r="AT175" s="229" t="s">
        <v>130</v>
      </c>
      <c r="AU175" s="229" t="s">
        <v>88</v>
      </c>
      <c r="AY175" s="14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4" t="s">
        <v>135</v>
      </c>
      <c r="BK175" s="230">
        <f>ROUND(I175*H175,0)</f>
        <v>0</v>
      </c>
      <c r="BL175" s="14" t="s">
        <v>134</v>
      </c>
      <c r="BM175" s="229" t="s">
        <v>646</v>
      </c>
    </row>
    <row r="176" s="2" customFormat="1" ht="24.15" customHeight="1">
      <c r="A176" s="35"/>
      <c r="B176" s="36"/>
      <c r="C176" s="217" t="s">
        <v>311</v>
      </c>
      <c r="D176" s="217" t="s">
        <v>130</v>
      </c>
      <c r="E176" s="218" t="s">
        <v>391</v>
      </c>
      <c r="F176" s="219" t="s">
        <v>392</v>
      </c>
      <c r="G176" s="220" t="s">
        <v>143</v>
      </c>
      <c r="H176" s="221">
        <v>20</v>
      </c>
      <c r="I176" s="222"/>
      <c r="J176" s="223">
        <f>ROUND(I176*H176,0)</f>
        <v>0</v>
      </c>
      <c r="K176" s="224"/>
      <c r="L176" s="41"/>
      <c r="M176" s="225" t="s">
        <v>1</v>
      </c>
      <c r="N176" s="226" t="s">
        <v>46</v>
      </c>
      <c r="O176" s="89"/>
      <c r="P176" s="227">
        <f>O176*H176</f>
        <v>0</v>
      </c>
      <c r="Q176" s="227">
        <v>0.00012</v>
      </c>
      <c r="R176" s="227">
        <f>Q176*H176</f>
        <v>0.0024000000000000002</v>
      </c>
      <c r="S176" s="227">
        <v>0.02359</v>
      </c>
      <c r="T176" s="228">
        <f>S176*H176</f>
        <v>0.4718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9" t="s">
        <v>134</v>
      </c>
      <c r="AT176" s="229" t="s">
        <v>130</v>
      </c>
      <c r="AU176" s="229" t="s">
        <v>88</v>
      </c>
      <c r="AY176" s="14" t="s">
        <v>127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4" t="s">
        <v>135</v>
      </c>
      <c r="BK176" s="230">
        <f>ROUND(I176*H176,0)</f>
        <v>0</v>
      </c>
      <c r="BL176" s="14" t="s">
        <v>134</v>
      </c>
      <c r="BM176" s="229" t="s">
        <v>647</v>
      </c>
    </row>
    <row r="177" s="2" customFormat="1" ht="33" customHeight="1">
      <c r="A177" s="35"/>
      <c r="B177" s="36"/>
      <c r="C177" s="217" t="s">
        <v>315</v>
      </c>
      <c r="D177" s="217" t="s">
        <v>130</v>
      </c>
      <c r="E177" s="218" t="s">
        <v>395</v>
      </c>
      <c r="F177" s="219" t="s">
        <v>396</v>
      </c>
      <c r="G177" s="220" t="s">
        <v>143</v>
      </c>
      <c r="H177" s="221">
        <v>12</v>
      </c>
      <c r="I177" s="222"/>
      <c r="J177" s="223">
        <f>ROUND(I177*H177,0)</f>
        <v>0</v>
      </c>
      <c r="K177" s="224"/>
      <c r="L177" s="41"/>
      <c r="M177" s="225" t="s">
        <v>1</v>
      </c>
      <c r="N177" s="226" t="s">
        <v>46</v>
      </c>
      <c r="O177" s="89"/>
      <c r="P177" s="227">
        <f>O177*H177</f>
        <v>0</v>
      </c>
      <c r="Q177" s="227">
        <v>0.013480000000000001</v>
      </c>
      <c r="R177" s="227">
        <f>Q177*H177</f>
        <v>0.16176000000000002</v>
      </c>
      <c r="S177" s="227">
        <v>0</v>
      </c>
      <c r="T177" s="22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9" t="s">
        <v>134</v>
      </c>
      <c r="AT177" s="229" t="s">
        <v>130</v>
      </c>
      <c r="AU177" s="229" t="s">
        <v>88</v>
      </c>
      <c r="AY177" s="14" t="s">
        <v>127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4" t="s">
        <v>135</v>
      </c>
      <c r="BK177" s="230">
        <f>ROUND(I177*H177,0)</f>
        <v>0</v>
      </c>
      <c r="BL177" s="14" t="s">
        <v>134</v>
      </c>
      <c r="BM177" s="229" t="s">
        <v>648</v>
      </c>
    </row>
    <row r="178" s="2" customFormat="1" ht="33" customHeight="1">
      <c r="A178" s="35"/>
      <c r="B178" s="36"/>
      <c r="C178" s="217" t="s">
        <v>319</v>
      </c>
      <c r="D178" s="217" t="s">
        <v>130</v>
      </c>
      <c r="E178" s="218" t="s">
        <v>399</v>
      </c>
      <c r="F178" s="219" t="s">
        <v>400</v>
      </c>
      <c r="G178" s="220" t="s">
        <v>143</v>
      </c>
      <c r="H178" s="221">
        <v>8</v>
      </c>
      <c r="I178" s="222"/>
      <c r="J178" s="223">
        <f>ROUND(I178*H178,0)</f>
        <v>0</v>
      </c>
      <c r="K178" s="224"/>
      <c r="L178" s="41"/>
      <c r="M178" s="225" t="s">
        <v>1</v>
      </c>
      <c r="N178" s="226" t="s">
        <v>46</v>
      </c>
      <c r="O178" s="89"/>
      <c r="P178" s="227">
        <f>O178*H178</f>
        <v>0</v>
      </c>
      <c r="Q178" s="227">
        <v>0.031699999999999999</v>
      </c>
      <c r="R178" s="227">
        <f>Q178*H178</f>
        <v>0.25359999999999999</v>
      </c>
      <c r="S178" s="227">
        <v>0</v>
      </c>
      <c r="T178" s="22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9" t="s">
        <v>134</v>
      </c>
      <c r="AT178" s="229" t="s">
        <v>130</v>
      </c>
      <c r="AU178" s="229" t="s">
        <v>88</v>
      </c>
      <c r="AY178" s="14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4" t="s">
        <v>135</v>
      </c>
      <c r="BK178" s="230">
        <f>ROUND(I178*H178,0)</f>
        <v>0</v>
      </c>
      <c r="BL178" s="14" t="s">
        <v>134</v>
      </c>
      <c r="BM178" s="229" t="s">
        <v>649</v>
      </c>
    </row>
    <row r="179" s="2" customFormat="1" ht="24.15" customHeight="1">
      <c r="A179" s="35"/>
      <c r="B179" s="36"/>
      <c r="C179" s="217" t="s">
        <v>323</v>
      </c>
      <c r="D179" s="217" t="s">
        <v>130</v>
      </c>
      <c r="E179" s="218" t="s">
        <v>403</v>
      </c>
      <c r="F179" s="219" t="s">
        <v>404</v>
      </c>
      <c r="G179" s="220" t="s">
        <v>143</v>
      </c>
      <c r="H179" s="221">
        <v>30</v>
      </c>
      <c r="I179" s="222"/>
      <c r="J179" s="223">
        <f>ROUND(I179*H179,0)</f>
        <v>0</v>
      </c>
      <c r="K179" s="224"/>
      <c r="L179" s="41"/>
      <c r="M179" s="225" t="s">
        <v>1</v>
      </c>
      <c r="N179" s="226" t="s">
        <v>46</v>
      </c>
      <c r="O179" s="89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9" t="s">
        <v>134</v>
      </c>
      <c r="AT179" s="229" t="s">
        <v>130</v>
      </c>
      <c r="AU179" s="229" t="s">
        <v>88</v>
      </c>
      <c r="AY179" s="14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4" t="s">
        <v>135</v>
      </c>
      <c r="BK179" s="230">
        <f>ROUND(I179*H179,0)</f>
        <v>0</v>
      </c>
      <c r="BL179" s="14" t="s">
        <v>134</v>
      </c>
      <c r="BM179" s="229" t="s">
        <v>650</v>
      </c>
    </row>
    <row r="180" s="2" customFormat="1" ht="24.15" customHeight="1">
      <c r="A180" s="35"/>
      <c r="B180" s="36"/>
      <c r="C180" s="217" t="s">
        <v>327</v>
      </c>
      <c r="D180" s="217" t="s">
        <v>130</v>
      </c>
      <c r="E180" s="218" t="s">
        <v>407</v>
      </c>
      <c r="F180" s="219" t="s">
        <v>408</v>
      </c>
      <c r="G180" s="220" t="s">
        <v>181</v>
      </c>
      <c r="H180" s="221">
        <v>3</v>
      </c>
      <c r="I180" s="222"/>
      <c r="J180" s="223">
        <f>ROUND(I180*H180,0)</f>
        <v>0</v>
      </c>
      <c r="K180" s="224"/>
      <c r="L180" s="41"/>
      <c r="M180" s="225" t="s">
        <v>1</v>
      </c>
      <c r="N180" s="226" t="s">
        <v>46</v>
      </c>
      <c r="O180" s="89"/>
      <c r="P180" s="227">
        <f>O180*H180</f>
        <v>0</v>
      </c>
      <c r="Q180" s="227">
        <v>0.00175</v>
      </c>
      <c r="R180" s="227">
        <f>Q180*H180</f>
        <v>0.0052500000000000003</v>
      </c>
      <c r="S180" s="227">
        <v>0</v>
      </c>
      <c r="T180" s="22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9" t="s">
        <v>134</v>
      </c>
      <c r="AT180" s="229" t="s">
        <v>130</v>
      </c>
      <c r="AU180" s="229" t="s">
        <v>88</v>
      </c>
      <c r="AY180" s="14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4" t="s">
        <v>135</v>
      </c>
      <c r="BK180" s="230">
        <f>ROUND(I180*H180,0)</f>
        <v>0</v>
      </c>
      <c r="BL180" s="14" t="s">
        <v>134</v>
      </c>
      <c r="BM180" s="229" t="s">
        <v>651</v>
      </c>
    </row>
    <row r="181" s="2" customFormat="1" ht="16.5" customHeight="1">
      <c r="A181" s="35"/>
      <c r="B181" s="36"/>
      <c r="C181" s="217" t="s">
        <v>331</v>
      </c>
      <c r="D181" s="217" t="s">
        <v>130</v>
      </c>
      <c r="E181" s="218" t="s">
        <v>202</v>
      </c>
      <c r="F181" s="219" t="s">
        <v>203</v>
      </c>
      <c r="G181" s="220" t="s">
        <v>133</v>
      </c>
      <c r="H181" s="221">
        <v>1</v>
      </c>
      <c r="I181" s="222"/>
      <c r="J181" s="223">
        <f>ROUND(I181*H181,0)</f>
        <v>0</v>
      </c>
      <c r="K181" s="224"/>
      <c r="L181" s="41"/>
      <c r="M181" s="225" t="s">
        <v>1</v>
      </c>
      <c r="N181" s="226" t="s">
        <v>46</v>
      </c>
      <c r="O181" s="89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9" t="s">
        <v>134</v>
      </c>
      <c r="AT181" s="229" t="s">
        <v>130</v>
      </c>
      <c r="AU181" s="229" t="s">
        <v>88</v>
      </c>
      <c r="AY181" s="14" t="s">
        <v>127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4" t="s">
        <v>135</v>
      </c>
      <c r="BK181" s="230">
        <f>ROUND(I181*H181,0)</f>
        <v>0</v>
      </c>
      <c r="BL181" s="14" t="s">
        <v>134</v>
      </c>
      <c r="BM181" s="229" t="s">
        <v>652</v>
      </c>
    </row>
    <row r="182" s="2" customFormat="1" ht="24.15" customHeight="1">
      <c r="A182" s="35"/>
      <c r="B182" s="36"/>
      <c r="C182" s="217" t="s">
        <v>335</v>
      </c>
      <c r="D182" s="217" t="s">
        <v>130</v>
      </c>
      <c r="E182" s="218" t="s">
        <v>413</v>
      </c>
      <c r="F182" s="219" t="s">
        <v>414</v>
      </c>
      <c r="G182" s="220" t="s">
        <v>161</v>
      </c>
      <c r="H182" s="242"/>
      <c r="I182" s="222"/>
      <c r="J182" s="223">
        <f>ROUND(I182*H182,0)</f>
        <v>0</v>
      </c>
      <c r="K182" s="224"/>
      <c r="L182" s="41"/>
      <c r="M182" s="225" t="s">
        <v>1</v>
      </c>
      <c r="N182" s="226" t="s">
        <v>46</v>
      </c>
      <c r="O182" s="89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9" t="s">
        <v>134</v>
      </c>
      <c r="AT182" s="229" t="s">
        <v>130</v>
      </c>
      <c r="AU182" s="229" t="s">
        <v>88</v>
      </c>
      <c r="AY182" s="14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4" t="s">
        <v>135</v>
      </c>
      <c r="BK182" s="230">
        <f>ROUND(I182*H182,0)</f>
        <v>0</v>
      </c>
      <c r="BL182" s="14" t="s">
        <v>134</v>
      </c>
      <c r="BM182" s="229" t="s">
        <v>653</v>
      </c>
    </row>
    <row r="183" s="12" customFormat="1" ht="22.8" customHeight="1">
      <c r="A183" s="12"/>
      <c r="B183" s="201"/>
      <c r="C183" s="202"/>
      <c r="D183" s="203" t="s">
        <v>78</v>
      </c>
      <c r="E183" s="215" t="s">
        <v>416</v>
      </c>
      <c r="F183" s="215" t="s">
        <v>417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SUM(P184:P193)</f>
        <v>0</v>
      </c>
      <c r="Q183" s="209"/>
      <c r="R183" s="210">
        <f>SUM(R184:R193)</f>
        <v>0.15135999999999997</v>
      </c>
      <c r="S183" s="209"/>
      <c r="T183" s="211">
        <f>SUM(T184:T193)</f>
        <v>0.46799999999999997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2" t="s">
        <v>88</v>
      </c>
      <c r="AT183" s="213" t="s">
        <v>78</v>
      </c>
      <c r="AU183" s="213" t="s">
        <v>8</v>
      </c>
      <c r="AY183" s="212" t="s">
        <v>127</v>
      </c>
      <c r="BK183" s="214">
        <f>SUM(BK184:BK193)</f>
        <v>0</v>
      </c>
    </row>
    <row r="184" s="2" customFormat="1" ht="24.15" customHeight="1">
      <c r="A184" s="35"/>
      <c r="B184" s="36"/>
      <c r="C184" s="217" t="s">
        <v>339</v>
      </c>
      <c r="D184" s="217" t="s">
        <v>130</v>
      </c>
      <c r="E184" s="218" t="s">
        <v>419</v>
      </c>
      <c r="F184" s="219" t="s">
        <v>420</v>
      </c>
      <c r="G184" s="220" t="s">
        <v>181</v>
      </c>
      <c r="H184" s="221">
        <v>12</v>
      </c>
      <c r="I184" s="222"/>
      <c r="J184" s="223">
        <f>ROUND(I184*H184,0)</f>
        <v>0</v>
      </c>
      <c r="K184" s="224"/>
      <c r="L184" s="41"/>
      <c r="M184" s="225" t="s">
        <v>1</v>
      </c>
      <c r="N184" s="226" t="s">
        <v>46</v>
      </c>
      <c r="O184" s="89"/>
      <c r="P184" s="227">
        <f>O184*H184</f>
        <v>0</v>
      </c>
      <c r="Q184" s="227">
        <v>2.0000000000000002E-05</v>
      </c>
      <c r="R184" s="227">
        <f>Q184*H184</f>
        <v>0.00024000000000000003</v>
      </c>
      <c r="S184" s="227">
        <v>0.039</v>
      </c>
      <c r="T184" s="228">
        <f>S184*H184</f>
        <v>0.46799999999999997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9" t="s">
        <v>134</v>
      </c>
      <c r="AT184" s="229" t="s">
        <v>130</v>
      </c>
      <c r="AU184" s="229" t="s">
        <v>88</v>
      </c>
      <c r="AY184" s="14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4" t="s">
        <v>135</v>
      </c>
      <c r="BK184" s="230">
        <f>ROUND(I184*H184,0)</f>
        <v>0</v>
      </c>
      <c r="BL184" s="14" t="s">
        <v>134</v>
      </c>
      <c r="BM184" s="229" t="s">
        <v>654</v>
      </c>
    </row>
    <row r="185" s="2" customFormat="1" ht="24.15" customHeight="1">
      <c r="A185" s="35"/>
      <c r="B185" s="36"/>
      <c r="C185" s="217" t="s">
        <v>410</v>
      </c>
      <c r="D185" s="217" t="s">
        <v>130</v>
      </c>
      <c r="E185" s="218" t="s">
        <v>423</v>
      </c>
      <c r="F185" s="219" t="s">
        <v>424</v>
      </c>
      <c r="G185" s="220" t="s">
        <v>172</v>
      </c>
      <c r="H185" s="221">
        <v>1</v>
      </c>
      <c r="I185" s="222"/>
      <c r="J185" s="223">
        <f>ROUND(I185*H185,0)</f>
        <v>0</v>
      </c>
      <c r="K185" s="224"/>
      <c r="L185" s="41"/>
      <c r="M185" s="225" t="s">
        <v>1</v>
      </c>
      <c r="N185" s="226" t="s">
        <v>46</v>
      </c>
      <c r="O185" s="89"/>
      <c r="P185" s="227">
        <f>O185*H185</f>
        <v>0</v>
      </c>
      <c r="Q185" s="227">
        <v>0.014670000000000001</v>
      </c>
      <c r="R185" s="227">
        <f>Q185*H185</f>
        <v>0.014670000000000001</v>
      </c>
      <c r="S185" s="227">
        <v>0</v>
      </c>
      <c r="T185" s="22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9" t="s">
        <v>134</v>
      </c>
      <c r="AT185" s="229" t="s">
        <v>130</v>
      </c>
      <c r="AU185" s="229" t="s">
        <v>88</v>
      </c>
      <c r="AY185" s="14" t="s">
        <v>127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4" t="s">
        <v>135</v>
      </c>
      <c r="BK185" s="230">
        <f>ROUND(I185*H185,0)</f>
        <v>0</v>
      </c>
      <c r="BL185" s="14" t="s">
        <v>134</v>
      </c>
      <c r="BM185" s="229" t="s">
        <v>655</v>
      </c>
    </row>
    <row r="186" s="2" customFormat="1" ht="24.15" customHeight="1">
      <c r="A186" s="35"/>
      <c r="B186" s="36"/>
      <c r="C186" s="217" t="s">
        <v>343</v>
      </c>
      <c r="D186" s="217" t="s">
        <v>130</v>
      </c>
      <c r="E186" s="218" t="s">
        <v>427</v>
      </c>
      <c r="F186" s="219" t="s">
        <v>428</v>
      </c>
      <c r="G186" s="220" t="s">
        <v>172</v>
      </c>
      <c r="H186" s="221">
        <v>4</v>
      </c>
      <c r="I186" s="222"/>
      <c r="J186" s="223">
        <f>ROUND(I186*H186,0)</f>
        <v>0</v>
      </c>
      <c r="K186" s="224"/>
      <c r="L186" s="41"/>
      <c r="M186" s="225" t="s">
        <v>1</v>
      </c>
      <c r="N186" s="226" t="s">
        <v>46</v>
      </c>
      <c r="O186" s="89"/>
      <c r="P186" s="227">
        <f>O186*H186</f>
        <v>0</v>
      </c>
      <c r="Q186" s="227">
        <v>0.017489999999999999</v>
      </c>
      <c r="R186" s="227">
        <f>Q186*H186</f>
        <v>0.069959999999999994</v>
      </c>
      <c r="S186" s="227">
        <v>0</v>
      </c>
      <c r="T186" s="228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9" t="s">
        <v>134</v>
      </c>
      <c r="AT186" s="229" t="s">
        <v>130</v>
      </c>
      <c r="AU186" s="229" t="s">
        <v>88</v>
      </c>
      <c r="AY186" s="14" t="s">
        <v>127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4" t="s">
        <v>135</v>
      </c>
      <c r="BK186" s="230">
        <f>ROUND(I186*H186,0)</f>
        <v>0</v>
      </c>
      <c r="BL186" s="14" t="s">
        <v>134</v>
      </c>
      <c r="BM186" s="229" t="s">
        <v>656</v>
      </c>
    </row>
    <row r="187" s="2" customFormat="1" ht="24.15" customHeight="1">
      <c r="A187" s="35"/>
      <c r="B187" s="36"/>
      <c r="C187" s="217" t="s">
        <v>348</v>
      </c>
      <c r="D187" s="217" t="s">
        <v>130</v>
      </c>
      <c r="E187" s="218" t="s">
        <v>431</v>
      </c>
      <c r="F187" s="219" t="s">
        <v>432</v>
      </c>
      <c r="G187" s="220" t="s">
        <v>172</v>
      </c>
      <c r="H187" s="221">
        <v>2</v>
      </c>
      <c r="I187" s="222"/>
      <c r="J187" s="223">
        <f>ROUND(I187*H187,0)</f>
        <v>0</v>
      </c>
      <c r="K187" s="224"/>
      <c r="L187" s="41"/>
      <c r="M187" s="225" t="s">
        <v>1</v>
      </c>
      <c r="N187" s="226" t="s">
        <v>46</v>
      </c>
      <c r="O187" s="89"/>
      <c r="P187" s="227">
        <f>O187*H187</f>
        <v>0</v>
      </c>
      <c r="Q187" s="227">
        <v>0.030120000000000001</v>
      </c>
      <c r="R187" s="227">
        <f>Q187*H187</f>
        <v>0.060240000000000002</v>
      </c>
      <c r="S187" s="227">
        <v>0</v>
      </c>
      <c r="T187" s="22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9" t="s">
        <v>134</v>
      </c>
      <c r="AT187" s="229" t="s">
        <v>130</v>
      </c>
      <c r="AU187" s="229" t="s">
        <v>88</v>
      </c>
      <c r="AY187" s="14" t="s">
        <v>127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4" t="s">
        <v>135</v>
      </c>
      <c r="BK187" s="230">
        <f>ROUND(I187*H187,0)</f>
        <v>0</v>
      </c>
      <c r="BL187" s="14" t="s">
        <v>134</v>
      </c>
      <c r="BM187" s="229" t="s">
        <v>657</v>
      </c>
    </row>
    <row r="188" s="2" customFormat="1" ht="16.5" customHeight="1">
      <c r="A188" s="35"/>
      <c r="B188" s="36"/>
      <c r="C188" s="217" t="s">
        <v>412</v>
      </c>
      <c r="D188" s="217" t="s">
        <v>130</v>
      </c>
      <c r="E188" s="218" t="s">
        <v>658</v>
      </c>
      <c r="F188" s="219" t="s">
        <v>659</v>
      </c>
      <c r="G188" s="220" t="s">
        <v>133</v>
      </c>
      <c r="H188" s="221">
        <v>2</v>
      </c>
      <c r="I188" s="222"/>
      <c r="J188" s="223">
        <f>ROUND(I188*H188,0)</f>
        <v>0</v>
      </c>
      <c r="K188" s="224"/>
      <c r="L188" s="41"/>
      <c r="M188" s="225" t="s">
        <v>1</v>
      </c>
      <c r="N188" s="226" t="s">
        <v>46</v>
      </c>
      <c r="O188" s="89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9" t="s">
        <v>134</v>
      </c>
      <c r="AT188" s="229" t="s">
        <v>130</v>
      </c>
      <c r="AU188" s="229" t="s">
        <v>88</v>
      </c>
      <c r="AY188" s="14" t="s">
        <v>127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4" t="s">
        <v>135</v>
      </c>
      <c r="BK188" s="230">
        <f>ROUND(I188*H188,0)</f>
        <v>0</v>
      </c>
      <c r="BL188" s="14" t="s">
        <v>134</v>
      </c>
      <c r="BM188" s="229" t="s">
        <v>660</v>
      </c>
    </row>
    <row r="189" s="2" customFormat="1" ht="24.15" customHeight="1">
      <c r="A189" s="35"/>
      <c r="B189" s="36"/>
      <c r="C189" s="217" t="s">
        <v>352</v>
      </c>
      <c r="D189" s="217" t="s">
        <v>130</v>
      </c>
      <c r="E189" s="218" t="s">
        <v>435</v>
      </c>
      <c r="F189" s="219" t="s">
        <v>436</v>
      </c>
      <c r="G189" s="220" t="s">
        <v>181</v>
      </c>
      <c r="H189" s="221">
        <v>1</v>
      </c>
      <c r="I189" s="222"/>
      <c r="J189" s="223">
        <f>ROUND(I189*H189,0)</f>
        <v>0</v>
      </c>
      <c r="K189" s="224"/>
      <c r="L189" s="41"/>
      <c r="M189" s="225" t="s">
        <v>1</v>
      </c>
      <c r="N189" s="226" t="s">
        <v>46</v>
      </c>
      <c r="O189" s="89"/>
      <c r="P189" s="227">
        <f>O189*H189</f>
        <v>0</v>
      </c>
      <c r="Q189" s="227">
        <v>0.00107</v>
      </c>
      <c r="R189" s="227">
        <f>Q189*H189</f>
        <v>0.00107</v>
      </c>
      <c r="S189" s="227">
        <v>0</v>
      </c>
      <c r="T189" s="228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9" t="s">
        <v>134</v>
      </c>
      <c r="AT189" s="229" t="s">
        <v>130</v>
      </c>
      <c r="AU189" s="229" t="s">
        <v>88</v>
      </c>
      <c r="AY189" s="14" t="s">
        <v>127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4" t="s">
        <v>135</v>
      </c>
      <c r="BK189" s="230">
        <f>ROUND(I189*H189,0)</f>
        <v>0</v>
      </c>
      <c r="BL189" s="14" t="s">
        <v>134</v>
      </c>
      <c r="BM189" s="229" t="s">
        <v>661</v>
      </c>
    </row>
    <row r="190" s="2" customFormat="1" ht="33" customHeight="1">
      <c r="A190" s="35"/>
      <c r="B190" s="36"/>
      <c r="C190" s="217" t="s">
        <v>356</v>
      </c>
      <c r="D190" s="217" t="s">
        <v>130</v>
      </c>
      <c r="E190" s="218" t="s">
        <v>439</v>
      </c>
      <c r="F190" s="219" t="s">
        <v>440</v>
      </c>
      <c r="G190" s="220" t="s">
        <v>181</v>
      </c>
      <c r="H190" s="221">
        <v>4</v>
      </c>
      <c r="I190" s="222"/>
      <c r="J190" s="223">
        <f>ROUND(I190*H190,0)</f>
        <v>0</v>
      </c>
      <c r="K190" s="224"/>
      <c r="L190" s="41"/>
      <c r="M190" s="225" t="s">
        <v>1</v>
      </c>
      <c r="N190" s="226" t="s">
        <v>46</v>
      </c>
      <c r="O190" s="89"/>
      <c r="P190" s="227">
        <f>O190*H190</f>
        <v>0</v>
      </c>
      <c r="Q190" s="227">
        <v>0.00055999999999999995</v>
      </c>
      <c r="R190" s="227">
        <f>Q190*H190</f>
        <v>0.0022399999999999998</v>
      </c>
      <c r="S190" s="227">
        <v>0</v>
      </c>
      <c r="T190" s="22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9" t="s">
        <v>134</v>
      </c>
      <c r="AT190" s="229" t="s">
        <v>130</v>
      </c>
      <c r="AU190" s="229" t="s">
        <v>88</v>
      </c>
      <c r="AY190" s="14" t="s">
        <v>127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4" t="s">
        <v>135</v>
      </c>
      <c r="BK190" s="230">
        <f>ROUND(I190*H190,0)</f>
        <v>0</v>
      </c>
      <c r="BL190" s="14" t="s">
        <v>134</v>
      </c>
      <c r="BM190" s="229" t="s">
        <v>662</v>
      </c>
    </row>
    <row r="191" s="2" customFormat="1" ht="24.15" customHeight="1">
      <c r="A191" s="35"/>
      <c r="B191" s="36"/>
      <c r="C191" s="217" t="s">
        <v>360</v>
      </c>
      <c r="D191" s="217" t="s">
        <v>130</v>
      </c>
      <c r="E191" s="218" t="s">
        <v>443</v>
      </c>
      <c r="F191" s="219" t="s">
        <v>444</v>
      </c>
      <c r="G191" s="220" t="s">
        <v>181</v>
      </c>
      <c r="H191" s="221">
        <v>2</v>
      </c>
      <c r="I191" s="222"/>
      <c r="J191" s="223">
        <f>ROUND(I191*H191,0)</f>
        <v>0</v>
      </c>
      <c r="K191" s="224"/>
      <c r="L191" s="41"/>
      <c r="M191" s="225" t="s">
        <v>1</v>
      </c>
      <c r="N191" s="226" t="s">
        <v>46</v>
      </c>
      <c r="O191" s="89"/>
      <c r="P191" s="227">
        <f>O191*H191</f>
        <v>0</v>
      </c>
      <c r="Q191" s="227">
        <v>0.00147</v>
      </c>
      <c r="R191" s="227">
        <f>Q191*H191</f>
        <v>0.0029399999999999999</v>
      </c>
      <c r="S191" s="227">
        <v>0</v>
      </c>
      <c r="T191" s="22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9" t="s">
        <v>134</v>
      </c>
      <c r="AT191" s="229" t="s">
        <v>130</v>
      </c>
      <c r="AU191" s="229" t="s">
        <v>88</v>
      </c>
      <c r="AY191" s="14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4" t="s">
        <v>135</v>
      </c>
      <c r="BK191" s="230">
        <f>ROUND(I191*H191,0)</f>
        <v>0</v>
      </c>
      <c r="BL191" s="14" t="s">
        <v>134</v>
      </c>
      <c r="BM191" s="229" t="s">
        <v>663</v>
      </c>
    </row>
    <row r="192" s="2" customFormat="1" ht="24.15" customHeight="1">
      <c r="A192" s="35"/>
      <c r="B192" s="36"/>
      <c r="C192" s="217" t="s">
        <v>364</v>
      </c>
      <c r="D192" s="217" t="s">
        <v>130</v>
      </c>
      <c r="E192" s="218" t="s">
        <v>447</v>
      </c>
      <c r="F192" s="219" t="s">
        <v>448</v>
      </c>
      <c r="G192" s="220" t="s">
        <v>181</v>
      </c>
      <c r="H192" s="221">
        <v>2</v>
      </c>
      <c r="I192" s="222"/>
      <c r="J192" s="223">
        <f>ROUND(I192*H192,0)</f>
        <v>0</v>
      </c>
      <c r="K192" s="224"/>
      <c r="L192" s="41"/>
      <c r="M192" s="225" t="s">
        <v>1</v>
      </c>
      <c r="N192" s="226" t="s">
        <v>46</v>
      </c>
      <c r="O192" s="89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9" t="s">
        <v>134</v>
      </c>
      <c r="AT192" s="229" t="s">
        <v>130</v>
      </c>
      <c r="AU192" s="229" t="s">
        <v>88</v>
      </c>
      <c r="AY192" s="14" t="s">
        <v>127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4" t="s">
        <v>135</v>
      </c>
      <c r="BK192" s="230">
        <f>ROUND(I192*H192,0)</f>
        <v>0</v>
      </c>
      <c r="BL192" s="14" t="s">
        <v>134</v>
      </c>
      <c r="BM192" s="229" t="s">
        <v>664</v>
      </c>
    </row>
    <row r="193" s="2" customFormat="1" ht="24.15" customHeight="1">
      <c r="A193" s="35"/>
      <c r="B193" s="36"/>
      <c r="C193" s="217" t="s">
        <v>368</v>
      </c>
      <c r="D193" s="217" t="s">
        <v>130</v>
      </c>
      <c r="E193" s="218" t="s">
        <v>451</v>
      </c>
      <c r="F193" s="219" t="s">
        <v>452</v>
      </c>
      <c r="G193" s="220" t="s">
        <v>161</v>
      </c>
      <c r="H193" s="242"/>
      <c r="I193" s="222"/>
      <c r="J193" s="223">
        <f>ROUND(I193*H193,0)</f>
        <v>0</v>
      </c>
      <c r="K193" s="224"/>
      <c r="L193" s="41"/>
      <c r="M193" s="225" t="s">
        <v>1</v>
      </c>
      <c r="N193" s="226" t="s">
        <v>46</v>
      </c>
      <c r="O193" s="89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9" t="s">
        <v>134</v>
      </c>
      <c r="AT193" s="229" t="s">
        <v>130</v>
      </c>
      <c r="AU193" s="229" t="s">
        <v>88</v>
      </c>
      <c r="AY193" s="14" t="s">
        <v>127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4" t="s">
        <v>135</v>
      </c>
      <c r="BK193" s="230">
        <f>ROUND(I193*H193,0)</f>
        <v>0</v>
      </c>
      <c r="BL193" s="14" t="s">
        <v>134</v>
      </c>
      <c r="BM193" s="229" t="s">
        <v>665</v>
      </c>
    </row>
    <row r="194" s="12" customFormat="1" ht="22.8" customHeight="1">
      <c r="A194" s="12"/>
      <c r="B194" s="201"/>
      <c r="C194" s="202"/>
      <c r="D194" s="203" t="s">
        <v>78</v>
      </c>
      <c r="E194" s="215" t="s">
        <v>468</v>
      </c>
      <c r="F194" s="215" t="s">
        <v>469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SUM(P195:P197)</f>
        <v>0</v>
      </c>
      <c r="Q194" s="209"/>
      <c r="R194" s="210">
        <f>SUM(R195:R197)</f>
        <v>0</v>
      </c>
      <c r="S194" s="209"/>
      <c r="T194" s="211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88</v>
      </c>
      <c r="AT194" s="213" t="s">
        <v>78</v>
      </c>
      <c r="AU194" s="213" t="s">
        <v>8</v>
      </c>
      <c r="AY194" s="212" t="s">
        <v>127</v>
      </c>
      <c r="BK194" s="214">
        <f>SUM(BK195:BK197)</f>
        <v>0</v>
      </c>
    </row>
    <row r="195" s="2" customFormat="1" ht="21.75" customHeight="1">
      <c r="A195" s="35"/>
      <c r="B195" s="36"/>
      <c r="C195" s="217" t="s">
        <v>372</v>
      </c>
      <c r="D195" s="217" t="s">
        <v>130</v>
      </c>
      <c r="E195" s="218" t="s">
        <v>471</v>
      </c>
      <c r="F195" s="219" t="s">
        <v>472</v>
      </c>
      <c r="G195" s="220" t="s">
        <v>473</v>
      </c>
      <c r="H195" s="221">
        <v>1</v>
      </c>
      <c r="I195" s="222"/>
      <c r="J195" s="223">
        <f>ROUND(I195*H195,0)</f>
        <v>0</v>
      </c>
      <c r="K195" s="224"/>
      <c r="L195" s="41"/>
      <c r="M195" s="225" t="s">
        <v>1</v>
      </c>
      <c r="N195" s="226" t="s">
        <v>46</v>
      </c>
      <c r="O195" s="89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9" t="s">
        <v>134</v>
      </c>
      <c r="AT195" s="229" t="s">
        <v>130</v>
      </c>
      <c r="AU195" s="229" t="s">
        <v>88</v>
      </c>
      <c r="AY195" s="14" t="s">
        <v>127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4" t="s">
        <v>135</v>
      </c>
      <c r="BK195" s="230">
        <f>ROUND(I195*H195,0)</f>
        <v>0</v>
      </c>
      <c r="BL195" s="14" t="s">
        <v>134</v>
      </c>
      <c r="BM195" s="229" t="s">
        <v>666</v>
      </c>
    </row>
    <row r="196" s="2" customFormat="1" ht="24.15" customHeight="1">
      <c r="A196" s="35"/>
      <c r="B196" s="36"/>
      <c r="C196" s="217" t="s">
        <v>376</v>
      </c>
      <c r="D196" s="217" t="s">
        <v>130</v>
      </c>
      <c r="E196" s="218" t="s">
        <v>492</v>
      </c>
      <c r="F196" s="219" t="s">
        <v>493</v>
      </c>
      <c r="G196" s="220" t="s">
        <v>473</v>
      </c>
      <c r="H196" s="221">
        <v>1</v>
      </c>
      <c r="I196" s="222"/>
      <c r="J196" s="223">
        <f>ROUND(I196*H196,0)</f>
        <v>0</v>
      </c>
      <c r="K196" s="224"/>
      <c r="L196" s="41"/>
      <c r="M196" s="225" t="s">
        <v>1</v>
      </c>
      <c r="N196" s="226" t="s">
        <v>46</v>
      </c>
      <c r="O196" s="89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9" t="s">
        <v>134</v>
      </c>
      <c r="AT196" s="229" t="s">
        <v>130</v>
      </c>
      <c r="AU196" s="229" t="s">
        <v>88</v>
      </c>
      <c r="AY196" s="14" t="s">
        <v>127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4" t="s">
        <v>135</v>
      </c>
      <c r="BK196" s="230">
        <f>ROUND(I196*H196,0)</f>
        <v>0</v>
      </c>
      <c r="BL196" s="14" t="s">
        <v>134</v>
      </c>
      <c r="BM196" s="229" t="s">
        <v>667</v>
      </c>
    </row>
    <row r="197" s="2" customFormat="1" ht="16.5" customHeight="1">
      <c r="A197" s="35"/>
      <c r="B197" s="36"/>
      <c r="C197" s="217" t="s">
        <v>380</v>
      </c>
      <c r="D197" s="217" t="s">
        <v>130</v>
      </c>
      <c r="E197" s="218" t="s">
        <v>504</v>
      </c>
      <c r="F197" s="219" t="s">
        <v>505</v>
      </c>
      <c r="G197" s="220" t="s">
        <v>473</v>
      </c>
      <c r="H197" s="221">
        <v>1</v>
      </c>
      <c r="I197" s="222"/>
      <c r="J197" s="223">
        <f>ROUND(I197*H197,0)</f>
        <v>0</v>
      </c>
      <c r="K197" s="224"/>
      <c r="L197" s="41"/>
      <c r="M197" s="225" t="s">
        <v>1</v>
      </c>
      <c r="N197" s="226" t="s">
        <v>46</v>
      </c>
      <c r="O197" s="89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9" t="s">
        <v>134</v>
      </c>
      <c r="AT197" s="229" t="s">
        <v>130</v>
      </c>
      <c r="AU197" s="229" t="s">
        <v>88</v>
      </c>
      <c r="AY197" s="14" t="s">
        <v>127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4" t="s">
        <v>135</v>
      </c>
      <c r="BK197" s="230">
        <f>ROUND(I197*H197,0)</f>
        <v>0</v>
      </c>
      <c r="BL197" s="14" t="s">
        <v>134</v>
      </c>
      <c r="BM197" s="229" t="s">
        <v>668</v>
      </c>
    </row>
    <row r="198" s="12" customFormat="1" ht="22.8" customHeight="1">
      <c r="A198" s="12"/>
      <c r="B198" s="201"/>
      <c r="C198" s="202"/>
      <c r="D198" s="203" t="s">
        <v>78</v>
      </c>
      <c r="E198" s="215" t="s">
        <v>507</v>
      </c>
      <c r="F198" s="215" t="s">
        <v>508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SUM(P199:P203)</f>
        <v>0</v>
      </c>
      <c r="Q198" s="209"/>
      <c r="R198" s="210">
        <f>SUM(R199:R203)</f>
        <v>0</v>
      </c>
      <c r="S198" s="209"/>
      <c r="T198" s="211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</v>
      </c>
      <c r="AT198" s="213" t="s">
        <v>78</v>
      </c>
      <c r="AU198" s="213" t="s">
        <v>8</v>
      </c>
      <c r="AY198" s="212" t="s">
        <v>127</v>
      </c>
      <c r="BK198" s="214">
        <f>SUM(BK199:BK203)</f>
        <v>0</v>
      </c>
    </row>
    <row r="199" s="2" customFormat="1" ht="16.5" customHeight="1">
      <c r="A199" s="35"/>
      <c r="B199" s="36"/>
      <c r="C199" s="217" t="s">
        <v>386</v>
      </c>
      <c r="D199" s="217" t="s">
        <v>130</v>
      </c>
      <c r="E199" s="218" t="s">
        <v>523</v>
      </c>
      <c r="F199" s="219" t="s">
        <v>524</v>
      </c>
      <c r="G199" s="220" t="s">
        <v>273</v>
      </c>
      <c r="H199" s="221">
        <v>1</v>
      </c>
      <c r="I199" s="222"/>
      <c r="J199" s="223">
        <f>ROUND(I199*H199,0)</f>
        <v>0</v>
      </c>
      <c r="K199" s="224"/>
      <c r="L199" s="41"/>
      <c r="M199" s="225" t="s">
        <v>1</v>
      </c>
      <c r="N199" s="226" t="s">
        <v>46</v>
      </c>
      <c r="O199" s="89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9" t="s">
        <v>134</v>
      </c>
      <c r="AT199" s="229" t="s">
        <v>130</v>
      </c>
      <c r="AU199" s="229" t="s">
        <v>88</v>
      </c>
      <c r="AY199" s="14" t="s">
        <v>127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4" t="s">
        <v>135</v>
      </c>
      <c r="BK199" s="230">
        <f>ROUND(I199*H199,0)</f>
        <v>0</v>
      </c>
      <c r="BL199" s="14" t="s">
        <v>134</v>
      </c>
      <c r="BM199" s="229" t="s">
        <v>669</v>
      </c>
    </row>
    <row r="200" s="2" customFormat="1" ht="16.5" customHeight="1">
      <c r="A200" s="35"/>
      <c r="B200" s="36"/>
      <c r="C200" s="217" t="s">
        <v>390</v>
      </c>
      <c r="D200" s="217" t="s">
        <v>130</v>
      </c>
      <c r="E200" s="218" t="s">
        <v>527</v>
      </c>
      <c r="F200" s="219" t="s">
        <v>528</v>
      </c>
      <c r="G200" s="220" t="s">
        <v>346</v>
      </c>
      <c r="H200" s="221">
        <v>1</v>
      </c>
      <c r="I200" s="222"/>
      <c r="J200" s="223">
        <f>ROUND(I200*H200,0)</f>
        <v>0</v>
      </c>
      <c r="K200" s="224"/>
      <c r="L200" s="41"/>
      <c r="M200" s="225" t="s">
        <v>1</v>
      </c>
      <c r="N200" s="226" t="s">
        <v>46</v>
      </c>
      <c r="O200" s="89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9" t="s">
        <v>134</v>
      </c>
      <c r="AT200" s="229" t="s">
        <v>130</v>
      </c>
      <c r="AU200" s="229" t="s">
        <v>88</v>
      </c>
      <c r="AY200" s="14" t="s">
        <v>127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4" t="s">
        <v>135</v>
      </c>
      <c r="BK200" s="230">
        <f>ROUND(I200*H200,0)</f>
        <v>0</v>
      </c>
      <c r="BL200" s="14" t="s">
        <v>134</v>
      </c>
      <c r="BM200" s="229" t="s">
        <v>670</v>
      </c>
    </row>
    <row r="201" s="2" customFormat="1" ht="16.5" customHeight="1">
      <c r="A201" s="35"/>
      <c r="B201" s="36"/>
      <c r="C201" s="217" t="s">
        <v>394</v>
      </c>
      <c r="D201" s="217" t="s">
        <v>130</v>
      </c>
      <c r="E201" s="218" t="s">
        <v>531</v>
      </c>
      <c r="F201" s="219" t="s">
        <v>532</v>
      </c>
      <c r="G201" s="220" t="s">
        <v>181</v>
      </c>
      <c r="H201" s="221">
        <v>2</v>
      </c>
      <c r="I201" s="222"/>
      <c r="J201" s="223">
        <f>ROUND(I201*H201,0)</f>
        <v>0</v>
      </c>
      <c r="K201" s="224"/>
      <c r="L201" s="41"/>
      <c r="M201" s="225" t="s">
        <v>1</v>
      </c>
      <c r="N201" s="226" t="s">
        <v>46</v>
      </c>
      <c r="O201" s="89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9" t="s">
        <v>512</v>
      </c>
      <c r="AT201" s="229" t="s">
        <v>130</v>
      </c>
      <c r="AU201" s="229" t="s">
        <v>88</v>
      </c>
      <c r="AY201" s="14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4" t="s">
        <v>135</v>
      </c>
      <c r="BK201" s="230">
        <f>ROUND(I201*H201,0)</f>
        <v>0</v>
      </c>
      <c r="BL201" s="14" t="s">
        <v>512</v>
      </c>
      <c r="BM201" s="229" t="s">
        <v>671</v>
      </c>
    </row>
    <row r="202" s="2" customFormat="1" ht="24.15" customHeight="1">
      <c r="A202" s="35"/>
      <c r="B202" s="36"/>
      <c r="C202" s="217" t="s">
        <v>398</v>
      </c>
      <c r="D202" s="217" t="s">
        <v>130</v>
      </c>
      <c r="E202" s="218" t="s">
        <v>535</v>
      </c>
      <c r="F202" s="219" t="s">
        <v>536</v>
      </c>
      <c r="G202" s="220" t="s">
        <v>133</v>
      </c>
      <c r="H202" s="221">
        <v>1</v>
      </c>
      <c r="I202" s="222"/>
      <c r="J202" s="223">
        <f>ROUND(I202*H202,0)</f>
        <v>0</v>
      </c>
      <c r="K202" s="224"/>
      <c r="L202" s="41"/>
      <c r="M202" s="225" t="s">
        <v>1</v>
      </c>
      <c r="N202" s="226" t="s">
        <v>46</v>
      </c>
      <c r="O202" s="89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9" t="s">
        <v>512</v>
      </c>
      <c r="AT202" s="229" t="s">
        <v>130</v>
      </c>
      <c r="AU202" s="229" t="s">
        <v>88</v>
      </c>
      <c r="AY202" s="14" t="s">
        <v>127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4" t="s">
        <v>135</v>
      </c>
      <c r="BK202" s="230">
        <f>ROUND(I202*H202,0)</f>
        <v>0</v>
      </c>
      <c r="BL202" s="14" t="s">
        <v>512</v>
      </c>
      <c r="BM202" s="229" t="s">
        <v>672</v>
      </c>
    </row>
    <row r="203" s="2" customFormat="1" ht="16.5" customHeight="1">
      <c r="A203" s="35"/>
      <c r="B203" s="36"/>
      <c r="C203" s="217" t="s">
        <v>402</v>
      </c>
      <c r="D203" s="217" t="s">
        <v>130</v>
      </c>
      <c r="E203" s="218" t="s">
        <v>539</v>
      </c>
      <c r="F203" s="219" t="s">
        <v>540</v>
      </c>
      <c r="G203" s="220" t="s">
        <v>161</v>
      </c>
      <c r="H203" s="242"/>
      <c r="I203" s="222"/>
      <c r="J203" s="223">
        <f>ROUND(I203*H203,0)</f>
        <v>0</v>
      </c>
      <c r="K203" s="224"/>
      <c r="L203" s="41"/>
      <c r="M203" s="243" t="s">
        <v>1</v>
      </c>
      <c r="N203" s="244" t="s">
        <v>46</v>
      </c>
      <c r="O203" s="245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9" t="s">
        <v>134</v>
      </c>
      <c r="AT203" s="229" t="s">
        <v>130</v>
      </c>
      <c r="AU203" s="229" t="s">
        <v>88</v>
      </c>
      <c r="AY203" s="14" t="s">
        <v>127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4" t="s">
        <v>135</v>
      </c>
      <c r="BK203" s="230">
        <f>ROUND(I203*H203,0)</f>
        <v>0</v>
      </c>
      <c r="BL203" s="14" t="s">
        <v>134</v>
      </c>
      <c r="BM203" s="229" t="s">
        <v>673</v>
      </c>
    </row>
    <row r="204" s="2" customFormat="1" ht="6.96" customHeight="1">
      <c r="A204" s="35"/>
      <c r="B204" s="64"/>
      <c r="C204" s="65"/>
      <c r="D204" s="65"/>
      <c r="E204" s="65"/>
      <c r="F204" s="65"/>
      <c r="G204" s="65"/>
      <c r="H204" s="65"/>
      <c r="I204" s="65"/>
      <c r="J204" s="65"/>
      <c r="K204" s="65"/>
      <c r="L204" s="41"/>
      <c r="M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</row>
  </sheetData>
  <sheetProtection sheet="1" autoFilter="0" formatColumns="0" formatRows="0" objects="1" scenarios="1" spinCount="100000" saltValue="xByOkl89OQPacb7Xb49ZFofGg/dNqMpvcoa5ktoKZ3IKKdqEMupkXjzQSlCbhKZaUyHX5sSYbkIlH99UlaRuGw==" hashValue="Zs/NHgUN2eEFEe9pltmVi0+iXiAHUWveM/uLnO2iV3uelGdZ+e2dT1eIHryQEVmYU/10qqwMEvbflWUIfUD4bQ==" algorithmName="SHA-512" password="CC35"/>
  <autoFilter ref="C125:K203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Vašíček</dc:creator>
  <cp:lastModifiedBy>Vašíček</cp:lastModifiedBy>
  <dcterms:created xsi:type="dcterms:W3CDTF">2023-04-24T12:34:06Z</dcterms:created>
  <dcterms:modified xsi:type="dcterms:W3CDTF">2023-04-24T12:34:12Z</dcterms:modified>
</cp:coreProperties>
</file>