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690" yWindow="645" windowWidth="19590" windowHeight="10050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Rekapitulace!$G$12</definedName>
    <definedName name="Dodavka0">Položky!#REF!</definedName>
    <definedName name="HSV">Rekapitulace!$E$12</definedName>
    <definedName name="HSV0">Položky!#REF!</definedName>
    <definedName name="HZS">Rekapitulace!$I$12</definedName>
    <definedName name="HZS0">Položky!#REF!</definedName>
    <definedName name="JKSO">'Krycí list'!$F$4</definedName>
    <definedName name="MJ">'Krycí list'!$G$4</definedName>
    <definedName name="Mont">Rekapitulace!$H$12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Položky!$A$1:$K$29</definedName>
    <definedName name="_xlnm.Print_Area" localSheetId="1">Rekapitulace!$A$1:$I$18</definedName>
    <definedName name="PocetMJ">'Krycí list'!$G$7</definedName>
    <definedName name="Poznamka">'Krycí list'!$B$37</definedName>
    <definedName name="Projektant">'Krycí list'!$C$7</definedName>
    <definedName name="PSV">Rekapitulace!$F$12</definedName>
    <definedName name="PSV0">Položky!#REF!</definedName>
    <definedName name="SloupecCC">Položky!$G$6</definedName>
    <definedName name="SloupecCisloPol">Položky!$B$6</definedName>
    <definedName name="SloupecCH">Položky!$I$6</definedName>
    <definedName name="SloupecJC">Položky!$F$6</definedName>
    <definedName name="SloupecJH">Položky!$H$6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Rekapitulace!$H$18</definedName>
    <definedName name="VRNKc">Rekapitulace!$E$17</definedName>
    <definedName name="VRNnazev">Rekapitulace!$A$17</definedName>
    <definedName name="VRNproc">Rekapitulace!$F$17</definedName>
    <definedName name="VRNzakl">Rekapitulace!$G$17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25725"/>
</workbook>
</file>

<file path=xl/calcChain.xml><?xml version="1.0" encoding="utf-8"?>
<calcChain xmlns="http://schemas.openxmlformats.org/spreadsheetml/2006/main">
  <c r="BG28" i="3"/>
  <c r="BF28"/>
  <c r="BE28"/>
  <c r="BC28"/>
  <c r="K28"/>
  <c r="I28"/>
  <c r="G28"/>
  <c r="BD28" s="1"/>
  <c r="BG27"/>
  <c r="BF27"/>
  <c r="BE27"/>
  <c r="BC27"/>
  <c r="K27"/>
  <c r="I27"/>
  <c r="G27"/>
  <c r="BD27" s="1"/>
  <c r="BG26"/>
  <c r="BF26"/>
  <c r="BF29" s="1"/>
  <c r="H11" i="2" s="1"/>
  <c r="BE26" i="3"/>
  <c r="BC26"/>
  <c r="K26"/>
  <c r="I26"/>
  <c r="G26"/>
  <c r="BD26" s="1"/>
  <c r="BG25"/>
  <c r="BG29" s="1"/>
  <c r="I11" i="2" s="1"/>
  <c r="BF25" i="3"/>
  <c r="BE25"/>
  <c r="BE29" s="1"/>
  <c r="G11" i="2" s="1"/>
  <c r="BC25" i="3"/>
  <c r="K25"/>
  <c r="I25"/>
  <c r="G25"/>
  <c r="BD25" s="1"/>
  <c r="BD29" s="1"/>
  <c r="F11" i="2" s="1"/>
  <c r="B11"/>
  <c r="A11"/>
  <c r="K29" i="3"/>
  <c r="C29"/>
  <c r="BG22"/>
  <c r="BG23" s="1"/>
  <c r="I10" i="2" s="1"/>
  <c r="BF22" i="3"/>
  <c r="BF23" s="1"/>
  <c r="H10" i="2" s="1"/>
  <c r="BE22" i="3"/>
  <c r="BE23" s="1"/>
  <c r="G10" i="2" s="1"/>
  <c r="BD22" i="3"/>
  <c r="K22"/>
  <c r="K23" s="1"/>
  <c r="I22"/>
  <c r="I23" s="1"/>
  <c r="G22"/>
  <c r="BC22" s="1"/>
  <c r="BC23" s="1"/>
  <c r="E10" i="2" s="1"/>
  <c r="B10"/>
  <c r="A10"/>
  <c r="BD23" i="3"/>
  <c r="F10" i="2" s="1"/>
  <c r="G23" i="3"/>
  <c r="C23"/>
  <c r="BG19"/>
  <c r="BF19"/>
  <c r="BE19"/>
  <c r="BD19"/>
  <c r="BC19"/>
  <c r="K19"/>
  <c r="I19"/>
  <c r="G19"/>
  <c r="BG18"/>
  <c r="BF18"/>
  <c r="BE18"/>
  <c r="BD18"/>
  <c r="BC18"/>
  <c r="K18"/>
  <c r="I18"/>
  <c r="G18"/>
  <c r="BG17"/>
  <c r="BG20" s="1"/>
  <c r="I9" i="2" s="1"/>
  <c r="BF17" i="3"/>
  <c r="BE17"/>
  <c r="BE20" s="1"/>
  <c r="G9" i="2" s="1"/>
  <c r="BD17" i="3"/>
  <c r="BC17"/>
  <c r="BC20" s="1"/>
  <c r="E9" i="2" s="1"/>
  <c r="K17" i="3"/>
  <c r="I17"/>
  <c r="I20" s="1"/>
  <c r="G17"/>
  <c r="G20" s="1"/>
  <c r="B9" i="2"/>
  <c r="A9"/>
  <c r="BF20" i="3"/>
  <c r="H9" i="2" s="1"/>
  <c r="BD20" i="3"/>
  <c r="F9" i="2" s="1"/>
  <c r="K20" i="3"/>
  <c r="C20"/>
  <c r="BG14"/>
  <c r="BG15" s="1"/>
  <c r="I8" i="2" s="1"/>
  <c r="BF14" i="3"/>
  <c r="BF15" s="1"/>
  <c r="H8" i="2" s="1"/>
  <c r="BE14" i="3"/>
  <c r="BE15" s="1"/>
  <c r="G8" i="2" s="1"/>
  <c r="BD14" i="3"/>
  <c r="K14"/>
  <c r="K15" s="1"/>
  <c r="I14"/>
  <c r="I15" s="1"/>
  <c r="G14"/>
  <c r="BC14" s="1"/>
  <c r="BC15" s="1"/>
  <c r="E8" i="2" s="1"/>
  <c r="B8"/>
  <c r="A8"/>
  <c r="BD15" i="3"/>
  <c r="F8" i="2" s="1"/>
  <c r="G15" i="3"/>
  <c r="C15"/>
  <c r="BG11"/>
  <c r="BF11"/>
  <c r="BE11"/>
  <c r="BD11"/>
  <c r="BC11"/>
  <c r="K11"/>
  <c r="I11"/>
  <c r="G11"/>
  <c r="BG10"/>
  <c r="BF10"/>
  <c r="BE10"/>
  <c r="BD10"/>
  <c r="BC10"/>
  <c r="K10"/>
  <c r="I10"/>
  <c r="G10"/>
  <c r="BG9"/>
  <c r="BF9"/>
  <c r="BE9"/>
  <c r="BD9"/>
  <c r="BC9"/>
  <c r="K9"/>
  <c r="I9"/>
  <c r="G9"/>
  <c r="BG8"/>
  <c r="BG12" s="1"/>
  <c r="I7" i="2" s="1"/>
  <c r="I12" s="1"/>
  <c r="C20" i="1" s="1"/>
  <c r="BF8" i="3"/>
  <c r="BE8"/>
  <c r="BE12" s="1"/>
  <c r="G7" i="2" s="1"/>
  <c r="BD8" i="3"/>
  <c r="K8"/>
  <c r="I8"/>
  <c r="I12" s="1"/>
  <c r="G8"/>
  <c r="G12" s="1"/>
  <c r="B7" i="2"/>
  <c r="A7"/>
  <c r="BF12" i="3"/>
  <c r="H7" i="2" s="1"/>
  <c r="BD12" i="3"/>
  <c r="F7" i="2" s="1"/>
  <c r="K12" i="3"/>
  <c r="C12"/>
  <c r="C4"/>
  <c r="H3"/>
  <c r="C3"/>
  <c r="H18" i="2"/>
  <c r="G22" i="1" s="1"/>
  <c r="G21" s="1"/>
  <c r="G17" i="2"/>
  <c r="I17" s="1"/>
  <c r="C2"/>
  <c r="C1"/>
  <c r="F33" i="1"/>
  <c r="F31"/>
  <c r="F34" s="1"/>
  <c r="G8"/>
  <c r="BC8" i="3" l="1"/>
  <c r="BC12" s="1"/>
  <c r="E7" i="2" s="1"/>
  <c r="I29" i="3"/>
  <c r="G29"/>
  <c r="BC29"/>
  <c r="E11" i="2" s="1"/>
  <c r="E12" s="1"/>
  <c r="C16" i="1" s="1"/>
  <c r="F12" i="2"/>
  <c r="C17" i="1" s="1"/>
  <c r="H12" i="2"/>
  <c r="C15" i="1" s="1"/>
  <c r="G12" i="2"/>
  <c r="C14" i="1" s="1"/>
  <c r="C18" l="1"/>
  <c r="C21" l="1"/>
  <c r="C22" s="1"/>
  <c r="F29"/>
</calcChain>
</file>

<file path=xl/sharedStrings.xml><?xml version="1.0" encoding="utf-8"?>
<sst xmlns="http://schemas.openxmlformats.org/spreadsheetml/2006/main" count="156" uniqueCount="112">
  <si>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</si>
  <si>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</si>
  <si>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</si>
  <si>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</si>
  <si>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</si>
  <si>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</si>
  <si>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</si>
  <si>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</si>
  <si>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</si>
  <si>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</si>
  <si>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</si>
  <si>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</si>
  <si>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</si>
  <si>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</si>
  <si>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</si>
  <si>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</si>
  <si>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</si>
  <si>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</si>
  <si>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</si>
  <si>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</si>
  <si>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</si>
  <si>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</si>
  <si>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</si>
  <si>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</si>
  <si>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</si>
  <si>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</si>
  <si>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</si>
  <si>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</si>
  <si>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</si>
  <si>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</si>
  <si>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</si>
  <si>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</si>
  <si>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</si>
  <si>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</si>
  <si>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</si>
  <si>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</si>
  <si>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</si>
  <si>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</si>
  <si>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</si>
  <si>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</si>
  <si>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</si>
  <si>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</si>
  <si>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</si>
  <si>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</si>
  <si>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</si>
  <si>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</si>
  <si>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</si>
  <si>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</si>
  <si>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</si>
  <si>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</si>
  <si>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</si>
  <si>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</si>
  <si>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</si>
  <si>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</si>
  <si>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</si>
  <si>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</si>
  <si>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</si>
  <si>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</si>
  <si>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</si>
  <si>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</si>
  <si>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</si>
  <si>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</si>
  <si>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</si>
  <si>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</si>
  <si>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</si>
  <si>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hmotnost / MJ</t>
  </si>
  <si>
    <t>hmotnost celk.(t)</t>
  </si>
  <si>
    <t>demhmot / MJ</t>
  </si>
  <si>
    <t>demhmot celk.(t)</t>
  </si>
  <si>
    <t>Díl:</t>
  </si>
  <si>
    <t>1</t>
  </si>
  <si>
    <t>Zemní práce</t>
  </si>
  <si>
    <t>Celkem za</t>
  </si>
  <si>
    <t>REKONSTRUKCE OBJEKTU Č. 6</t>
  </si>
  <si>
    <t>SO.03 - KANALIZACE, KANALIZAČNÍ PŘÍPOJKA</t>
  </si>
  <si>
    <t>132 20-1211.R00</t>
  </si>
  <si>
    <t>Hloubení rýh š.do 200 cm hor.3 do 100 m3,STROJNĚ</t>
  </si>
  <si>
    <t>m3</t>
  </si>
  <si>
    <t>132 20-1209.R00</t>
  </si>
  <si>
    <t>Příplatek za lepivost - hloubení rýh 200cm v hor.3</t>
  </si>
  <si>
    <t>139 60-1102.R00</t>
  </si>
  <si>
    <t>Ruční výkop jam, rýh a šachet v hornině tř. 3</t>
  </si>
  <si>
    <t>174 10-1101.R00</t>
  </si>
  <si>
    <t>Zásyp jam, rýh, šachet se zhutněním</t>
  </si>
  <si>
    <t>4</t>
  </si>
  <si>
    <t>Vodorovné konstrukce</t>
  </si>
  <si>
    <t>451 57-2111.R00</t>
  </si>
  <si>
    <t>Lože pod potrubí z kameniva těženého 0 - 4 mm</t>
  </si>
  <si>
    <t>8</t>
  </si>
  <si>
    <t>Trubní vedení</t>
  </si>
  <si>
    <t>871 31-3121.R00</t>
  </si>
  <si>
    <t>Montáž trub z plastu, gumový kroužek, DN 160</t>
  </si>
  <si>
    <t>m</t>
  </si>
  <si>
    <t>892 57-1111.R00</t>
  </si>
  <si>
    <t>Zkouška těsnosti kanalizace DN do 200, vodou</t>
  </si>
  <si>
    <t>894 43-1112.R00</t>
  </si>
  <si>
    <t>Osazení plastové šachty z dílů prům.600 mm, Wavin</t>
  </si>
  <si>
    <t>kus</t>
  </si>
  <si>
    <t>99</t>
  </si>
  <si>
    <t>Staveništní přesun hmot</t>
  </si>
  <si>
    <t>998 27-6101.R00</t>
  </si>
  <si>
    <t>Přesun hmot, trubní vedení plastová, otevř. výkop</t>
  </si>
  <si>
    <t>t</t>
  </si>
  <si>
    <t>721</t>
  </si>
  <si>
    <t>Vnitřní kanalizace</t>
  </si>
  <si>
    <t>721 17-6224.R00</t>
  </si>
  <si>
    <t>Potrubí KG svodné (ležaté) v zemi DN 160</t>
  </si>
  <si>
    <t>286-97015.A</t>
  </si>
  <si>
    <t>kanalizační šachta DN 600, dno 90° hl. cca 1,43 m, poklop A15</t>
  </si>
  <si>
    <t>kanalizační šachta DN 600, dno rovné hl. cca 1,94 m, poklop A15</t>
  </si>
  <si>
    <t>kanalizační šachta DN 600, dno 60° hl. cca 3,55 m, poklop B125</t>
  </si>
  <si>
    <t>Pardubický kraj</t>
  </si>
</sst>
</file>

<file path=xl/styles.xml><?xml version="1.0" encoding="utf-8"?>
<styleSheet xmlns="http://schemas.openxmlformats.org/spreadsheetml/2006/main">
  <numFmts count="4">
    <numFmt numFmtId="164" formatCode="dd/mm/yy"/>
    <numFmt numFmtId="165" formatCode="#,##0.00\ &quot;Kč&quot;"/>
    <numFmt numFmtId="166" formatCode="0.0"/>
    <numFmt numFmtId="167" formatCode="#,##0.00000"/>
  </numFmts>
  <fonts count="20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sz val="8"/>
      <name val="Arial CE"/>
      <family val="2"/>
      <charset val="238"/>
    </font>
    <font>
      <sz val="10"/>
      <color indexed="9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</fills>
  <borders count="7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9" fillId="0" borderId="0"/>
  </cellStyleXfs>
  <cellXfs count="206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49" fontId="2" fillId="2" borderId="6" xfId="0" applyNumberFormat="1" applyFont="1" applyFill="1" applyBorder="1"/>
    <xf numFmtId="49" fontId="0" fillId="2" borderId="7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49" fontId="0" fillId="0" borderId="8" xfId="0" applyNumberFormat="1" applyBorder="1" applyAlignment="1">
      <alignment horizontal="left"/>
    </xf>
    <xf numFmtId="0" fontId="0" fillId="0" borderId="13" xfId="0" applyNumberFormat="1" applyBorder="1"/>
    <xf numFmtId="0" fontId="0" fillId="0" borderId="12" xfId="0" applyNumberFormat="1" applyBorder="1"/>
    <xf numFmtId="0" fontId="0" fillId="0" borderId="14" xfId="0" applyNumberFormat="1" applyBorder="1"/>
    <xf numFmtId="0" fontId="0" fillId="0" borderId="0" xfId="0" applyNumberFormat="1"/>
    <xf numFmtId="3" fontId="0" fillId="0" borderId="14" xfId="0" applyNumberFormat="1" applyBorder="1"/>
    <xf numFmtId="0" fontId="0" fillId="0" borderId="17" xfId="0" applyBorder="1"/>
    <xf numFmtId="0" fontId="0" fillId="0" borderId="15" xfId="0" applyBorder="1"/>
    <xf numFmtId="0" fontId="0" fillId="0" borderId="18" xfId="0" applyBorder="1"/>
    <xf numFmtId="0" fontId="0" fillId="0" borderId="19" xfId="0" applyBorder="1"/>
    <xf numFmtId="0" fontId="0" fillId="0" borderId="6" xfId="0" applyBorder="1"/>
    <xf numFmtId="0" fontId="0" fillId="0" borderId="0" xfId="0" applyBorder="1"/>
    <xf numFmtId="3" fontId="0" fillId="0" borderId="0" xfId="0" applyNumberFormat="1"/>
    <xf numFmtId="0" fontId="1" fillId="0" borderId="23" xfId="0" applyFont="1" applyBorder="1" applyAlignment="1">
      <alignment horizontal="centerContinuous" vertical="center"/>
    </xf>
    <xf numFmtId="0" fontId="6" fillId="0" borderId="24" xfId="0" applyFont="1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0" fillId="0" borderId="25" xfId="0" applyBorder="1" applyAlignment="1">
      <alignment horizontal="centerContinuous" vertical="center"/>
    </xf>
    <xf numFmtId="0" fontId="5" fillId="0" borderId="26" xfId="0" applyFont="1" applyBorder="1" applyAlignment="1">
      <alignment horizontal="left"/>
    </xf>
    <xf numFmtId="0" fontId="0" fillId="0" borderId="27" xfId="0" applyBorder="1" applyAlignment="1">
      <alignment horizontal="left"/>
    </xf>
    <xf numFmtId="0" fontId="0" fillId="0" borderId="28" xfId="0" applyBorder="1" applyAlignment="1">
      <alignment horizontal="centerContinuous"/>
    </xf>
    <xf numFmtId="0" fontId="5" fillId="0" borderId="27" xfId="0" applyFont="1" applyBorder="1" applyAlignment="1">
      <alignment horizontal="centerContinuous"/>
    </xf>
    <xf numFmtId="0" fontId="0" fillId="0" borderId="27" xfId="0" applyBorder="1" applyAlignment="1">
      <alignment horizontal="centerContinuous"/>
    </xf>
    <xf numFmtId="0" fontId="0" fillId="0" borderId="29" xfId="0" applyBorder="1"/>
    <xf numFmtId="0" fontId="0" fillId="0" borderId="21" xfId="0" applyBorder="1"/>
    <xf numFmtId="3" fontId="0" fillId="0" borderId="30" xfId="0" applyNumberFormat="1" applyBorder="1"/>
    <xf numFmtId="0" fontId="0" fillId="0" borderId="31" xfId="0" applyBorder="1"/>
    <xf numFmtId="3" fontId="0" fillId="0" borderId="32" xfId="0" applyNumberFormat="1" applyBorder="1"/>
    <xf numFmtId="0" fontId="0" fillId="0" borderId="33" xfId="0" applyBorder="1"/>
    <xf numFmtId="3" fontId="0" fillId="0" borderId="15" xfId="0" applyNumberFormat="1" applyBorder="1"/>
    <xf numFmtId="0" fontId="0" fillId="0" borderId="16" xfId="0" applyBorder="1"/>
    <xf numFmtId="0" fontId="0" fillId="0" borderId="34" xfId="0" applyBorder="1"/>
    <xf numFmtId="0" fontId="0" fillId="0" borderId="35" xfId="0" applyBorder="1"/>
    <xf numFmtId="0" fontId="7" fillId="0" borderId="17" xfId="0" applyFont="1" applyBorder="1"/>
    <xf numFmtId="3" fontId="0" fillId="0" borderId="36" xfId="0" applyNumberFormat="1" applyBorder="1"/>
    <xf numFmtId="0" fontId="0" fillId="0" borderId="37" xfId="0" applyBorder="1"/>
    <xf numFmtId="3" fontId="0" fillId="0" borderId="38" xfId="0" applyNumberFormat="1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3" xfId="0" applyNumberFormat="1" applyBorder="1" applyAlignment="1">
      <alignment horizontal="right"/>
    </xf>
    <xf numFmtId="165" fontId="0" fillId="0" borderId="15" xfId="0" applyNumberFormat="1" applyBorder="1"/>
    <xf numFmtId="165" fontId="0" fillId="0" borderId="0" xfId="0" applyNumberFormat="1" applyBorder="1"/>
    <xf numFmtId="0" fontId="6" fillId="0" borderId="37" xfId="0" applyFont="1" applyFill="1" applyBorder="1"/>
    <xf numFmtId="0" fontId="6" fillId="0" borderId="38" xfId="0" applyFont="1" applyFill="1" applyBorder="1"/>
    <xf numFmtId="0" fontId="6" fillId="0" borderId="40" xfId="0" applyFont="1" applyFill="1" applyBorder="1"/>
    <xf numFmtId="165" fontId="6" fillId="0" borderId="38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49" fontId="5" fillId="0" borderId="26" xfId="0" applyNumberFormat="1" applyFont="1" applyFill="1" applyBorder="1"/>
    <xf numFmtId="0" fontId="5" fillId="0" borderId="27" xfId="0" applyFont="1" applyFill="1" applyBorder="1"/>
    <xf numFmtId="0" fontId="5" fillId="0" borderId="28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9" xfId="0" applyNumberFormat="1" applyFont="1" applyFill="1" applyBorder="1"/>
    <xf numFmtId="0" fontId="5" fillId="0" borderId="26" xfId="0" applyFont="1" applyFill="1" applyBorder="1"/>
    <xf numFmtId="3" fontId="5" fillId="0" borderId="28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1" xfId="0" applyFont="1" applyFill="1" applyBorder="1"/>
    <xf numFmtId="0" fontId="11" fillId="0" borderId="32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right"/>
    </xf>
    <xf numFmtId="0" fontId="11" fillId="0" borderId="33" xfId="0" applyFont="1" applyFill="1" applyBorder="1" applyAlignment="1">
      <alignment horizontal="center"/>
    </xf>
    <xf numFmtId="4" fontId="12" fillId="0" borderId="32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5" xfId="0" applyFont="1" applyFill="1" applyBorder="1"/>
    <xf numFmtId="0" fontId="7" fillId="0" borderId="21" xfId="0" applyFont="1" applyFill="1" applyBorder="1"/>
    <xf numFmtId="0" fontId="7" fillId="0" borderId="22" xfId="0" applyFont="1" applyFill="1" applyBorder="1"/>
    <xf numFmtId="3" fontId="7" fillId="0" borderId="34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1" xfId="0" applyNumberFormat="1" applyFont="1" applyFill="1" applyBorder="1" applyAlignment="1">
      <alignment horizontal="right"/>
    </xf>
    <xf numFmtId="3" fontId="7" fillId="0" borderId="22" xfId="0" applyNumberFormat="1" applyFont="1" applyFill="1" applyBorder="1" applyAlignment="1">
      <alignment horizontal="right"/>
    </xf>
    <xf numFmtId="0" fontId="0" fillId="0" borderId="37" xfId="0" applyFill="1" applyBorder="1"/>
    <xf numFmtId="0" fontId="5" fillId="0" borderId="38" xfId="0" applyFont="1" applyFill="1" applyBorder="1"/>
    <xf numFmtId="0" fontId="0" fillId="0" borderId="38" xfId="0" applyFill="1" applyBorder="1"/>
    <xf numFmtId="4" fontId="0" fillId="0" borderId="59" xfId="0" applyNumberFormat="1" applyFill="1" applyBorder="1"/>
    <xf numFmtId="4" fontId="0" fillId="0" borderId="37" xfId="0" applyNumberFormat="1" applyFill="1" applyBorder="1"/>
    <xf numFmtId="4" fontId="0" fillId="0" borderId="38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10" fillId="0" borderId="0" xfId="1" applyFont="1" applyFill="1"/>
    <xf numFmtId="0" fontId="9" fillId="0" borderId="0" xfId="1" applyFont="1" applyFill="1"/>
    <xf numFmtId="0" fontId="9" fillId="0" borderId="0" xfId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0" fontId="17" fillId="0" borderId="0" xfId="1" applyFont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6" xfId="0" applyNumberFormat="1" applyFont="1" applyFill="1" applyBorder="1"/>
    <xf numFmtId="3" fontId="7" fillId="0" borderId="7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0" fontId="3" fillId="0" borderId="63" xfId="1" applyFont="1" applyBorder="1"/>
    <xf numFmtId="0" fontId="9" fillId="0" borderId="63" xfId="1" applyBorder="1"/>
    <xf numFmtId="0" fontId="9" fillId="0" borderId="63" xfId="1" applyBorder="1" applyAlignment="1">
      <alignment horizontal="right"/>
    </xf>
    <xf numFmtId="0" fontId="9" fillId="0" borderId="63" xfId="1" applyFont="1" applyBorder="1" applyAlignment="1">
      <alignment horizontal="center"/>
    </xf>
    <xf numFmtId="0" fontId="9" fillId="0" borderId="63" xfId="1" applyBorder="1" applyAlignment="1">
      <alignment horizontal="left"/>
    </xf>
    <xf numFmtId="0" fontId="9" fillId="0" borderId="64" xfId="1" applyBorder="1"/>
    <xf numFmtId="0" fontId="3" fillId="0" borderId="67" xfId="1" applyFont="1" applyBorder="1"/>
    <xf numFmtId="0" fontId="9" fillId="0" borderId="67" xfId="1" applyBorder="1"/>
    <xf numFmtId="0" fontId="9" fillId="0" borderId="67" xfId="1" applyBorder="1" applyAlignment="1">
      <alignment horizontal="right"/>
    </xf>
    <xf numFmtId="49" fontId="4" fillId="0" borderId="60" xfId="1" applyNumberFormat="1" applyFont="1" applyFill="1" applyBorder="1"/>
    <xf numFmtId="0" fontId="4" fillId="0" borderId="60" xfId="1" applyFont="1" applyFill="1" applyBorder="1" applyAlignment="1">
      <alignment horizontal="center"/>
    </xf>
    <xf numFmtId="0" fontId="4" fillId="0" borderId="69" xfId="1" applyFont="1" applyFill="1" applyBorder="1" applyAlignment="1">
      <alignment horizontal="center"/>
    </xf>
    <xf numFmtId="0" fontId="4" fillId="0" borderId="60" xfId="1" applyNumberFormat="1" applyFont="1" applyFill="1" applyBorder="1" applyAlignment="1">
      <alignment horizontal="center"/>
    </xf>
    <xf numFmtId="0" fontId="16" fillId="0" borderId="60" xfId="1" applyFont="1" applyFill="1" applyBorder="1"/>
    <xf numFmtId="0" fontId="5" fillId="0" borderId="70" xfId="1" applyFont="1" applyFill="1" applyBorder="1" applyAlignment="1">
      <alignment horizontal="center"/>
    </xf>
    <xf numFmtId="49" fontId="5" fillId="0" borderId="70" xfId="1" applyNumberFormat="1" applyFont="1" applyFill="1" applyBorder="1" applyAlignment="1">
      <alignment horizontal="left"/>
    </xf>
    <xf numFmtId="0" fontId="5" fillId="0" borderId="70" xfId="1" applyFont="1" applyFill="1" applyBorder="1"/>
    <xf numFmtId="0" fontId="9" fillId="0" borderId="70" xfId="1" applyFill="1" applyBorder="1" applyAlignment="1">
      <alignment horizontal="center"/>
    </xf>
    <xf numFmtId="0" fontId="9" fillId="0" borderId="70" xfId="1" applyNumberFormat="1" applyFill="1" applyBorder="1" applyAlignment="1">
      <alignment horizontal="right"/>
    </xf>
    <xf numFmtId="0" fontId="9" fillId="0" borderId="70" xfId="1" applyNumberFormat="1" applyFill="1" applyBorder="1"/>
    <xf numFmtId="0" fontId="8" fillId="0" borderId="70" xfId="1" applyNumberFormat="1" applyFont="1" applyFill="1" applyBorder="1"/>
    <xf numFmtId="0" fontId="7" fillId="0" borderId="71" xfId="1" applyFont="1" applyFill="1" applyBorder="1" applyAlignment="1">
      <alignment horizontal="center"/>
    </xf>
    <xf numFmtId="49" fontId="7" fillId="0" borderId="71" xfId="1" applyNumberFormat="1" applyFont="1" applyFill="1" applyBorder="1" applyAlignment="1">
      <alignment horizontal="left"/>
    </xf>
    <xf numFmtId="0" fontId="7" fillId="0" borderId="71" xfId="1" applyFont="1" applyFill="1" applyBorder="1" applyAlignment="1">
      <alignment wrapText="1"/>
    </xf>
    <xf numFmtId="49" fontId="7" fillId="0" borderId="71" xfId="1" applyNumberFormat="1" applyFont="1" applyFill="1" applyBorder="1" applyAlignment="1">
      <alignment horizontal="center" shrinkToFit="1"/>
    </xf>
    <xf numFmtId="4" fontId="7" fillId="0" borderId="71" xfId="1" applyNumberFormat="1" applyFont="1" applyFill="1" applyBorder="1" applyAlignment="1">
      <alignment horizontal="right"/>
    </xf>
    <xf numFmtId="4" fontId="7" fillId="0" borderId="71" xfId="1" applyNumberFormat="1" applyFont="1" applyFill="1" applyBorder="1"/>
    <xf numFmtId="167" fontId="7" fillId="0" borderId="71" xfId="1" applyNumberFormat="1" applyFont="1" applyFill="1" applyBorder="1"/>
    <xf numFmtId="0" fontId="9" fillId="0" borderId="72" xfId="1" applyFill="1" applyBorder="1" applyAlignment="1">
      <alignment horizontal="center"/>
    </xf>
    <xf numFmtId="49" fontId="3" fillId="0" borderId="72" xfId="1" applyNumberFormat="1" applyFont="1" applyFill="1" applyBorder="1" applyAlignment="1">
      <alignment horizontal="left"/>
    </xf>
    <xf numFmtId="0" fontId="3" fillId="0" borderId="72" xfId="1" applyFont="1" applyFill="1" applyBorder="1"/>
    <xf numFmtId="4" fontId="9" fillId="0" borderId="72" xfId="1" applyNumberFormat="1" applyFill="1" applyBorder="1" applyAlignment="1">
      <alignment horizontal="right"/>
    </xf>
    <xf numFmtId="4" fontId="5" fillId="0" borderId="72" xfId="1" applyNumberFormat="1" applyFont="1" applyFill="1" applyBorder="1"/>
    <xf numFmtId="0" fontId="5" fillId="0" borderId="72" xfId="1" applyFont="1" applyFill="1" applyBorder="1"/>
    <xf numFmtId="167" fontId="5" fillId="0" borderId="72" xfId="1" applyNumberFormat="1" applyFont="1" applyFill="1" applyBorder="1"/>
    <xf numFmtId="0" fontId="5" fillId="0" borderId="73" xfId="1" applyFont="1" applyFill="1" applyBorder="1" applyAlignment="1">
      <alignment horizontal="center"/>
    </xf>
    <xf numFmtId="0" fontId="7" fillId="0" borderId="74" xfId="1" applyFont="1" applyFill="1" applyBorder="1" applyAlignment="1">
      <alignment horizontal="center"/>
    </xf>
    <xf numFmtId="0" fontId="9" fillId="0" borderId="75" xfId="1" applyFill="1" applyBorder="1" applyAlignment="1">
      <alignment horizontal="center"/>
    </xf>
    <xf numFmtId="4" fontId="7" fillId="3" borderId="71" xfId="1" applyNumberFormat="1" applyFont="1" applyFill="1" applyBorder="1" applyAlignment="1">
      <alignment horizontal="right"/>
    </xf>
    <xf numFmtId="0" fontId="0" fillId="0" borderId="0" xfId="0" applyAlignment="1">
      <alignment horizontal="left" wrapText="1"/>
    </xf>
    <xf numFmtId="0" fontId="4" fillId="0" borderId="15" xfId="0" applyFont="1" applyBorder="1" applyAlignment="1">
      <alignment horizontal="left"/>
    </xf>
    <xf numFmtId="0" fontId="4" fillId="0" borderId="16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5" fillId="0" borderId="22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 shrinkToFit="1"/>
    </xf>
    <xf numFmtId="0" fontId="9" fillId="0" borderId="49" xfId="1" applyFont="1" applyBorder="1" applyAlignment="1">
      <alignment horizontal="left" shrinkToFit="1"/>
    </xf>
    <xf numFmtId="3" fontId="5" fillId="0" borderId="38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0" fontId="9" fillId="0" borderId="61" xfId="1" applyFont="1" applyBorder="1" applyAlignment="1">
      <alignment horizontal="center"/>
    </xf>
    <xf numFmtId="0" fontId="9" fillId="0" borderId="62" xfId="1" applyFont="1" applyBorder="1" applyAlignment="1">
      <alignment horizontal="center"/>
    </xf>
    <xf numFmtId="49" fontId="9" fillId="0" borderId="65" xfId="1" applyNumberFormat="1" applyFont="1" applyBorder="1" applyAlignment="1">
      <alignment horizontal="center"/>
    </xf>
    <xf numFmtId="0" fontId="9" fillId="0" borderId="66" xfId="1" applyFont="1" applyBorder="1" applyAlignment="1">
      <alignment horizontal="center"/>
    </xf>
    <xf numFmtId="0" fontId="9" fillId="0" borderId="67" xfId="1" applyBorder="1" applyAlignment="1">
      <alignment horizontal="left" shrinkToFit="1"/>
    </xf>
    <xf numFmtId="0" fontId="9" fillId="0" borderId="68" xfId="1" applyBorder="1" applyAlignment="1">
      <alignment horizontal="left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workbookViewId="0">
      <selection activeCell="F30" sqref="F30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/>
    <row r="3" spans="1:57" ht="13.15" customHeight="1">
      <c r="A3" s="3" t="s">
        <v>1</v>
      </c>
      <c r="B3" s="4"/>
      <c r="C3" s="5" t="s">
        <v>2</v>
      </c>
      <c r="D3" s="5"/>
      <c r="E3" s="5"/>
      <c r="F3" s="6" t="s">
        <v>3</v>
      </c>
      <c r="G3" s="7"/>
    </row>
    <row r="4" spans="1:57" ht="13.15" customHeight="1">
      <c r="A4" s="8"/>
      <c r="B4" s="9"/>
      <c r="C4" s="10" t="s">
        <v>74</v>
      </c>
      <c r="D4" s="11"/>
      <c r="E4" s="11"/>
      <c r="F4" s="12"/>
      <c r="G4" s="13"/>
    </row>
    <row r="5" spans="1:57" ht="13.15" customHeight="1">
      <c r="A5" s="14" t="s">
        <v>5</v>
      </c>
      <c r="B5" s="15"/>
      <c r="C5" s="16" t="s">
        <v>6</v>
      </c>
      <c r="D5" s="16"/>
      <c r="E5" s="16"/>
      <c r="F5" s="17" t="s">
        <v>7</v>
      </c>
      <c r="G5" s="18"/>
    </row>
    <row r="6" spans="1:57" ht="13.15" customHeight="1">
      <c r="A6" s="8"/>
      <c r="B6" s="9"/>
      <c r="C6" s="10" t="s">
        <v>73</v>
      </c>
      <c r="D6" s="11"/>
      <c r="E6" s="11"/>
      <c r="F6" s="19"/>
      <c r="G6" s="13"/>
    </row>
    <row r="7" spans="1:57">
      <c r="A7" s="14" t="s">
        <v>8</v>
      </c>
      <c r="B7" s="16"/>
      <c r="C7" s="185"/>
      <c r="D7" s="186"/>
      <c r="E7" s="20" t="s">
        <v>9</v>
      </c>
      <c r="F7" s="21"/>
      <c r="G7" s="22">
        <v>0</v>
      </c>
      <c r="H7" s="23"/>
      <c r="I7" s="23"/>
    </row>
    <row r="8" spans="1:57">
      <c r="A8" s="14" t="s">
        <v>10</v>
      </c>
      <c r="B8" s="16"/>
      <c r="C8" s="185" t="s">
        <v>111</v>
      </c>
      <c r="D8" s="186"/>
      <c r="E8" s="17" t="s">
        <v>11</v>
      </c>
      <c r="F8" s="16"/>
      <c r="G8" s="24">
        <f>IF(PocetMJ=0,,ROUND((F30+F32)/PocetMJ,1))</f>
        <v>0</v>
      </c>
    </row>
    <row r="9" spans="1:57">
      <c r="A9" s="25" t="s">
        <v>12</v>
      </c>
      <c r="B9" s="26"/>
      <c r="C9" s="26"/>
      <c r="D9" s="26"/>
      <c r="E9" s="27" t="s">
        <v>13</v>
      </c>
      <c r="F9" s="26"/>
      <c r="G9" s="28"/>
    </row>
    <row r="10" spans="1:57">
      <c r="A10" s="29" t="s">
        <v>14</v>
      </c>
      <c r="B10" s="30"/>
      <c r="C10" s="30"/>
      <c r="D10" s="30"/>
      <c r="E10" s="12" t="s">
        <v>15</v>
      </c>
      <c r="F10" s="30"/>
      <c r="G10" s="13"/>
      <c r="BA10" s="31"/>
      <c r="BB10" s="31"/>
      <c r="BC10" s="31"/>
      <c r="BD10" s="31"/>
      <c r="BE10" s="31"/>
    </row>
    <row r="11" spans="1:57">
      <c r="A11" s="29"/>
      <c r="B11" s="30"/>
      <c r="C11" s="30"/>
      <c r="D11" s="30"/>
      <c r="E11" s="187"/>
      <c r="F11" s="188"/>
      <c r="G11" s="189"/>
    </row>
    <row r="12" spans="1:57" ht="28.5" customHeight="1" thickBot="1">
      <c r="A12" s="32" t="s">
        <v>16</v>
      </c>
      <c r="B12" s="33"/>
      <c r="C12" s="33"/>
      <c r="D12" s="33"/>
      <c r="E12" s="34"/>
      <c r="F12" s="34"/>
      <c r="G12" s="35"/>
    </row>
    <row r="13" spans="1:57" ht="17.25" customHeight="1" thickBot="1">
      <c r="A13" s="36" t="s">
        <v>17</v>
      </c>
      <c r="B13" s="37"/>
      <c r="C13" s="38"/>
      <c r="D13" s="39" t="s">
        <v>18</v>
      </c>
      <c r="E13" s="40"/>
      <c r="F13" s="40"/>
      <c r="G13" s="38"/>
    </row>
    <row r="14" spans="1:57" ht="15.95" customHeight="1">
      <c r="A14" s="41"/>
      <c r="B14" s="42" t="s">
        <v>19</v>
      </c>
      <c r="C14" s="43">
        <f>Dodavka</f>
        <v>0</v>
      </c>
      <c r="D14" s="44"/>
      <c r="E14" s="45"/>
      <c r="F14" s="46"/>
      <c r="G14" s="43"/>
    </row>
    <row r="15" spans="1:57" ht="15.95" customHeight="1">
      <c r="A15" s="41" t="s">
        <v>20</v>
      </c>
      <c r="B15" s="42" t="s">
        <v>21</v>
      </c>
      <c r="C15" s="43">
        <f>Mont</f>
        <v>0</v>
      </c>
      <c r="D15" s="25"/>
      <c r="E15" s="47"/>
      <c r="F15" s="48"/>
      <c r="G15" s="43"/>
    </row>
    <row r="16" spans="1:57" ht="15.95" customHeight="1">
      <c r="A16" s="41" t="s">
        <v>22</v>
      </c>
      <c r="B16" s="42" t="s">
        <v>23</v>
      </c>
      <c r="C16" s="43">
        <f>HSV</f>
        <v>0</v>
      </c>
      <c r="D16" s="25"/>
      <c r="E16" s="47"/>
      <c r="F16" s="48"/>
      <c r="G16" s="43"/>
    </row>
    <row r="17" spans="1:7" ht="15.95" customHeight="1">
      <c r="A17" s="49" t="s">
        <v>24</v>
      </c>
      <c r="B17" s="42" t="s">
        <v>25</v>
      </c>
      <c r="C17" s="43">
        <f>PSV</f>
        <v>0</v>
      </c>
      <c r="D17" s="25"/>
      <c r="E17" s="47"/>
      <c r="F17" s="48"/>
      <c r="G17" s="43"/>
    </row>
    <row r="18" spans="1:7" ht="15.95" customHeight="1">
      <c r="A18" s="50" t="s">
        <v>26</v>
      </c>
      <c r="B18" s="42"/>
      <c r="C18" s="43">
        <f>SUM(C14:C17)</f>
        <v>0</v>
      </c>
      <c r="D18" s="51"/>
      <c r="E18" s="47"/>
      <c r="F18" s="48"/>
      <c r="G18" s="43"/>
    </row>
    <row r="19" spans="1:7" ht="15.95" customHeight="1">
      <c r="A19" s="50"/>
      <c r="B19" s="42"/>
      <c r="C19" s="43"/>
      <c r="D19" s="25"/>
      <c r="E19" s="47"/>
      <c r="F19" s="48"/>
      <c r="G19" s="43"/>
    </row>
    <row r="20" spans="1:7" ht="15.95" customHeight="1">
      <c r="A20" s="50" t="s">
        <v>27</v>
      </c>
      <c r="B20" s="42"/>
      <c r="C20" s="43">
        <f>HZS</f>
        <v>0</v>
      </c>
      <c r="D20" s="25"/>
      <c r="E20" s="47"/>
      <c r="F20" s="48"/>
      <c r="G20" s="43"/>
    </row>
    <row r="21" spans="1:7" ht="15.95" customHeight="1">
      <c r="A21" s="29" t="s">
        <v>28</v>
      </c>
      <c r="B21" s="30"/>
      <c r="C21" s="43">
        <f>C18+C20</f>
        <v>0</v>
      </c>
      <c r="D21" s="25" t="s">
        <v>29</v>
      </c>
      <c r="E21" s="47"/>
      <c r="F21" s="48"/>
      <c r="G21" s="43">
        <f>G22-SUM(G14:G20)</f>
        <v>0</v>
      </c>
    </row>
    <row r="22" spans="1:7" ht="15.95" customHeight="1" thickBot="1">
      <c r="A22" s="25" t="s">
        <v>30</v>
      </c>
      <c r="B22" s="26"/>
      <c r="C22" s="52">
        <f>C21+G22</f>
        <v>0</v>
      </c>
      <c r="D22" s="53" t="s">
        <v>31</v>
      </c>
      <c r="E22" s="54"/>
      <c r="F22" s="55"/>
      <c r="G22" s="43">
        <f>VRN</f>
        <v>0</v>
      </c>
    </row>
    <row r="23" spans="1:7">
      <c r="A23" s="3" t="s">
        <v>32</v>
      </c>
      <c r="B23" s="5"/>
      <c r="C23" s="6" t="s">
        <v>33</v>
      </c>
      <c r="D23" s="5"/>
      <c r="E23" s="6" t="s">
        <v>34</v>
      </c>
      <c r="F23" s="5"/>
      <c r="G23" s="7"/>
    </row>
    <row r="24" spans="1:7">
      <c r="A24" s="14"/>
      <c r="B24" s="16"/>
      <c r="C24" s="17" t="s">
        <v>35</v>
      </c>
      <c r="D24" s="16"/>
      <c r="E24" s="17" t="s">
        <v>35</v>
      </c>
      <c r="F24" s="16"/>
      <c r="G24" s="18"/>
    </row>
    <row r="25" spans="1:7">
      <c r="A25" s="29" t="s">
        <v>36</v>
      </c>
      <c r="B25" s="56"/>
      <c r="C25" s="12" t="s">
        <v>36</v>
      </c>
      <c r="D25" s="30"/>
      <c r="E25" s="12" t="s">
        <v>36</v>
      </c>
      <c r="F25" s="30"/>
      <c r="G25" s="13"/>
    </row>
    <row r="26" spans="1:7">
      <c r="A26" s="29"/>
      <c r="B26" s="57"/>
      <c r="C26" s="12" t="s">
        <v>37</v>
      </c>
      <c r="D26" s="30"/>
      <c r="E26" s="12" t="s">
        <v>38</v>
      </c>
      <c r="F26" s="30"/>
      <c r="G26" s="13"/>
    </row>
    <row r="27" spans="1:7">
      <c r="A27" s="29"/>
      <c r="B27" s="30"/>
      <c r="C27" s="12"/>
      <c r="D27" s="30"/>
      <c r="E27" s="12"/>
      <c r="F27" s="30"/>
      <c r="G27" s="13"/>
    </row>
    <row r="28" spans="1:7" ht="97.5" customHeight="1">
      <c r="A28" s="29"/>
      <c r="B28" s="30"/>
      <c r="C28" s="12"/>
      <c r="D28" s="30"/>
      <c r="E28" s="12"/>
      <c r="F28" s="30"/>
      <c r="G28" s="13"/>
    </row>
    <row r="29" spans="1:7">
      <c r="A29" s="14" t="s">
        <v>39</v>
      </c>
      <c r="B29" s="16"/>
      <c r="C29" s="58">
        <v>0</v>
      </c>
      <c r="D29" s="16" t="s">
        <v>40</v>
      </c>
      <c r="E29" s="17"/>
      <c r="F29" s="59">
        <f>C18</f>
        <v>0</v>
      </c>
      <c r="G29" s="18"/>
    </row>
    <row r="30" spans="1:7">
      <c r="A30" s="14" t="s">
        <v>39</v>
      </c>
      <c r="B30" s="16"/>
      <c r="C30" s="58">
        <v>15</v>
      </c>
      <c r="D30" s="16" t="s">
        <v>40</v>
      </c>
      <c r="E30" s="17"/>
      <c r="F30" s="59">
        <v>0</v>
      </c>
      <c r="G30" s="18"/>
    </row>
    <row r="31" spans="1:7">
      <c r="A31" s="14" t="s">
        <v>41</v>
      </c>
      <c r="B31" s="16"/>
      <c r="C31" s="58">
        <v>15</v>
      </c>
      <c r="D31" s="16" t="s">
        <v>40</v>
      </c>
      <c r="E31" s="17"/>
      <c r="F31" s="60">
        <f>ROUND(PRODUCT(F30,C31/100),0)</f>
        <v>0</v>
      </c>
      <c r="G31" s="28"/>
    </row>
    <row r="32" spans="1:7">
      <c r="A32" s="14" t="s">
        <v>39</v>
      </c>
      <c r="B32" s="16"/>
      <c r="C32" s="58">
        <v>21</v>
      </c>
      <c r="D32" s="16" t="s">
        <v>40</v>
      </c>
      <c r="E32" s="17"/>
      <c r="F32" s="59">
        <v>0</v>
      </c>
      <c r="G32" s="18"/>
    </row>
    <row r="33" spans="1:8">
      <c r="A33" s="14" t="s">
        <v>41</v>
      </c>
      <c r="B33" s="16"/>
      <c r="C33" s="58">
        <v>21</v>
      </c>
      <c r="D33" s="16" t="s">
        <v>40</v>
      </c>
      <c r="E33" s="17"/>
      <c r="F33" s="60">
        <f>ROUND(PRODUCT(F32,C33/100),0)</f>
        <v>0</v>
      </c>
      <c r="G33" s="28"/>
    </row>
    <row r="34" spans="1:8" s="66" customFormat="1" ht="19.5" customHeight="1" thickBot="1">
      <c r="A34" s="61" t="s">
        <v>42</v>
      </c>
      <c r="B34" s="62"/>
      <c r="C34" s="62"/>
      <c r="D34" s="62"/>
      <c r="E34" s="63"/>
      <c r="F34" s="64">
        <f>ROUND(SUM(F30:F33),0)</f>
        <v>0</v>
      </c>
      <c r="G34" s="65"/>
    </row>
    <row r="36" spans="1:8">
      <c r="A36" s="67" t="s">
        <v>43</v>
      </c>
      <c r="B36" s="67"/>
      <c r="C36" s="67"/>
      <c r="D36" s="67"/>
      <c r="E36" s="67"/>
      <c r="F36" s="67"/>
      <c r="G36" s="67"/>
      <c r="H36" t="s">
        <v>4</v>
      </c>
    </row>
    <row r="37" spans="1:8" ht="14.25" customHeight="1">
      <c r="A37" s="67"/>
      <c r="B37" s="190"/>
      <c r="C37" s="190"/>
      <c r="D37" s="190"/>
      <c r="E37" s="190"/>
      <c r="F37" s="190"/>
      <c r="G37" s="190"/>
      <c r="H37" t="s">
        <v>4</v>
      </c>
    </row>
    <row r="38" spans="1:8" ht="12.95" customHeight="1">
      <c r="A38" s="68"/>
      <c r="B38" s="190"/>
      <c r="C38" s="190"/>
      <c r="D38" s="190"/>
      <c r="E38" s="190"/>
      <c r="F38" s="190"/>
      <c r="G38" s="190"/>
      <c r="H38" t="s">
        <v>4</v>
      </c>
    </row>
    <row r="39" spans="1:8">
      <c r="A39" s="68"/>
      <c r="B39" s="190"/>
      <c r="C39" s="190"/>
      <c r="D39" s="190"/>
      <c r="E39" s="190"/>
      <c r="F39" s="190"/>
      <c r="G39" s="190"/>
      <c r="H39" t="s">
        <v>4</v>
      </c>
    </row>
    <row r="40" spans="1:8">
      <c r="A40" s="68"/>
      <c r="B40" s="190"/>
      <c r="C40" s="190"/>
      <c r="D40" s="190"/>
      <c r="E40" s="190"/>
      <c r="F40" s="190"/>
      <c r="G40" s="190"/>
      <c r="H40" t="s">
        <v>4</v>
      </c>
    </row>
    <row r="41" spans="1:8">
      <c r="A41" s="68"/>
      <c r="B41" s="190"/>
      <c r="C41" s="190"/>
      <c r="D41" s="190"/>
      <c r="E41" s="190"/>
      <c r="F41" s="190"/>
      <c r="G41" s="190"/>
      <c r="H41" t="s">
        <v>4</v>
      </c>
    </row>
    <row r="42" spans="1:8">
      <c r="A42" s="68"/>
      <c r="B42" s="190"/>
      <c r="C42" s="190"/>
      <c r="D42" s="190"/>
      <c r="E42" s="190"/>
      <c r="F42" s="190"/>
      <c r="G42" s="190"/>
      <c r="H42" t="s">
        <v>4</v>
      </c>
    </row>
    <row r="43" spans="1:8">
      <c r="A43" s="68"/>
      <c r="B43" s="190"/>
      <c r="C43" s="190"/>
      <c r="D43" s="190"/>
      <c r="E43" s="190"/>
      <c r="F43" s="190"/>
      <c r="G43" s="190"/>
      <c r="H43" t="s">
        <v>4</v>
      </c>
    </row>
    <row r="44" spans="1:8">
      <c r="A44" s="68"/>
      <c r="B44" s="190"/>
      <c r="C44" s="190"/>
      <c r="D44" s="190"/>
      <c r="E44" s="190"/>
      <c r="F44" s="190"/>
      <c r="G44" s="190"/>
      <c r="H44" t="s">
        <v>4</v>
      </c>
    </row>
    <row r="45" spans="1:8">
      <c r="A45" s="68"/>
      <c r="B45" s="190"/>
      <c r="C45" s="190"/>
      <c r="D45" s="190"/>
      <c r="E45" s="190"/>
      <c r="F45" s="190"/>
      <c r="G45" s="190"/>
      <c r="H45" t="s">
        <v>4</v>
      </c>
    </row>
    <row r="46" spans="1:8">
      <c r="B46" s="184"/>
      <c r="C46" s="184"/>
      <c r="D46" s="184"/>
      <c r="E46" s="184"/>
      <c r="F46" s="184"/>
      <c r="G46" s="184"/>
    </row>
    <row r="47" spans="1:8">
      <c r="B47" s="184"/>
      <c r="C47" s="184"/>
      <c r="D47" s="184"/>
      <c r="E47" s="184"/>
      <c r="F47" s="184"/>
      <c r="G47" s="184"/>
    </row>
    <row r="48" spans="1:8">
      <c r="B48" s="184"/>
      <c r="C48" s="184"/>
      <c r="D48" s="184"/>
      <c r="E48" s="184"/>
      <c r="F48" s="184"/>
      <c r="G48" s="184"/>
    </row>
    <row r="49" spans="2:7">
      <c r="B49" s="184"/>
      <c r="C49" s="184"/>
      <c r="D49" s="184"/>
      <c r="E49" s="184"/>
      <c r="F49" s="184"/>
      <c r="G49" s="184"/>
    </row>
    <row r="50" spans="2:7">
      <c r="B50" s="184"/>
      <c r="C50" s="184"/>
      <c r="D50" s="184"/>
      <c r="E50" s="184"/>
      <c r="F50" s="184"/>
      <c r="G50" s="184"/>
    </row>
    <row r="51" spans="2:7">
      <c r="B51" s="184"/>
      <c r="C51" s="184"/>
      <c r="D51" s="184"/>
      <c r="E51" s="184"/>
      <c r="F51" s="184"/>
      <c r="G51" s="184"/>
    </row>
    <row r="52" spans="2:7">
      <c r="B52" s="184"/>
      <c r="C52" s="184"/>
      <c r="D52" s="184"/>
      <c r="E52" s="184"/>
      <c r="F52" s="184"/>
      <c r="G52" s="184"/>
    </row>
    <row r="53" spans="2:7">
      <c r="B53" s="184"/>
      <c r="C53" s="184"/>
      <c r="D53" s="184"/>
      <c r="E53" s="184"/>
      <c r="F53" s="184"/>
      <c r="G53" s="184"/>
    </row>
    <row r="54" spans="2:7">
      <c r="B54" s="184"/>
      <c r="C54" s="184"/>
      <c r="D54" s="184"/>
      <c r="E54" s="184"/>
      <c r="F54" s="184"/>
      <c r="G54" s="184"/>
    </row>
    <row r="55" spans="2:7">
      <c r="B55" s="184"/>
      <c r="C55" s="184"/>
      <c r="D55" s="184"/>
      <c r="E55" s="184"/>
      <c r="F55" s="184"/>
      <c r="G55" s="184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69"/>
  <sheetViews>
    <sheetView workbookViewId="0">
      <selection activeCell="A17" sqref="A17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>
      <c r="A1" s="191" t="s">
        <v>5</v>
      </c>
      <c r="B1" s="192"/>
      <c r="C1" s="69" t="str">
        <f>CONCATENATE(cislostavby," ",nazevstavby)</f>
        <v xml:space="preserve"> REKONSTRUKCE OBJEKTU Č. 6</v>
      </c>
      <c r="D1" s="70"/>
      <c r="E1" s="71"/>
      <c r="F1" s="70"/>
      <c r="G1" s="72"/>
      <c r="H1" s="73"/>
      <c r="I1" s="74"/>
    </row>
    <row r="2" spans="1:57" ht="13.5" thickBot="1">
      <c r="A2" s="193" t="s">
        <v>1</v>
      </c>
      <c r="B2" s="194"/>
      <c r="C2" s="75" t="str">
        <f>CONCATENATE(cisloobjektu," ",nazevobjektu)</f>
        <v xml:space="preserve"> SO.03 - KANALIZACE, KANALIZAČNÍ PŘÍPOJKA</v>
      </c>
      <c r="D2" s="76"/>
      <c r="E2" s="77"/>
      <c r="F2" s="76"/>
      <c r="G2" s="195"/>
      <c r="H2" s="195"/>
      <c r="I2" s="196"/>
    </row>
    <row r="3" spans="1:57" ht="13.5" thickTop="1"/>
    <row r="4" spans="1:57" ht="19.5" customHeight="1">
      <c r="A4" s="78" t="s">
        <v>44</v>
      </c>
      <c r="B4" s="1"/>
      <c r="C4" s="1"/>
      <c r="D4" s="1"/>
      <c r="E4" s="1"/>
      <c r="F4" s="1"/>
      <c r="G4" s="1"/>
      <c r="H4" s="1"/>
      <c r="I4" s="1"/>
    </row>
    <row r="5" spans="1:57" ht="13.5" thickBot="1"/>
    <row r="6" spans="1:57" s="30" customFormat="1" ht="13.5" thickBot="1">
      <c r="A6" s="79"/>
      <c r="B6" s="80" t="s">
        <v>45</v>
      </c>
      <c r="C6" s="80"/>
      <c r="D6" s="81"/>
      <c r="E6" s="82" t="s">
        <v>46</v>
      </c>
      <c r="F6" s="83" t="s">
        <v>47</v>
      </c>
      <c r="G6" s="83" t="s">
        <v>48</v>
      </c>
      <c r="H6" s="83" t="s">
        <v>49</v>
      </c>
      <c r="I6" s="84" t="s">
        <v>27</v>
      </c>
    </row>
    <row r="7" spans="1:57" s="30" customFormat="1">
      <c r="A7" s="141" t="str">
        <f>Položky!B7</f>
        <v>1</v>
      </c>
      <c r="B7" s="85" t="str">
        <f>Položky!C7</f>
        <v>Zemní práce</v>
      </c>
      <c r="C7" s="86"/>
      <c r="D7" s="87"/>
      <c r="E7" s="142">
        <f>Položky!BC12</f>
        <v>0</v>
      </c>
      <c r="F7" s="143">
        <f>Položky!BD12</f>
        <v>0</v>
      </c>
      <c r="G7" s="143">
        <f>Položky!BE12</f>
        <v>0</v>
      </c>
      <c r="H7" s="143">
        <f>Položky!BF12</f>
        <v>0</v>
      </c>
      <c r="I7" s="144">
        <f>Položky!BG12</f>
        <v>0</v>
      </c>
    </row>
    <row r="8" spans="1:57" s="30" customFormat="1">
      <c r="A8" s="141" t="str">
        <f>Položky!B13</f>
        <v>4</v>
      </c>
      <c r="B8" s="85" t="str">
        <f>Položky!C13</f>
        <v>Vodorovné konstrukce</v>
      </c>
      <c r="C8" s="86"/>
      <c r="D8" s="87"/>
      <c r="E8" s="142">
        <f>Položky!BC15</f>
        <v>0</v>
      </c>
      <c r="F8" s="143">
        <f>Položky!BD15</f>
        <v>0</v>
      </c>
      <c r="G8" s="143">
        <f>Položky!BE15</f>
        <v>0</v>
      </c>
      <c r="H8" s="143">
        <f>Položky!BF15</f>
        <v>0</v>
      </c>
      <c r="I8" s="144">
        <f>Položky!BG15</f>
        <v>0</v>
      </c>
    </row>
    <row r="9" spans="1:57" s="30" customFormat="1">
      <c r="A9" s="141" t="str">
        <f>Položky!B16</f>
        <v>8</v>
      </c>
      <c r="B9" s="85" t="str">
        <f>Položky!C16</f>
        <v>Trubní vedení</v>
      </c>
      <c r="C9" s="86"/>
      <c r="D9" s="87"/>
      <c r="E9" s="142">
        <f>Položky!BC20</f>
        <v>0</v>
      </c>
      <c r="F9" s="143">
        <f>Položky!BD20</f>
        <v>0</v>
      </c>
      <c r="G9" s="143">
        <f>Položky!BE20</f>
        <v>0</v>
      </c>
      <c r="H9" s="143">
        <f>Položky!BF20</f>
        <v>0</v>
      </c>
      <c r="I9" s="144">
        <f>Položky!BG20</f>
        <v>0</v>
      </c>
    </row>
    <row r="10" spans="1:57" s="30" customFormat="1">
      <c r="A10" s="141" t="str">
        <f>Položky!B21</f>
        <v>99</v>
      </c>
      <c r="B10" s="85" t="str">
        <f>Položky!C21</f>
        <v>Staveništní přesun hmot</v>
      </c>
      <c r="C10" s="86"/>
      <c r="D10" s="87"/>
      <c r="E10" s="142">
        <f>Položky!BC23</f>
        <v>0</v>
      </c>
      <c r="F10" s="143">
        <f>Položky!BD23</f>
        <v>0</v>
      </c>
      <c r="G10" s="143">
        <f>Položky!BE23</f>
        <v>0</v>
      </c>
      <c r="H10" s="143">
        <f>Položky!BF23</f>
        <v>0</v>
      </c>
      <c r="I10" s="144">
        <f>Položky!BG23</f>
        <v>0</v>
      </c>
    </row>
    <row r="11" spans="1:57" s="30" customFormat="1" ht="13.5" thickBot="1">
      <c r="A11" s="141" t="str">
        <f>Položky!B24</f>
        <v>721</v>
      </c>
      <c r="B11" s="85" t="str">
        <f>Položky!C24</f>
        <v>Vnitřní kanalizace</v>
      </c>
      <c r="C11" s="86"/>
      <c r="D11" s="87"/>
      <c r="E11" s="142">
        <f>Položky!BC29</f>
        <v>0</v>
      </c>
      <c r="F11" s="143">
        <f>Položky!BD29</f>
        <v>0</v>
      </c>
      <c r="G11" s="143">
        <f>Položky!BE29</f>
        <v>0</v>
      </c>
      <c r="H11" s="143">
        <f>Položky!BF29</f>
        <v>0</v>
      </c>
      <c r="I11" s="144">
        <f>Položky!BG29</f>
        <v>0</v>
      </c>
    </row>
    <row r="12" spans="1:57" s="93" customFormat="1" ht="13.5" thickBot="1">
      <c r="A12" s="88"/>
      <c r="B12" s="80" t="s">
        <v>50</v>
      </c>
      <c r="C12" s="80"/>
      <c r="D12" s="89"/>
      <c r="E12" s="90">
        <f>SUM(E7:E11)</f>
        <v>0</v>
      </c>
      <c r="F12" s="91">
        <f>SUM(F7:F11)</f>
        <v>0</v>
      </c>
      <c r="G12" s="91">
        <f>SUM(G7:G11)</f>
        <v>0</v>
      </c>
      <c r="H12" s="91">
        <f>SUM(H7:H11)</f>
        <v>0</v>
      </c>
      <c r="I12" s="92">
        <f>SUM(I7:I11)</f>
        <v>0</v>
      </c>
    </row>
    <row r="13" spans="1:57">
      <c r="A13" s="86"/>
      <c r="B13" s="86"/>
      <c r="C13" s="86"/>
      <c r="D13" s="86"/>
      <c r="E13" s="86"/>
      <c r="F13" s="86"/>
      <c r="G13" s="86"/>
      <c r="H13" s="86"/>
      <c r="I13" s="86"/>
    </row>
    <row r="14" spans="1:57" ht="19.5" customHeight="1">
      <c r="A14" s="94" t="s">
        <v>51</v>
      </c>
      <c r="B14" s="94"/>
      <c r="C14" s="94"/>
      <c r="D14" s="94"/>
      <c r="E14" s="94"/>
      <c r="F14" s="94"/>
      <c r="G14" s="95"/>
      <c r="H14" s="94"/>
      <c r="I14" s="94"/>
      <c r="BA14" s="31"/>
      <c r="BB14" s="31"/>
      <c r="BC14" s="31"/>
      <c r="BD14" s="31"/>
      <c r="BE14" s="31"/>
    </row>
    <row r="15" spans="1:57" ht="13.5" thickBot="1">
      <c r="A15" s="96"/>
      <c r="B15" s="96"/>
      <c r="C15" s="96"/>
      <c r="D15" s="96"/>
      <c r="E15" s="96"/>
      <c r="F15" s="96"/>
      <c r="G15" s="96"/>
      <c r="H15" s="96"/>
      <c r="I15" s="96"/>
    </row>
    <row r="16" spans="1:57">
      <c r="A16" s="97" t="s">
        <v>52</v>
      </c>
      <c r="B16" s="98"/>
      <c r="C16" s="98"/>
      <c r="D16" s="99"/>
      <c r="E16" s="100" t="s">
        <v>53</v>
      </c>
      <c r="F16" s="101" t="s">
        <v>54</v>
      </c>
      <c r="G16" s="102" t="s">
        <v>55</v>
      </c>
      <c r="H16" s="103"/>
      <c r="I16" s="104" t="s">
        <v>53</v>
      </c>
    </row>
    <row r="17" spans="1:53">
      <c r="A17" s="105"/>
      <c r="B17" s="106"/>
      <c r="C17" s="106"/>
      <c r="D17" s="107"/>
      <c r="E17" s="108"/>
      <c r="F17" s="109"/>
      <c r="G17" s="110">
        <f>CHOOSE(BA17+1,HSV+PSV,HSV+PSV+Mont,HSV+PSV+Dodavka+Mont,HSV,PSV,Mont,Dodavka,Mont+Dodavka,0)</f>
        <v>0</v>
      </c>
      <c r="H17" s="111"/>
      <c r="I17" s="112">
        <f>E17+F17*G17/100</f>
        <v>0</v>
      </c>
      <c r="BA17">
        <v>8</v>
      </c>
    </row>
    <row r="18" spans="1:53" ht="13.5" thickBot="1">
      <c r="A18" s="113"/>
      <c r="B18" s="114" t="s">
        <v>56</v>
      </c>
      <c r="C18" s="115"/>
      <c r="D18" s="116"/>
      <c r="E18" s="117"/>
      <c r="F18" s="118"/>
      <c r="G18" s="118"/>
      <c r="H18" s="197">
        <f>SUM(H17:H17)</f>
        <v>0</v>
      </c>
      <c r="I18" s="198"/>
    </row>
    <row r="20" spans="1:53">
      <c r="B20" s="93"/>
      <c r="F20" s="119"/>
      <c r="G20" s="120"/>
      <c r="H20" s="120"/>
      <c r="I20" s="121"/>
    </row>
    <row r="21" spans="1:53">
      <c r="F21" s="119"/>
      <c r="G21" s="120"/>
      <c r="H21" s="120"/>
      <c r="I21" s="121"/>
    </row>
    <row r="22" spans="1:53">
      <c r="F22" s="119"/>
      <c r="G22" s="120"/>
      <c r="H22" s="120"/>
      <c r="I22" s="121"/>
    </row>
    <row r="23" spans="1:53">
      <c r="F23" s="119"/>
      <c r="G23" s="120"/>
      <c r="H23" s="120"/>
      <c r="I23" s="121"/>
    </row>
    <row r="24" spans="1:53">
      <c r="F24" s="119"/>
      <c r="G24" s="120"/>
      <c r="H24" s="120"/>
      <c r="I24" s="121"/>
    </row>
    <row r="25" spans="1:53">
      <c r="F25" s="119"/>
      <c r="G25" s="120"/>
      <c r="H25" s="120"/>
      <c r="I25" s="121"/>
    </row>
    <row r="26" spans="1:53">
      <c r="F26" s="119"/>
      <c r="G26" s="120"/>
      <c r="H26" s="120"/>
      <c r="I26" s="121"/>
    </row>
    <row r="27" spans="1:53">
      <c r="F27" s="119"/>
      <c r="G27" s="120"/>
      <c r="H27" s="120"/>
      <c r="I27" s="121"/>
    </row>
    <row r="28" spans="1:53">
      <c r="F28" s="119"/>
      <c r="G28" s="120"/>
      <c r="H28" s="120"/>
      <c r="I28" s="121"/>
    </row>
    <row r="29" spans="1:53">
      <c r="F29" s="119"/>
      <c r="G29" s="120"/>
      <c r="H29" s="120"/>
      <c r="I29" s="121"/>
    </row>
    <row r="30" spans="1:53">
      <c r="F30" s="119"/>
      <c r="G30" s="120"/>
      <c r="H30" s="120"/>
      <c r="I30" s="121"/>
    </row>
    <row r="31" spans="1:53">
      <c r="F31" s="119"/>
      <c r="G31" s="120"/>
      <c r="H31" s="120"/>
      <c r="I31" s="121"/>
    </row>
    <row r="32" spans="1:53">
      <c r="F32" s="119"/>
      <c r="G32" s="120"/>
      <c r="H32" s="120"/>
      <c r="I32" s="121"/>
    </row>
    <row r="33" spans="6:9">
      <c r="F33" s="119"/>
      <c r="G33" s="120"/>
      <c r="H33" s="120"/>
      <c r="I33" s="121"/>
    </row>
    <row r="34" spans="6:9">
      <c r="F34" s="119"/>
      <c r="G34" s="120"/>
      <c r="H34" s="120"/>
      <c r="I34" s="121"/>
    </row>
    <row r="35" spans="6:9">
      <c r="F35" s="119"/>
      <c r="G35" s="120"/>
      <c r="H35" s="120"/>
      <c r="I35" s="121"/>
    </row>
    <row r="36" spans="6:9">
      <c r="F36" s="119"/>
      <c r="G36" s="120"/>
      <c r="H36" s="120"/>
      <c r="I36" s="121"/>
    </row>
    <row r="37" spans="6:9">
      <c r="F37" s="119"/>
      <c r="G37" s="120"/>
      <c r="H37" s="120"/>
      <c r="I37" s="121"/>
    </row>
    <row r="38" spans="6:9">
      <c r="F38" s="119"/>
      <c r="G38" s="120"/>
      <c r="H38" s="120"/>
      <c r="I38" s="121"/>
    </row>
    <row r="39" spans="6:9">
      <c r="F39" s="119"/>
      <c r="G39" s="120"/>
      <c r="H39" s="120"/>
      <c r="I39" s="121"/>
    </row>
    <row r="40" spans="6:9">
      <c r="F40" s="119"/>
      <c r="G40" s="120"/>
      <c r="H40" s="120"/>
      <c r="I40" s="121"/>
    </row>
    <row r="41" spans="6:9">
      <c r="F41" s="119"/>
      <c r="G41" s="120"/>
      <c r="H41" s="120"/>
      <c r="I41" s="121"/>
    </row>
    <row r="42" spans="6:9">
      <c r="F42" s="119"/>
      <c r="G42" s="120"/>
      <c r="H42" s="120"/>
      <c r="I42" s="121"/>
    </row>
    <row r="43" spans="6:9">
      <c r="F43" s="119"/>
      <c r="G43" s="120"/>
      <c r="H43" s="120"/>
      <c r="I43" s="121"/>
    </row>
    <row r="44" spans="6:9">
      <c r="F44" s="119"/>
      <c r="G44" s="120"/>
      <c r="H44" s="120"/>
      <c r="I44" s="121"/>
    </row>
    <row r="45" spans="6:9">
      <c r="F45" s="119"/>
      <c r="G45" s="120"/>
      <c r="H45" s="120"/>
      <c r="I45" s="121"/>
    </row>
    <row r="46" spans="6:9">
      <c r="F46" s="119"/>
      <c r="G46" s="120"/>
      <c r="H46" s="120"/>
      <c r="I46" s="121"/>
    </row>
    <row r="47" spans="6:9">
      <c r="F47" s="119"/>
      <c r="G47" s="120"/>
      <c r="H47" s="120"/>
      <c r="I47" s="121"/>
    </row>
    <row r="48" spans="6:9">
      <c r="F48" s="119"/>
      <c r="G48" s="120"/>
      <c r="H48" s="120"/>
      <c r="I48" s="121"/>
    </row>
    <row r="49" spans="6:9">
      <c r="F49" s="119"/>
      <c r="G49" s="120"/>
      <c r="H49" s="120"/>
      <c r="I49" s="121"/>
    </row>
    <row r="50" spans="6:9">
      <c r="F50" s="119"/>
      <c r="G50" s="120"/>
      <c r="H50" s="120"/>
      <c r="I50" s="121"/>
    </row>
    <row r="51" spans="6:9">
      <c r="F51" s="119"/>
      <c r="G51" s="120"/>
      <c r="H51" s="120"/>
      <c r="I51" s="121"/>
    </row>
    <row r="52" spans="6:9">
      <c r="F52" s="119"/>
      <c r="G52" s="120"/>
      <c r="H52" s="120"/>
      <c r="I52" s="121"/>
    </row>
    <row r="53" spans="6:9">
      <c r="F53" s="119"/>
      <c r="G53" s="120"/>
      <c r="H53" s="120"/>
      <c r="I53" s="121"/>
    </row>
    <row r="54" spans="6:9">
      <c r="F54" s="119"/>
      <c r="G54" s="120"/>
      <c r="H54" s="120"/>
      <c r="I54" s="121"/>
    </row>
    <row r="55" spans="6:9">
      <c r="F55" s="119"/>
      <c r="G55" s="120"/>
      <c r="H55" s="120"/>
      <c r="I55" s="121"/>
    </row>
    <row r="56" spans="6:9">
      <c r="F56" s="119"/>
      <c r="G56" s="120"/>
      <c r="H56" s="120"/>
      <c r="I56" s="121"/>
    </row>
    <row r="57" spans="6:9">
      <c r="F57" s="119"/>
      <c r="G57" s="120"/>
      <c r="H57" s="120"/>
      <c r="I57" s="121"/>
    </row>
    <row r="58" spans="6:9">
      <c r="F58" s="119"/>
      <c r="G58" s="120"/>
      <c r="H58" s="120"/>
      <c r="I58" s="121"/>
    </row>
    <row r="59" spans="6:9">
      <c r="F59" s="119"/>
      <c r="G59" s="120"/>
      <c r="H59" s="120"/>
      <c r="I59" s="121"/>
    </row>
    <row r="60" spans="6:9">
      <c r="F60" s="119"/>
      <c r="G60" s="120"/>
      <c r="H60" s="120"/>
      <c r="I60" s="121"/>
    </row>
    <row r="61" spans="6:9">
      <c r="F61" s="119"/>
      <c r="G61" s="120"/>
      <c r="H61" s="120"/>
      <c r="I61" s="121"/>
    </row>
    <row r="62" spans="6:9">
      <c r="F62" s="119"/>
      <c r="G62" s="120"/>
      <c r="H62" s="120"/>
      <c r="I62" s="121"/>
    </row>
    <row r="63" spans="6:9">
      <c r="F63" s="119"/>
      <c r="G63" s="120"/>
      <c r="H63" s="120"/>
      <c r="I63" s="121"/>
    </row>
    <row r="64" spans="6:9">
      <c r="F64" s="119"/>
      <c r="G64" s="120"/>
      <c r="H64" s="120"/>
      <c r="I64" s="121"/>
    </row>
    <row r="65" spans="6:9">
      <c r="F65" s="119"/>
      <c r="G65" s="120"/>
      <c r="H65" s="120"/>
      <c r="I65" s="121"/>
    </row>
    <row r="66" spans="6:9">
      <c r="F66" s="119"/>
      <c r="G66" s="120"/>
      <c r="H66" s="120"/>
      <c r="I66" s="121"/>
    </row>
    <row r="67" spans="6:9">
      <c r="F67" s="119"/>
      <c r="G67" s="120"/>
      <c r="H67" s="120"/>
      <c r="I67" s="121"/>
    </row>
    <row r="68" spans="6:9">
      <c r="F68" s="119"/>
      <c r="G68" s="120"/>
      <c r="H68" s="120"/>
      <c r="I68" s="121"/>
    </row>
    <row r="69" spans="6:9">
      <c r="F69" s="119"/>
      <c r="G69" s="120"/>
      <c r="H69" s="120"/>
      <c r="I69" s="121"/>
    </row>
  </sheetData>
  <mergeCells count="4">
    <mergeCell ref="A1:B1"/>
    <mergeCell ref="A2:B2"/>
    <mergeCell ref="G2:I2"/>
    <mergeCell ref="H18:I18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BG96"/>
  <sheetViews>
    <sheetView showGridLines="0" showZeros="0" tabSelected="1" zoomScale="115" zoomScaleNormal="115" workbookViewId="0">
      <selection activeCell="F8" sqref="F8"/>
    </sheetView>
  </sheetViews>
  <sheetFormatPr defaultColWidth="9.140625" defaultRowHeight="12.75"/>
  <cols>
    <col min="1" max="1" width="4.42578125" style="122" customWidth="1"/>
    <col min="2" max="2" width="14.140625" style="122" customWidth="1"/>
    <col min="3" max="3" width="51.85546875" style="122" customWidth="1"/>
    <col min="4" max="4" width="5.5703125" style="122" customWidth="1"/>
    <col min="5" max="5" width="10" style="135" customWidth="1"/>
    <col min="6" max="6" width="9.140625" style="122" customWidth="1"/>
    <col min="7" max="7" width="13.28515625" style="122" customWidth="1"/>
    <col min="8" max="8" width="10.42578125" style="122" customWidth="1"/>
    <col min="9" max="9" width="12.28515625" style="122" customWidth="1"/>
    <col min="10" max="10" width="11" style="122" customWidth="1"/>
    <col min="11" max="11" width="13.5703125" style="122" customWidth="1"/>
    <col min="12" max="16384" width="9.140625" style="122"/>
  </cols>
  <sheetData>
    <row r="1" spans="1:59" ht="15.75">
      <c r="A1" s="199" t="s">
        <v>57</v>
      </c>
      <c r="B1" s="199"/>
      <c r="C1" s="199"/>
      <c r="D1" s="199"/>
      <c r="E1" s="199"/>
      <c r="F1" s="199"/>
      <c r="G1" s="199"/>
      <c r="H1" s="199"/>
      <c r="I1" s="199"/>
    </row>
    <row r="2" spans="1:59">
      <c r="B2" s="123"/>
      <c r="C2" s="124"/>
      <c r="D2" s="124"/>
      <c r="E2" s="125"/>
      <c r="F2" s="124"/>
      <c r="G2" s="124"/>
    </row>
    <row r="3" spans="1:59">
      <c r="A3" s="200" t="s">
        <v>5</v>
      </c>
      <c r="B3" s="201"/>
      <c r="C3" s="145" t="str">
        <f>CONCATENATE(cislostavby," ",nazevstavby)</f>
        <v xml:space="preserve"> REKONSTRUKCE OBJEKTU Č. 6</v>
      </c>
      <c r="D3" s="146"/>
      <c r="E3" s="147"/>
      <c r="F3" s="146"/>
      <c r="G3" s="148"/>
      <c r="H3" s="149">
        <f>Rekapitulace!H1</f>
        <v>0</v>
      </c>
      <c r="I3" s="150"/>
    </row>
    <row r="4" spans="1:59">
      <c r="A4" s="202" t="s">
        <v>1</v>
      </c>
      <c r="B4" s="203"/>
      <c r="C4" s="151" t="str">
        <f>CONCATENATE(cisloobjektu," ",nazevobjektu)</f>
        <v xml:space="preserve"> SO.03 - KANALIZACE, KANALIZAČNÍ PŘÍPOJKA</v>
      </c>
      <c r="D4" s="152"/>
      <c r="E4" s="153"/>
      <c r="F4" s="152"/>
      <c r="G4" s="204"/>
      <c r="H4" s="204"/>
      <c r="I4" s="205"/>
    </row>
    <row r="5" spans="1:59">
      <c r="A5" s="126"/>
      <c r="B5" s="127"/>
      <c r="C5" s="127"/>
      <c r="D5" s="128"/>
      <c r="E5" s="129"/>
      <c r="F5" s="128"/>
      <c r="G5" s="130"/>
      <c r="H5" s="128"/>
      <c r="I5" s="128"/>
    </row>
    <row r="6" spans="1:59" ht="12.95" customHeight="1">
      <c r="A6" s="154" t="s">
        <v>58</v>
      </c>
      <c r="B6" s="155" t="s">
        <v>59</v>
      </c>
      <c r="C6" s="156" t="s">
        <v>60</v>
      </c>
      <c r="D6" s="155" t="s">
        <v>61</v>
      </c>
      <c r="E6" s="157" t="s">
        <v>62</v>
      </c>
      <c r="F6" s="155" t="s">
        <v>63</v>
      </c>
      <c r="G6" s="155" t="s">
        <v>64</v>
      </c>
      <c r="H6" s="158" t="s">
        <v>65</v>
      </c>
      <c r="I6" s="158" t="s">
        <v>66</v>
      </c>
      <c r="J6" s="158" t="s">
        <v>67</v>
      </c>
      <c r="K6" s="158" t="s">
        <v>68</v>
      </c>
    </row>
    <row r="7" spans="1:59" ht="12.95" customHeight="1">
      <c r="A7" s="159" t="s">
        <v>69</v>
      </c>
      <c r="B7" s="160" t="s">
        <v>70</v>
      </c>
      <c r="C7" s="161" t="s">
        <v>71</v>
      </c>
      <c r="D7" s="162"/>
      <c r="E7" s="163"/>
      <c r="F7" s="163"/>
      <c r="G7" s="164"/>
      <c r="H7" s="165"/>
      <c r="I7" s="165"/>
      <c r="J7" s="165"/>
      <c r="K7" s="165"/>
      <c r="Q7" s="131">
        <v>1</v>
      </c>
    </row>
    <row r="8" spans="1:59" ht="12.95" customHeight="1">
      <c r="A8" s="166">
        <v>1</v>
      </c>
      <c r="B8" s="167" t="s">
        <v>75</v>
      </c>
      <c r="C8" s="168" t="s">
        <v>76</v>
      </c>
      <c r="D8" s="169" t="s">
        <v>77</v>
      </c>
      <c r="E8" s="170">
        <v>165</v>
      </c>
      <c r="F8" s="183"/>
      <c r="G8" s="171">
        <f>E8*F8</f>
        <v>0</v>
      </c>
      <c r="H8" s="172">
        <v>0</v>
      </c>
      <c r="I8" s="172">
        <f>E8*H8</f>
        <v>0</v>
      </c>
      <c r="J8" s="172">
        <v>0</v>
      </c>
      <c r="K8" s="172">
        <f>E8*J8</f>
        <v>0</v>
      </c>
      <c r="Q8" s="131">
        <v>2</v>
      </c>
      <c r="AA8" s="122">
        <v>12</v>
      </c>
      <c r="AB8" s="122">
        <v>0</v>
      </c>
      <c r="AC8" s="122">
        <v>1</v>
      </c>
      <c r="BB8" s="122">
        <v>1</v>
      </c>
      <c r="BC8" s="122">
        <f>IF(BB8=1,G8,0)</f>
        <v>0</v>
      </c>
      <c r="BD8" s="122">
        <f>IF(BB8=2,G8,0)</f>
        <v>0</v>
      </c>
      <c r="BE8" s="122">
        <f>IF(BB8=3,G8,0)</f>
        <v>0</v>
      </c>
      <c r="BF8" s="122">
        <f>IF(BB8=4,G8,0)</f>
        <v>0</v>
      </c>
      <c r="BG8" s="122">
        <f>IF(BB8=5,G8,0)</f>
        <v>0</v>
      </c>
    </row>
    <row r="9" spans="1:59" ht="12.95" customHeight="1">
      <c r="A9" s="166">
        <v>2</v>
      </c>
      <c r="B9" s="167" t="s">
        <v>78</v>
      </c>
      <c r="C9" s="168" t="s">
        <v>79</v>
      </c>
      <c r="D9" s="169" t="s">
        <v>77</v>
      </c>
      <c r="E9" s="170">
        <v>159</v>
      </c>
      <c r="F9" s="183">
        <v>0</v>
      </c>
      <c r="G9" s="171">
        <f>E9*F9</f>
        <v>0</v>
      </c>
      <c r="H9" s="172">
        <v>0</v>
      </c>
      <c r="I9" s="172">
        <f>E9*H9</f>
        <v>0</v>
      </c>
      <c r="J9" s="172">
        <v>0</v>
      </c>
      <c r="K9" s="172">
        <f>E9*J9</f>
        <v>0</v>
      </c>
      <c r="Q9" s="131">
        <v>2</v>
      </c>
      <c r="AA9" s="122">
        <v>12</v>
      </c>
      <c r="AB9" s="122">
        <v>0</v>
      </c>
      <c r="AC9" s="122">
        <v>2</v>
      </c>
      <c r="BB9" s="122">
        <v>1</v>
      </c>
      <c r="BC9" s="122">
        <f>IF(BB9=1,G9,0)</f>
        <v>0</v>
      </c>
      <c r="BD9" s="122">
        <f>IF(BB9=2,G9,0)</f>
        <v>0</v>
      </c>
      <c r="BE9" s="122">
        <f>IF(BB9=3,G9,0)</f>
        <v>0</v>
      </c>
      <c r="BF9" s="122">
        <f>IF(BB9=4,G9,0)</f>
        <v>0</v>
      </c>
      <c r="BG9" s="122">
        <f>IF(BB9=5,G9,0)</f>
        <v>0</v>
      </c>
    </row>
    <row r="10" spans="1:59" ht="12.95" customHeight="1">
      <c r="A10" s="166">
        <v>3</v>
      </c>
      <c r="B10" s="167" t="s">
        <v>80</v>
      </c>
      <c r="C10" s="168" t="s">
        <v>81</v>
      </c>
      <c r="D10" s="169" t="s">
        <v>77</v>
      </c>
      <c r="E10" s="170">
        <v>17</v>
      </c>
      <c r="F10" s="183">
        <v>0</v>
      </c>
      <c r="G10" s="171">
        <f>E10*F10</f>
        <v>0</v>
      </c>
      <c r="H10" s="172">
        <v>0</v>
      </c>
      <c r="I10" s="172">
        <f>E10*H10</f>
        <v>0</v>
      </c>
      <c r="J10" s="172">
        <v>0</v>
      </c>
      <c r="K10" s="172">
        <f>E10*J10</f>
        <v>0</v>
      </c>
      <c r="Q10" s="131">
        <v>2</v>
      </c>
      <c r="AA10" s="122">
        <v>12</v>
      </c>
      <c r="AB10" s="122">
        <v>0</v>
      </c>
      <c r="AC10" s="122">
        <v>3</v>
      </c>
      <c r="BB10" s="122">
        <v>1</v>
      </c>
      <c r="BC10" s="122">
        <f>IF(BB10=1,G10,0)</f>
        <v>0</v>
      </c>
      <c r="BD10" s="122">
        <f>IF(BB10=2,G10,0)</f>
        <v>0</v>
      </c>
      <c r="BE10" s="122">
        <f>IF(BB10=3,G10,0)</f>
        <v>0</v>
      </c>
      <c r="BF10" s="122">
        <f>IF(BB10=4,G10,0)</f>
        <v>0</v>
      </c>
      <c r="BG10" s="122">
        <f>IF(BB10=5,G10,0)</f>
        <v>0</v>
      </c>
    </row>
    <row r="11" spans="1:59" ht="12.95" customHeight="1">
      <c r="A11" s="166">
        <v>4</v>
      </c>
      <c r="B11" s="167" t="s">
        <v>82</v>
      </c>
      <c r="C11" s="168" t="s">
        <v>83</v>
      </c>
      <c r="D11" s="169" t="s">
        <v>77</v>
      </c>
      <c r="E11" s="170">
        <v>159</v>
      </c>
      <c r="F11" s="183">
        <v>0</v>
      </c>
      <c r="G11" s="171">
        <f>E11*F11</f>
        <v>0</v>
      </c>
      <c r="H11" s="172">
        <v>0</v>
      </c>
      <c r="I11" s="172">
        <f>E11*H11</f>
        <v>0</v>
      </c>
      <c r="J11" s="172">
        <v>0</v>
      </c>
      <c r="K11" s="172">
        <f>E11*J11</f>
        <v>0</v>
      </c>
      <c r="Q11" s="131">
        <v>2</v>
      </c>
      <c r="AA11" s="122">
        <v>12</v>
      </c>
      <c r="AB11" s="122">
        <v>0</v>
      </c>
      <c r="AC11" s="122">
        <v>4</v>
      </c>
      <c r="BB11" s="122">
        <v>1</v>
      </c>
      <c r="BC11" s="122">
        <f>IF(BB11=1,G11,0)</f>
        <v>0</v>
      </c>
      <c r="BD11" s="122">
        <f>IF(BB11=2,G11,0)</f>
        <v>0</v>
      </c>
      <c r="BE11" s="122">
        <f>IF(BB11=3,G11,0)</f>
        <v>0</v>
      </c>
      <c r="BF11" s="122">
        <f>IF(BB11=4,G11,0)</f>
        <v>0</v>
      </c>
      <c r="BG11" s="122">
        <f>IF(BB11=5,G11,0)</f>
        <v>0</v>
      </c>
    </row>
    <row r="12" spans="1:59" ht="12.95" customHeight="1">
      <c r="A12" s="173"/>
      <c r="B12" s="174" t="s">
        <v>72</v>
      </c>
      <c r="C12" s="175" t="str">
        <f>CONCATENATE(B7," ",C7)</f>
        <v>1 Zemní práce</v>
      </c>
      <c r="D12" s="173"/>
      <c r="E12" s="176"/>
      <c r="F12" s="176"/>
      <c r="G12" s="177">
        <f>SUM(G7:G11)</f>
        <v>0</v>
      </c>
      <c r="H12" s="178"/>
      <c r="I12" s="179">
        <f>SUM(I7:I11)</f>
        <v>0</v>
      </c>
      <c r="J12" s="178"/>
      <c r="K12" s="179">
        <f>SUM(K7:K11)</f>
        <v>0</v>
      </c>
      <c r="Q12" s="131">
        <v>4</v>
      </c>
      <c r="BC12" s="132">
        <f>SUM(BC7:BC11)</f>
        <v>0</v>
      </c>
      <c r="BD12" s="132">
        <f>SUM(BD7:BD11)</f>
        <v>0</v>
      </c>
      <c r="BE12" s="132">
        <f>SUM(BE7:BE11)</f>
        <v>0</v>
      </c>
      <c r="BF12" s="132">
        <f>SUM(BF7:BF11)</f>
        <v>0</v>
      </c>
      <c r="BG12" s="132">
        <f>SUM(BG7:BG11)</f>
        <v>0</v>
      </c>
    </row>
    <row r="13" spans="1:59" ht="12.95" customHeight="1">
      <c r="A13" s="159" t="s">
        <v>69</v>
      </c>
      <c r="B13" s="160" t="s">
        <v>84</v>
      </c>
      <c r="C13" s="161" t="s">
        <v>85</v>
      </c>
      <c r="D13" s="162"/>
      <c r="E13" s="163"/>
      <c r="F13" s="163"/>
      <c r="G13" s="164"/>
      <c r="H13" s="165"/>
      <c r="I13" s="165"/>
      <c r="J13" s="165"/>
      <c r="K13" s="165"/>
      <c r="Q13" s="131">
        <v>1</v>
      </c>
    </row>
    <row r="14" spans="1:59" ht="12.95" customHeight="1">
      <c r="A14" s="166">
        <v>5</v>
      </c>
      <c r="B14" s="167" t="s">
        <v>86</v>
      </c>
      <c r="C14" s="168" t="s">
        <v>87</v>
      </c>
      <c r="D14" s="169" t="s">
        <v>77</v>
      </c>
      <c r="E14" s="170">
        <v>6.6</v>
      </c>
      <c r="F14" s="183">
        <v>0</v>
      </c>
      <c r="G14" s="171">
        <f>E14*F14</f>
        <v>0</v>
      </c>
      <c r="H14" s="172">
        <v>1.1322000000000001</v>
      </c>
      <c r="I14" s="172">
        <f>E14*H14</f>
        <v>7.4725200000000003</v>
      </c>
      <c r="J14" s="172">
        <v>0</v>
      </c>
      <c r="K14" s="172">
        <f>E14*J14</f>
        <v>0</v>
      </c>
      <c r="Q14" s="131">
        <v>2</v>
      </c>
      <c r="AA14" s="122">
        <v>12</v>
      </c>
      <c r="AB14" s="122">
        <v>0</v>
      </c>
      <c r="AC14" s="122">
        <v>5</v>
      </c>
      <c r="BB14" s="122">
        <v>1</v>
      </c>
      <c r="BC14" s="122">
        <f>IF(BB14=1,G14,0)</f>
        <v>0</v>
      </c>
      <c r="BD14" s="122">
        <f>IF(BB14=2,G14,0)</f>
        <v>0</v>
      </c>
      <c r="BE14" s="122">
        <f>IF(BB14=3,G14,0)</f>
        <v>0</v>
      </c>
      <c r="BF14" s="122">
        <f>IF(BB14=4,G14,0)</f>
        <v>0</v>
      </c>
      <c r="BG14" s="122">
        <f>IF(BB14=5,G14,0)</f>
        <v>0</v>
      </c>
    </row>
    <row r="15" spans="1:59" ht="12.95" customHeight="1">
      <c r="A15" s="173"/>
      <c r="B15" s="174" t="s">
        <v>72</v>
      </c>
      <c r="C15" s="175" t="str">
        <f>CONCATENATE(B13," ",C13)</f>
        <v>4 Vodorovné konstrukce</v>
      </c>
      <c r="D15" s="173"/>
      <c r="E15" s="176"/>
      <c r="F15" s="176"/>
      <c r="G15" s="177">
        <f>SUM(G13:G14)</f>
        <v>0</v>
      </c>
      <c r="H15" s="178"/>
      <c r="I15" s="179">
        <f>SUM(I13:I14)</f>
        <v>7.4725200000000003</v>
      </c>
      <c r="J15" s="178"/>
      <c r="K15" s="179">
        <f>SUM(K13:K14)</f>
        <v>0</v>
      </c>
      <c r="Q15" s="131">
        <v>4</v>
      </c>
      <c r="BC15" s="132">
        <f>SUM(BC13:BC14)</f>
        <v>0</v>
      </c>
      <c r="BD15" s="132">
        <f>SUM(BD13:BD14)</f>
        <v>0</v>
      </c>
      <c r="BE15" s="132">
        <f>SUM(BE13:BE14)</f>
        <v>0</v>
      </c>
      <c r="BF15" s="132">
        <f>SUM(BF13:BF14)</f>
        <v>0</v>
      </c>
      <c r="BG15" s="132">
        <f>SUM(BG13:BG14)</f>
        <v>0</v>
      </c>
    </row>
    <row r="16" spans="1:59" ht="12.95" customHeight="1">
      <c r="A16" s="159" t="s">
        <v>69</v>
      </c>
      <c r="B16" s="160" t="s">
        <v>88</v>
      </c>
      <c r="C16" s="161" t="s">
        <v>89</v>
      </c>
      <c r="D16" s="162"/>
      <c r="E16" s="163"/>
      <c r="F16" s="163"/>
      <c r="G16" s="164"/>
      <c r="H16" s="165"/>
      <c r="I16" s="165"/>
      <c r="J16" s="165"/>
      <c r="K16" s="165"/>
      <c r="Q16" s="131">
        <v>1</v>
      </c>
    </row>
    <row r="17" spans="1:59" ht="12.95" customHeight="1">
      <c r="A17" s="166">
        <v>6</v>
      </c>
      <c r="B17" s="167" t="s">
        <v>90</v>
      </c>
      <c r="C17" s="168" t="s">
        <v>91</v>
      </c>
      <c r="D17" s="169" t="s">
        <v>92</v>
      </c>
      <c r="E17" s="170">
        <v>66</v>
      </c>
      <c r="F17" s="183">
        <v>0</v>
      </c>
      <c r="G17" s="171">
        <f>E17*F17</f>
        <v>0</v>
      </c>
      <c r="H17" s="172">
        <v>0</v>
      </c>
      <c r="I17" s="172">
        <f>E17*H17</f>
        <v>0</v>
      </c>
      <c r="J17" s="172">
        <v>0</v>
      </c>
      <c r="K17" s="172">
        <f>E17*J17</f>
        <v>0</v>
      </c>
      <c r="Q17" s="131">
        <v>2</v>
      </c>
      <c r="AA17" s="122">
        <v>12</v>
      </c>
      <c r="AB17" s="122">
        <v>0</v>
      </c>
      <c r="AC17" s="122">
        <v>6</v>
      </c>
      <c r="BB17" s="122">
        <v>1</v>
      </c>
      <c r="BC17" s="122">
        <f>IF(BB17=1,G17,0)</f>
        <v>0</v>
      </c>
      <c r="BD17" s="122">
        <f>IF(BB17=2,G17,0)</f>
        <v>0</v>
      </c>
      <c r="BE17" s="122">
        <f>IF(BB17=3,G17,0)</f>
        <v>0</v>
      </c>
      <c r="BF17" s="122">
        <f>IF(BB17=4,G17,0)</f>
        <v>0</v>
      </c>
      <c r="BG17" s="122">
        <f>IF(BB17=5,G17,0)</f>
        <v>0</v>
      </c>
    </row>
    <row r="18" spans="1:59" ht="12.95" customHeight="1">
      <c r="A18" s="166">
        <v>7</v>
      </c>
      <c r="B18" s="167" t="s">
        <v>93</v>
      </c>
      <c r="C18" s="168" t="s">
        <v>94</v>
      </c>
      <c r="D18" s="169" t="s">
        <v>92</v>
      </c>
      <c r="E18" s="170">
        <v>66</v>
      </c>
      <c r="F18" s="183">
        <v>0</v>
      </c>
      <c r="G18" s="171">
        <f>E18*F18</f>
        <v>0</v>
      </c>
      <c r="H18" s="172">
        <v>0</v>
      </c>
      <c r="I18" s="172">
        <f>E18*H18</f>
        <v>0</v>
      </c>
      <c r="J18" s="172">
        <v>0</v>
      </c>
      <c r="K18" s="172">
        <f>E18*J18</f>
        <v>0</v>
      </c>
      <c r="Q18" s="131">
        <v>2</v>
      </c>
      <c r="AA18" s="122">
        <v>12</v>
      </c>
      <c r="AB18" s="122">
        <v>0</v>
      </c>
      <c r="AC18" s="122">
        <v>7</v>
      </c>
      <c r="BB18" s="122">
        <v>1</v>
      </c>
      <c r="BC18" s="122">
        <f>IF(BB18=1,G18,0)</f>
        <v>0</v>
      </c>
      <c r="BD18" s="122">
        <f>IF(BB18=2,G18,0)</f>
        <v>0</v>
      </c>
      <c r="BE18" s="122">
        <f>IF(BB18=3,G18,0)</f>
        <v>0</v>
      </c>
      <c r="BF18" s="122">
        <f>IF(BB18=4,G18,0)</f>
        <v>0</v>
      </c>
      <c r="BG18" s="122">
        <f>IF(BB18=5,G18,0)</f>
        <v>0</v>
      </c>
    </row>
    <row r="19" spans="1:59" ht="12.95" customHeight="1">
      <c r="A19" s="166">
        <v>8</v>
      </c>
      <c r="B19" s="167" t="s">
        <v>95</v>
      </c>
      <c r="C19" s="168" t="s">
        <v>96</v>
      </c>
      <c r="D19" s="169" t="s">
        <v>97</v>
      </c>
      <c r="E19" s="170">
        <v>3</v>
      </c>
      <c r="F19" s="183">
        <v>0</v>
      </c>
      <c r="G19" s="171">
        <f>E19*F19</f>
        <v>0</v>
      </c>
      <c r="H19" s="172">
        <v>0</v>
      </c>
      <c r="I19" s="172">
        <f>E19*H19</f>
        <v>0</v>
      </c>
      <c r="J19" s="172">
        <v>0</v>
      </c>
      <c r="K19" s="172">
        <f>E19*J19</f>
        <v>0</v>
      </c>
      <c r="Q19" s="131">
        <v>2</v>
      </c>
      <c r="AA19" s="122">
        <v>12</v>
      </c>
      <c r="AB19" s="122">
        <v>0</v>
      </c>
      <c r="AC19" s="122">
        <v>8</v>
      </c>
      <c r="BB19" s="122">
        <v>1</v>
      </c>
      <c r="BC19" s="122">
        <f>IF(BB19=1,G19,0)</f>
        <v>0</v>
      </c>
      <c r="BD19" s="122">
        <f>IF(BB19=2,G19,0)</f>
        <v>0</v>
      </c>
      <c r="BE19" s="122">
        <f>IF(BB19=3,G19,0)</f>
        <v>0</v>
      </c>
      <c r="BF19" s="122">
        <f>IF(BB19=4,G19,0)</f>
        <v>0</v>
      </c>
      <c r="BG19" s="122">
        <f>IF(BB19=5,G19,0)</f>
        <v>0</v>
      </c>
    </row>
    <row r="20" spans="1:59" ht="12.95" customHeight="1">
      <c r="A20" s="173"/>
      <c r="B20" s="174" t="s">
        <v>72</v>
      </c>
      <c r="C20" s="175" t="str">
        <f>CONCATENATE(B16," ",C16)</f>
        <v>8 Trubní vedení</v>
      </c>
      <c r="D20" s="173"/>
      <c r="E20" s="176"/>
      <c r="F20" s="176"/>
      <c r="G20" s="177">
        <f>SUM(G16:G19)</f>
        <v>0</v>
      </c>
      <c r="H20" s="178"/>
      <c r="I20" s="179">
        <f>SUM(I16:I19)</f>
        <v>0</v>
      </c>
      <c r="J20" s="178"/>
      <c r="K20" s="179">
        <f>SUM(K16:K19)</f>
        <v>0</v>
      </c>
      <c r="Q20" s="131">
        <v>4</v>
      </c>
      <c r="BC20" s="132">
        <f>SUM(BC16:BC19)</f>
        <v>0</v>
      </c>
      <c r="BD20" s="132">
        <f>SUM(BD16:BD19)</f>
        <v>0</v>
      </c>
      <c r="BE20" s="132">
        <f>SUM(BE16:BE19)</f>
        <v>0</v>
      </c>
      <c r="BF20" s="132">
        <f>SUM(BF16:BF19)</f>
        <v>0</v>
      </c>
      <c r="BG20" s="132">
        <f>SUM(BG16:BG19)</f>
        <v>0</v>
      </c>
    </row>
    <row r="21" spans="1:59" ht="12.95" customHeight="1">
      <c r="A21" s="159" t="s">
        <v>69</v>
      </c>
      <c r="B21" s="160" t="s">
        <v>98</v>
      </c>
      <c r="C21" s="161" t="s">
        <v>99</v>
      </c>
      <c r="D21" s="162"/>
      <c r="E21" s="163"/>
      <c r="F21" s="163"/>
      <c r="G21" s="164"/>
      <c r="H21" s="165"/>
      <c r="I21" s="165"/>
      <c r="J21" s="165"/>
      <c r="K21" s="165"/>
      <c r="Q21" s="131">
        <v>1</v>
      </c>
    </row>
    <row r="22" spans="1:59" ht="12.95" customHeight="1">
      <c r="A22" s="166">
        <v>9</v>
      </c>
      <c r="B22" s="167" t="s">
        <v>100</v>
      </c>
      <c r="C22" s="168" t="s">
        <v>101</v>
      </c>
      <c r="D22" s="169" t="s">
        <v>102</v>
      </c>
      <c r="E22" s="170">
        <v>1.0349999999999999</v>
      </c>
      <c r="F22" s="183">
        <v>0</v>
      </c>
      <c r="G22" s="171">
        <f>E22*F22</f>
        <v>0</v>
      </c>
      <c r="H22" s="172">
        <v>0</v>
      </c>
      <c r="I22" s="172">
        <f>E22*H22</f>
        <v>0</v>
      </c>
      <c r="J22" s="172">
        <v>0</v>
      </c>
      <c r="K22" s="172">
        <f>E22*J22</f>
        <v>0</v>
      </c>
      <c r="Q22" s="131">
        <v>2</v>
      </c>
      <c r="AA22" s="122">
        <v>12</v>
      </c>
      <c r="AB22" s="122">
        <v>0</v>
      </c>
      <c r="AC22" s="122">
        <v>9</v>
      </c>
      <c r="BB22" s="122">
        <v>1</v>
      </c>
      <c r="BC22" s="122">
        <f>IF(BB22=1,G22,0)</f>
        <v>0</v>
      </c>
      <c r="BD22" s="122">
        <f>IF(BB22=2,G22,0)</f>
        <v>0</v>
      </c>
      <c r="BE22" s="122">
        <f>IF(BB22=3,G22,0)</f>
        <v>0</v>
      </c>
      <c r="BF22" s="122">
        <f>IF(BB22=4,G22,0)</f>
        <v>0</v>
      </c>
      <c r="BG22" s="122">
        <f>IF(BB22=5,G22,0)</f>
        <v>0</v>
      </c>
    </row>
    <row r="23" spans="1:59" ht="12.95" customHeight="1">
      <c r="A23" s="173"/>
      <c r="B23" s="174" t="s">
        <v>72</v>
      </c>
      <c r="C23" s="175" t="str">
        <f>CONCATENATE(B21," ",C21)</f>
        <v>99 Staveništní přesun hmot</v>
      </c>
      <c r="D23" s="173"/>
      <c r="E23" s="176"/>
      <c r="F23" s="176"/>
      <c r="G23" s="177">
        <f>SUM(G21:G22)</f>
        <v>0</v>
      </c>
      <c r="H23" s="178"/>
      <c r="I23" s="179">
        <f>SUM(I21:I22)</f>
        <v>0</v>
      </c>
      <c r="J23" s="178"/>
      <c r="K23" s="179">
        <f>SUM(K21:K22)</f>
        <v>0</v>
      </c>
      <c r="Q23" s="131">
        <v>4</v>
      </c>
      <c r="BC23" s="132">
        <f>SUM(BC21:BC22)</f>
        <v>0</v>
      </c>
      <c r="BD23" s="132">
        <f>SUM(BD21:BD22)</f>
        <v>0</v>
      </c>
      <c r="BE23" s="132">
        <f>SUM(BE21:BE22)</f>
        <v>0</v>
      </c>
      <c r="BF23" s="132">
        <f>SUM(BF21:BF22)</f>
        <v>0</v>
      </c>
      <c r="BG23" s="132">
        <f>SUM(BG21:BG22)</f>
        <v>0</v>
      </c>
    </row>
    <row r="24" spans="1:59" ht="12.95" customHeight="1">
      <c r="A24" s="180" t="s">
        <v>69</v>
      </c>
      <c r="B24" s="160" t="s">
        <v>103</v>
      </c>
      <c r="C24" s="161" t="s">
        <v>104</v>
      </c>
      <c r="D24" s="162"/>
      <c r="E24" s="163"/>
      <c r="F24" s="163"/>
      <c r="G24" s="164"/>
      <c r="H24" s="165"/>
      <c r="I24" s="165"/>
      <c r="J24" s="165"/>
      <c r="K24" s="165"/>
      <c r="Q24" s="131">
        <v>1</v>
      </c>
    </row>
    <row r="25" spans="1:59" ht="12.95" customHeight="1">
      <c r="A25" s="181">
        <v>10</v>
      </c>
      <c r="B25" s="167" t="s">
        <v>105</v>
      </c>
      <c r="C25" s="168" t="s">
        <v>106</v>
      </c>
      <c r="D25" s="169" t="s">
        <v>92</v>
      </c>
      <c r="E25" s="170">
        <v>66</v>
      </c>
      <c r="F25" s="183">
        <v>0</v>
      </c>
      <c r="G25" s="171">
        <f>E25*F25</f>
        <v>0</v>
      </c>
      <c r="H25" s="172">
        <v>3.0000000000000001E-3</v>
      </c>
      <c r="I25" s="172">
        <f>E25*H25</f>
        <v>0.19800000000000001</v>
      </c>
      <c r="J25" s="172">
        <v>0</v>
      </c>
      <c r="K25" s="172">
        <f>E25*J25</f>
        <v>0</v>
      </c>
      <c r="Q25" s="131">
        <v>2</v>
      </c>
      <c r="AA25" s="122">
        <v>12</v>
      </c>
      <c r="AB25" s="122">
        <v>0</v>
      </c>
      <c r="AC25" s="122">
        <v>10</v>
      </c>
      <c r="BB25" s="122">
        <v>2</v>
      </c>
      <c r="BC25" s="122">
        <f>IF(BB25=1,G25,0)</f>
        <v>0</v>
      </c>
      <c r="BD25" s="122">
        <f>IF(BB25=2,G25,0)</f>
        <v>0</v>
      </c>
      <c r="BE25" s="122">
        <f>IF(BB25=3,G25,0)</f>
        <v>0</v>
      </c>
      <c r="BF25" s="122">
        <f>IF(BB25=4,G25,0)</f>
        <v>0</v>
      </c>
      <c r="BG25" s="122">
        <f>IF(BB25=5,G25,0)</f>
        <v>0</v>
      </c>
    </row>
    <row r="26" spans="1:59" ht="12.95" customHeight="1">
      <c r="A26" s="181">
        <v>11</v>
      </c>
      <c r="B26" s="167" t="s">
        <v>107</v>
      </c>
      <c r="C26" s="168" t="s">
        <v>108</v>
      </c>
      <c r="D26" s="169" t="s">
        <v>97</v>
      </c>
      <c r="E26" s="170">
        <v>1</v>
      </c>
      <c r="F26" s="183">
        <v>0</v>
      </c>
      <c r="G26" s="171">
        <f>E26*F26</f>
        <v>0</v>
      </c>
      <c r="H26" s="172">
        <v>0.27900000000000003</v>
      </c>
      <c r="I26" s="172">
        <f>E26*H26</f>
        <v>0.27900000000000003</v>
      </c>
      <c r="J26" s="172">
        <v>0</v>
      </c>
      <c r="K26" s="172">
        <f>E26*J26</f>
        <v>0</v>
      </c>
      <c r="Q26" s="131">
        <v>2</v>
      </c>
      <c r="AA26" s="122">
        <v>12</v>
      </c>
      <c r="AB26" s="122">
        <v>1</v>
      </c>
      <c r="AC26" s="122">
        <v>11</v>
      </c>
      <c r="BB26" s="122">
        <v>2</v>
      </c>
      <c r="BC26" s="122">
        <f>IF(BB26=1,G26,0)</f>
        <v>0</v>
      </c>
      <c r="BD26" s="122">
        <f>IF(BB26=2,G26,0)</f>
        <v>0</v>
      </c>
      <c r="BE26" s="122">
        <f>IF(BB26=3,G26,0)</f>
        <v>0</v>
      </c>
      <c r="BF26" s="122">
        <f>IF(BB26=4,G26,0)</f>
        <v>0</v>
      </c>
      <c r="BG26" s="122">
        <f>IF(BB26=5,G26,0)</f>
        <v>0</v>
      </c>
    </row>
    <row r="27" spans="1:59" ht="12.95" customHeight="1">
      <c r="A27" s="181">
        <v>12</v>
      </c>
      <c r="B27" s="167" t="s">
        <v>107</v>
      </c>
      <c r="C27" s="168" t="s">
        <v>109</v>
      </c>
      <c r="D27" s="169" t="s">
        <v>97</v>
      </c>
      <c r="E27" s="170">
        <v>1</v>
      </c>
      <c r="F27" s="183">
        <v>0</v>
      </c>
      <c r="G27" s="171">
        <f>E27*F27</f>
        <v>0</v>
      </c>
      <c r="H27" s="172">
        <v>0.27900000000000003</v>
      </c>
      <c r="I27" s="172">
        <f>E27*H27</f>
        <v>0.27900000000000003</v>
      </c>
      <c r="J27" s="172">
        <v>0</v>
      </c>
      <c r="K27" s="172">
        <f>E27*J27</f>
        <v>0</v>
      </c>
      <c r="Q27" s="131">
        <v>2</v>
      </c>
      <c r="AA27" s="122">
        <v>12</v>
      </c>
      <c r="AB27" s="122">
        <v>1</v>
      </c>
      <c r="AC27" s="122">
        <v>12</v>
      </c>
      <c r="BB27" s="122">
        <v>2</v>
      </c>
      <c r="BC27" s="122">
        <f>IF(BB27=1,G27,0)</f>
        <v>0</v>
      </c>
      <c r="BD27" s="122">
        <f>IF(BB27=2,G27,0)</f>
        <v>0</v>
      </c>
      <c r="BE27" s="122">
        <f>IF(BB27=3,G27,0)</f>
        <v>0</v>
      </c>
      <c r="BF27" s="122">
        <f>IF(BB27=4,G27,0)</f>
        <v>0</v>
      </c>
      <c r="BG27" s="122">
        <f>IF(BB27=5,G27,0)</f>
        <v>0</v>
      </c>
    </row>
    <row r="28" spans="1:59" ht="12.95" customHeight="1">
      <c r="A28" s="181">
        <v>13</v>
      </c>
      <c r="B28" s="167" t="s">
        <v>107</v>
      </c>
      <c r="C28" s="168" t="s">
        <v>110</v>
      </c>
      <c r="D28" s="169" t="s">
        <v>97</v>
      </c>
      <c r="E28" s="170">
        <v>1</v>
      </c>
      <c r="F28" s="183">
        <v>0</v>
      </c>
      <c r="G28" s="171">
        <f>E28*F28</f>
        <v>0</v>
      </c>
      <c r="H28" s="172">
        <v>0.27900000000000003</v>
      </c>
      <c r="I28" s="172">
        <f>E28*H28</f>
        <v>0.27900000000000003</v>
      </c>
      <c r="J28" s="172">
        <v>0</v>
      </c>
      <c r="K28" s="172">
        <f>E28*J28</f>
        <v>0</v>
      </c>
      <c r="Q28" s="131">
        <v>2</v>
      </c>
      <c r="AA28" s="122">
        <v>12</v>
      </c>
      <c r="AB28" s="122">
        <v>1</v>
      </c>
      <c r="AC28" s="122">
        <v>13</v>
      </c>
      <c r="BB28" s="122">
        <v>2</v>
      </c>
      <c r="BC28" s="122">
        <f>IF(BB28=1,G28,0)</f>
        <v>0</v>
      </c>
      <c r="BD28" s="122">
        <f>IF(BB28=2,G28,0)</f>
        <v>0</v>
      </c>
      <c r="BE28" s="122">
        <f>IF(BB28=3,G28,0)</f>
        <v>0</v>
      </c>
      <c r="BF28" s="122">
        <f>IF(BB28=4,G28,0)</f>
        <v>0</v>
      </c>
      <c r="BG28" s="122">
        <f>IF(BB28=5,G28,0)</f>
        <v>0</v>
      </c>
    </row>
    <row r="29" spans="1:59" ht="12.95" customHeight="1">
      <c r="A29" s="182"/>
      <c r="B29" s="174" t="s">
        <v>72</v>
      </c>
      <c r="C29" s="175" t="str">
        <f>CONCATENATE(B24," ",C24)</f>
        <v>721 Vnitřní kanalizace</v>
      </c>
      <c r="D29" s="173"/>
      <c r="E29" s="176"/>
      <c r="F29" s="176"/>
      <c r="G29" s="177">
        <f>SUM(G24:G28)</f>
        <v>0</v>
      </c>
      <c r="H29" s="178"/>
      <c r="I29" s="179">
        <f>SUM(I24:I28)</f>
        <v>1.0350000000000001</v>
      </c>
      <c r="J29" s="178"/>
      <c r="K29" s="179">
        <f>SUM(K24:K28)</f>
        <v>0</v>
      </c>
      <c r="Q29" s="131">
        <v>4</v>
      </c>
      <c r="BC29" s="132">
        <f>SUM(BC24:BC28)</f>
        <v>0</v>
      </c>
      <c r="BD29" s="132">
        <f>SUM(BD24:BD28)</f>
        <v>0</v>
      </c>
      <c r="BE29" s="132">
        <f>SUM(BE24:BE28)</f>
        <v>0</v>
      </c>
      <c r="BF29" s="132">
        <f>SUM(BF24:BF28)</f>
        <v>0</v>
      </c>
      <c r="BG29" s="132">
        <f>SUM(BG24:BG28)</f>
        <v>0</v>
      </c>
    </row>
    <row r="30" spans="1:59">
      <c r="E30" s="122"/>
    </row>
    <row r="31" spans="1:59">
      <c r="E31" s="122"/>
    </row>
    <row r="32" spans="1:59">
      <c r="E32" s="122"/>
    </row>
    <row r="33" spans="5:5">
      <c r="E33" s="122"/>
    </row>
    <row r="34" spans="5:5">
      <c r="E34" s="122"/>
    </row>
    <row r="35" spans="5:5">
      <c r="E35" s="122"/>
    </row>
    <row r="36" spans="5:5">
      <c r="E36" s="122"/>
    </row>
    <row r="37" spans="5:5">
      <c r="E37" s="122"/>
    </row>
    <row r="38" spans="5:5">
      <c r="E38" s="122"/>
    </row>
    <row r="39" spans="5:5">
      <c r="E39" s="122"/>
    </row>
    <row r="40" spans="5:5">
      <c r="E40" s="122"/>
    </row>
    <row r="41" spans="5:5">
      <c r="E41" s="122"/>
    </row>
    <row r="42" spans="5:5">
      <c r="E42" s="122"/>
    </row>
    <row r="43" spans="5:5">
      <c r="E43" s="122"/>
    </row>
    <row r="44" spans="5:5">
      <c r="E44" s="122"/>
    </row>
    <row r="45" spans="5:5">
      <c r="E45" s="122"/>
    </row>
    <row r="46" spans="5:5">
      <c r="E46" s="122"/>
    </row>
    <row r="47" spans="5:5">
      <c r="E47" s="122"/>
    </row>
    <row r="48" spans="5:5">
      <c r="E48" s="122"/>
    </row>
    <row r="49" spans="1:7">
      <c r="E49" s="122"/>
    </row>
    <row r="50" spans="1:7">
      <c r="E50" s="122"/>
    </row>
    <row r="51" spans="1:7">
      <c r="E51" s="122"/>
    </row>
    <row r="52" spans="1:7">
      <c r="E52" s="122"/>
    </row>
    <row r="53" spans="1:7">
      <c r="A53" s="133"/>
      <c r="B53" s="133"/>
      <c r="C53" s="133"/>
      <c r="D53" s="133"/>
      <c r="E53" s="133"/>
      <c r="F53" s="133"/>
      <c r="G53" s="133"/>
    </row>
    <row r="54" spans="1:7">
      <c r="A54" s="133"/>
      <c r="B54" s="133"/>
      <c r="C54" s="133"/>
      <c r="D54" s="133"/>
      <c r="E54" s="133"/>
      <c r="F54" s="133"/>
      <c r="G54" s="133"/>
    </row>
    <row r="55" spans="1:7">
      <c r="A55" s="133"/>
      <c r="B55" s="133"/>
      <c r="C55" s="133"/>
      <c r="D55" s="133"/>
      <c r="E55" s="133"/>
      <c r="F55" s="133"/>
      <c r="G55" s="133"/>
    </row>
    <row r="56" spans="1:7">
      <c r="A56" s="133"/>
      <c r="B56" s="133"/>
      <c r="C56" s="133"/>
      <c r="D56" s="133"/>
      <c r="E56" s="133"/>
      <c r="F56" s="133"/>
      <c r="G56" s="133"/>
    </row>
    <row r="57" spans="1:7">
      <c r="E57" s="122"/>
    </row>
    <row r="58" spans="1:7">
      <c r="E58" s="122"/>
    </row>
    <row r="59" spans="1:7">
      <c r="E59" s="122"/>
    </row>
    <row r="60" spans="1:7">
      <c r="E60" s="122"/>
    </row>
    <row r="61" spans="1:7">
      <c r="E61" s="122"/>
    </row>
    <row r="62" spans="1:7">
      <c r="E62" s="122"/>
    </row>
    <row r="63" spans="1:7">
      <c r="E63" s="122"/>
    </row>
    <row r="64" spans="1:7">
      <c r="E64" s="122"/>
    </row>
    <row r="65" spans="5:5">
      <c r="E65" s="122"/>
    </row>
    <row r="66" spans="5:5">
      <c r="E66" s="122"/>
    </row>
    <row r="67" spans="5:5">
      <c r="E67" s="122"/>
    </row>
    <row r="68" spans="5:5">
      <c r="E68" s="122"/>
    </row>
    <row r="69" spans="5:5">
      <c r="E69" s="122"/>
    </row>
    <row r="70" spans="5:5">
      <c r="E70" s="122"/>
    </row>
    <row r="71" spans="5:5">
      <c r="E71" s="122"/>
    </row>
    <row r="72" spans="5:5">
      <c r="E72" s="122"/>
    </row>
    <row r="73" spans="5:5">
      <c r="E73" s="122"/>
    </row>
    <row r="74" spans="5:5">
      <c r="E74" s="122"/>
    </row>
    <row r="75" spans="5:5">
      <c r="E75" s="122"/>
    </row>
    <row r="76" spans="5:5">
      <c r="E76" s="122"/>
    </row>
    <row r="77" spans="5:5">
      <c r="E77" s="122"/>
    </row>
    <row r="78" spans="5:5">
      <c r="E78" s="122"/>
    </row>
    <row r="79" spans="5:5">
      <c r="E79" s="122"/>
    </row>
    <row r="80" spans="5:5">
      <c r="E80" s="122"/>
    </row>
    <row r="81" spans="1:7">
      <c r="E81" s="122"/>
    </row>
    <row r="82" spans="1:7">
      <c r="A82" s="134"/>
      <c r="B82" s="134"/>
    </row>
    <row r="83" spans="1:7">
      <c r="A83" s="133"/>
      <c r="B83" s="133"/>
      <c r="C83" s="136"/>
      <c r="D83" s="136"/>
      <c r="E83" s="137"/>
      <c r="F83" s="136"/>
      <c r="G83" s="138"/>
    </row>
    <row r="84" spans="1:7">
      <c r="A84" s="139"/>
      <c r="B84" s="139"/>
      <c r="C84" s="133"/>
      <c r="D84" s="133"/>
      <c r="E84" s="140"/>
      <c r="F84" s="133"/>
      <c r="G84" s="133"/>
    </row>
    <row r="85" spans="1:7">
      <c r="A85" s="133"/>
      <c r="B85" s="133"/>
      <c r="C85" s="133"/>
      <c r="D85" s="133"/>
      <c r="E85" s="140"/>
      <c r="F85" s="133"/>
      <c r="G85" s="133"/>
    </row>
    <row r="86" spans="1:7">
      <c r="A86" s="133"/>
      <c r="B86" s="133"/>
      <c r="C86" s="133"/>
      <c r="D86" s="133"/>
      <c r="E86" s="140"/>
      <c r="F86" s="133"/>
      <c r="G86" s="133"/>
    </row>
    <row r="87" spans="1:7">
      <c r="A87" s="133"/>
      <c r="B87" s="133"/>
      <c r="C87" s="133"/>
      <c r="D87" s="133"/>
      <c r="E87" s="140"/>
      <c r="F87" s="133"/>
      <c r="G87" s="133"/>
    </row>
    <row r="88" spans="1:7">
      <c r="A88" s="133"/>
      <c r="B88" s="133"/>
      <c r="C88" s="133"/>
      <c r="D88" s="133"/>
      <c r="E88" s="140"/>
      <c r="F88" s="133"/>
      <c r="G88" s="133"/>
    </row>
    <row r="89" spans="1:7">
      <c r="A89" s="133"/>
      <c r="B89" s="133"/>
      <c r="C89" s="133"/>
      <c r="D89" s="133"/>
      <c r="E89" s="140"/>
      <c r="F89" s="133"/>
      <c r="G89" s="133"/>
    </row>
    <row r="90" spans="1:7">
      <c r="A90" s="133"/>
      <c r="B90" s="133"/>
      <c r="C90" s="133"/>
      <c r="D90" s="133"/>
      <c r="E90" s="140"/>
      <c r="F90" s="133"/>
      <c r="G90" s="133"/>
    </row>
    <row r="91" spans="1:7">
      <c r="A91" s="133"/>
      <c r="B91" s="133"/>
      <c r="C91" s="133"/>
      <c r="D91" s="133"/>
      <c r="E91" s="140"/>
      <c r="F91" s="133"/>
      <c r="G91" s="133"/>
    </row>
    <row r="92" spans="1:7">
      <c r="A92" s="133"/>
      <c r="B92" s="133"/>
      <c r="C92" s="133"/>
      <c r="D92" s="133"/>
      <c r="E92" s="140"/>
      <c r="F92" s="133"/>
      <c r="G92" s="133"/>
    </row>
    <row r="93" spans="1:7">
      <c r="A93" s="133"/>
      <c r="B93" s="133"/>
      <c r="C93" s="133"/>
      <c r="D93" s="133"/>
      <c r="E93" s="140"/>
      <c r="F93" s="133"/>
      <c r="G93" s="133"/>
    </row>
    <row r="94" spans="1:7">
      <c r="A94" s="133"/>
      <c r="B94" s="133"/>
      <c r="C94" s="133"/>
      <c r="D94" s="133"/>
      <c r="E94" s="140"/>
      <c r="F94" s="133"/>
      <c r="G94" s="133"/>
    </row>
    <row r="95" spans="1:7">
      <c r="A95" s="133"/>
      <c r="B95" s="133"/>
      <c r="C95" s="133"/>
      <c r="D95" s="133"/>
      <c r="E95" s="140"/>
      <c r="F95" s="133"/>
      <c r="G95" s="133"/>
    </row>
    <row r="96" spans="1:7">
      <c r="A96" s="133"/>
      <c r="B96" s="133"/>
      <c r="C96" s="133"/>
      <c r="D96" s="133"/>
      <c r="E96" s="140"/>
      <c r="F96" s="133"/>
      <c r="G96" s="133"/>
    </row>
  </sheetData>
  <mergeCells count="4">
    <mergeCell ref="A1:I1"/>
    <mergeCell ref="A3:B3"/>
    <mergeCell ref="A4:B4"/>
    <mergeCell ref="G4:I4"/>
  </mergeCells>
  <printOptions gridLinesSet="0"/>
  <pageMargins left="0.59055118110236227" right="0.39370078740157483" top="0.78740157480314965" bottom="0.78740157480314965" header="0.31496062992125984" footer="0.31496062992125984"/>
  <pageSetup paperSize="9" scale="85" orientation="landscape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41</vt:i4>
      </vt:variant>
    </vt:vector>
  </HeadingPairs>
  <TitlesOfParts>
    <vt:vector size="44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SloupecCH</vt:lpstr>
      <vt:lpstr>SloupecJC</vt:lpstr>
      <vt:lpstr>SloupecJH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radim</cp:lastModifiedBy>
  <cp:lastPrinted>2022-03-11T10:08:24Z</cp:lastPrinted>
  <dcterms:created xsi:type="dcterms:W3CDTF">2022-03-05T19:32:44Z</dcterms:created>
  <dcterms:modified xsi:type="dcterms:W3CDTF">2022-03-17T12:49:33Z</dcterms:modified>
</cp:coreProperties>
</file>