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5" yWindow="-165" windowWidth="14280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Položky!$A$1:$K$88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F31" i="1"/>
  <c r="BG87" i="3" l="1"/>
  <c r="BF87"/>
  <c r="BE87"/>
  <c r="BC87"/>
  <c r="K87"/>
  <c r="I87"/>
  <c r="G87"/>
  <c r="BD87" s="1"/>
  <c r="BG86"/>
  <c r="BF86"/>
  <c r="BE86"/>
  <c r="BC86"/>
  <c r="K86"/>
  <c r="I86"/>
  <c r="G86"/>
  <c r="BD86" s="1"/>
  <c r="BG85"/>
  <c r="BF85"/>
  <c r="BE85"/>
  <c r="BC85"/>
  <c r="K85"/>
  <c r="I85"/>
  <c r="G85"/>
  <c r="BD85" s="1"/>
  <c r="BG84"/>
  <c r="BF84"/>
  <c r="BE84"/>
  <c r="BC84"/>
  <c r="K84"/>
  <c r="I84"/>
  <c r="G84"/>
  <c r="BD84" s="1"/>
  <c r="BG83"/>
  <c r="BF83"/>
  <c r="BE83"/>
  <c r="BC83"/>
  <c r="K83"/>
  <c r="I83"/>
  <c r="G83"/>
  <c r="BD83" s="1"/>
  <c r="BG82"/>
  <c r="BF82"/>
  <c r="BE82"/>
  <c r="BC82"/>
  <c r="K82"/>
  <c r="I82"/>
  <c r="G82"/>
  <c r="BD82" s="1"/>
  <c r="BG81"/>
  <c r="BF81"/>
  <c r="BE81"/>
  <c r="BC81"/>
  <c r="K81"/>
  <c r="I81"/>
  <c r="G81"/>
  <c r="BD81" s="1"/>
  <c r="BG80"/>
  <c r="BF80"/>
  <c r="BE80"/>
  <c r="BC80"/>
  <c r="K80"/>
  <c r="I80"/>
  <c r="G80"/>
  <c r="BD80" s="1"/>
  <c r="BG79"/>
  <c r="BF79"/>
  <c r="BE79"/>
  <c r="BC79"/>
  <c r="K79"/>
  <c r="I79"/>
  <c r="G79"/>
  <c r="BD79" s="1"/>
  <c r="BG78"/>
  <c r="BF78"/>
  <c r="BE78"/>
  <c r="BC78"/>
  <c r="K78"/>
  <c r="I78"/>
  <c r="G78"/>
  <c r="BD78" s="1"/>
  <c r="BG77"/>
  <c r="BF77"/>
  <c r="BE77"/>
  <c r="BC77"/>
  <c r="BC88" s="1"/>
  <c r="E13" i="2" s="1"/>
  <c r="K77" i="3"/>
  <c r="I77"/>
  <c r="G77"/>
  <c r="BD77" s="1"/>
  <c r="BG76"/>
  <c r="BF76"/>
  <c r="BE76"/>
  <c r="BC76"/>
  <c r="K76"/>
  <c r="I76"/>
  <c r="G76"/>
  <c r="BD76" s="1"/>
  <c r="B13" i="2"/>
  <c r="A13"/>
  <c r="C88" i="3"/>
  <c r="BG73"/>
  <c r="BF73"/>
  <c r="BE73"/>
  <c r="BC73"/>
  <c r="K73"/>
  <c r="I73"/>
  <c r="G73"/>
  <c r="BD73" s="1"/>
  <c r="BG72"/>
  <c r="BF72"/>
  <c r="BE72"/>
  <c r="BC72"/>
  <c r="K72"/>
  <c r="I72"/>
  <c r="G72"/>
  <c r="BD72" s="1"/>
  <c r="BG71"/>
  <c r="BF71"/>
  <c r="BE71"/>
  <c r="BC71"/>
  <c r="K71"/>
  <c r="I71"/>
  <c r="G71"/>
  <c r="BD71" s="1"/>
  <c r="BG70"/>
  <c r="BF70"/>
  <c r="BE70"/>
  <c r="BC70"/>
  <c r="K70"/>
  <c r="I70"/>
  <c r="G70"/>
  <c r="BD70" s="1"/>
  <c r="BG69"/>
  <c r="BF69"/>
  <c r="BE69"/>
  <c r="BC69"/>
  <c r="K69"/>
  <c r="I69"/>
  <c r="G69"/>
  <c r="BD69" s="1"/>
  <c r="BG68"/>
  <c r="BF68"/>
  <c r="BE68"/>
  <c r="BC68"/>
  <c r="K68"/>
  <c r="I68"/>
  <c r="G68"/>
  <c r="BD68" s="1"/>
  <c r="BG67"/>
  <c r="BF67"/>
  <c r="BE67"/>
  <c r="BC67"/>
  <c r="K67"/>
  <c r="I67"/>
  <c r="G67"/>
  <c r="BD67" s="1"/>
  <c r="BG66"/>
  <c r="BF66"/>
  <c r="BE66"/>
  <c r="BC66"/>
  <c r="K66"/>
  <c r="I66"/>
  <c r="G66"/>
  <c r="BD66" s="1"/>
  <c r="BG65"/>
  <c r="BF65"/>
  <c r="BE65"/>
  <c r="BC65"/>
  <c r="K65"/>
  <c r="I65"/>
  <c r="G65"/>
  <c r="BD65" s="1"/>
  <c r="BG64"/>
  <c r="BF64"/>
  <c r="BE64"/>
  <c r="BC64"/>
  <c r="K64"/>
  <c r="I64"/>
  <c r="G64"/>
  <c r="BD64" s="1"/>
  <c r="BG63"/>
  <c r="BF63"/>
  <c r="BE63"/>
  <c r="BC63"/>
  <c r="K63"/>
  <c r="I63"/>
  <c r="G63"/>
  <c r="BD63" s="1"/>
  <c r="BG62"/>
  <c r="BF62"/>
  <c r="BE62"/>
  <c r="BC62"/>
  <c r="K62"/>
  <c r="I62"/>
  <c r="G62"/>
  <c r="BD62" s="1"/>
  <c r="BG61"/>
  <c r="BF61"/>
  <c r="BE61"/>
  <c r="BC61"/>
  <c r="K61"/>
  <c r="I61"/>
  <c r="G61"/>
  <c r="BD61" s="1"/>
  <c r="BG60"/>
  <c r="BF60"/>
  <c r="BE60"/>
  <c r="BC60"/>
  <c r="K60"/>
  <c r="I60"/>
  <c r="G60"/>
  <c r="BD60" s="1"/>
  <c r="BG59"/>
  <c r="BF59"/>
  <c r="BE59"/>
  <c r="BC59"/>
  <c r="K59"/>
  <c r="I59"/>
  <c r="G59"/>
  <c r="BD59" s="1"/>
  <c r="BG58"/>
  <c r="BF58"/>
  <c r="BE58"/>
  <c r="BC58"/>
  <c r="K58"/>
  <c r="I58"/>
  <c r="G58"/>
  <c r="BD58" s="1"/>
  <c r="BG57"/>
  <c r="BF57"/>
  <c r="BE57"/>
  <c r="BC57"/>
  <c r="K57"/>
  <c r="I57"/>
  <c r="G57"/>
  <c r="BD57" s="1"/>
  <c r="BG56"/>
  <c r="BF56"/>
  <c r="BE56"/>
  <c r="BC56"/>
  <c r="K56"/>
  <c r="I56"/>
  <c r="G56"/>
  <c r="BD56" s="1"/>
  <c r="B12" i="2"/>
  <c r="A12"/>
  <c r="C74" i="3"/>
  <c r="BG53"/>
  <c r="BF53"/>
  <c r="BE53"/>
  <c r="BC53"/>
  <c r="K53"/>
  <c r="I53"/>
  <c r="G53"/>
  <c r="BD53" s="1"/>
  <c r="BG52"/>
  <c r="BF52"/>
  <c r="BE52"/>
  <c r="BC52"/>
  <c r="K52"/>
  <c r="I52"/>
  <c r="G52"/>
  <c r="BD52" s="1"/>
  <c r="BG51"/>
  <c r="BF51"/>
  <c r="BE51"/>
  <c r="BC51"/>
  <c r="K51"/>
  <c r="I51"/>
  <c r="G51"/>
  <c r="BD51" s="1"/>
  <c r="BG50"/>
  <c r="BF50"/>
  <c r="BE50"/>
  <c r="BC50"/>
  <c r="K50"/>
  <c r="I50"/>
  <c r="G50"/>
  <c r="BD50" s="1"/>
  <c r="BG49"/>
  <c r="BF49"/>
  <c r="BE49"/>
  <c r="BC49"/>
  <c r="K49"/>
  <c r="I49"/>
  <c r="G49"/>
  <c r="BD49" s="1"/>
  <c r="BG48"/>
  <c r="BF48"/>
  <c r="BE48"/>
  <c r="BC48"/>
  <c r="K48"/>
  <c r="I48"/>
  <c r="G48"/>
  <c r="BD48" s="1"/>
  <c r="BG47"/>
  <c r="BF47"/>
  <c r="BE47"/>
  <c r="BC47"/>
  <c r="K47"/>
  <c r="I47"/>
  <c r="G47"/>
  <c r="BD47" s="1"/>
  <c r="BG46"/>
  <c r="BF46"/>
  <c r="BE46"/>
  <c r="BC46"/>
  <c r="K46"/>
  <c r="I46"/>
  <c r="G46"/>
  <c r="BD46" s="1"/>
  <c r="BG45"/>
  <c r="BF45"/>
  <c r="BE45"/>
  <c r="BC45"/>
  <c r="BC54" s="1"/>
  <c r="E11" i="2" s="1"/>
  <c r="K45" i="3"/>
  <c r="I45"/>
  <c r="G45"/>
  <c r="BD45" s="1"/>
  <c r="BG44"/>
  <c r="BF44"/>
  <c r="BE44"/>
  <c r="BC44"/>
  <c r="K44"/>
  <c r="I44"/>
  <c r="G44"/>
  <c r="BD44" s="1"/>
  <c r="B11" i="2"/>
  <c r="A11"/>
  <c r="C54" i="3"/>
  <c r="BG41"/>
  <c r="BF41"/>
  <c r="BE41"/>
  <c r="BC41"/>
  <c r="K41"/>
  <c r="I41"/>
  <c r="G41"/>
  <c r="BD41" s="1"/>
  <c r="BG40"/>
  <c r="BF40"/>
  <c r="BE40"/>
  <c r="BC40"/>
  <c r="K40"/>
  <c r="I40"/>
  <c r="G40"/>
  <c r="BD40" s="1"/>
  <c r="BG39"/>
  <c r="BF39"/>
  <c r="BE39"/>
  <c r="BC39"/>
  <c r="K39"/>
  <c r="I39"/>
  <c r="G39"/>
  <c r="BD39" s="1"/>
  <c r="BG38"/>
  <c r="BF38"/>
  <c r="BE38"/>
  <c r="BC38"/>
  <c r="K38"/>
  <c r="I38"/>
  <c r="G38"/>
  <c r="BD38" s="1"/>
  <c r="BG37"/>
  <c r="BF37"/>
  <c r="BF42" s="1"/>
  <c r="H10" i="2" s="1"/>
  <c r="BE37" i="3"/>
  <c r="BC37"/>
  <c r="K37"/>
  <c r="I37"/>
  <c r="I42" s="1"/>
  <c r="G37"/>
  <c r="BD37" s="1"/>
  <c r="B10" i="2"/>
  <c r="A10"/>
  <c r="BG42" i="3"/>
  <c r="I10" i="2" s="1"/>
  <c r="C42" i="3"/>
  <c r="BG34"/>
  <c r="BF34"/>
  <c r="BE34"/>
  <c r="BC34"/>
  <c r="K34"/>
  <c r="I34"/>
  <c r="G34"/>
  <c r="BD34" s="1"/>
  <c r="BG33"/>
  <c r="BF33"/>
  <c r="BE33"/>
  <c r="BC33"/>
  <c r="K33"/>
  <c r="I33"/>
  <c r="G33"/>
  <c r="BD33" s="1"/>
  <c r="BG32"/>
  <c r="BF32"/>
  <c r="BE32"/>
  <c r="BC32"/>
  <c r="K32"/>
  <c r="I32"/>
  <c r="G32"/>
  <c r="BD32" s="1"/>
  <c r="BG31"/>
  <c r="BF31"/>
  <c r="BE31"/>
  <c r="BC31"/>
  <c r="K31"/>
  <c r="I31"/>
  <c r="G31"/>
  <c r="BD31" s="1"/>
  <c r="BG30"/>
  <c r="BF30"/>
  <c r="BE30"/>
  <c r="BC30"/>
  <c r="K30"/>
  <c r="I30"/>
  <c r="G30"/>
  <c r="BD30" s="1"/>
  <c r="BG29"/>
  <c r="BF29"/>
  <c r="BE29"/>
  <c r="BC29"/>
  <c r="K29"/>
  <c r="I29"/>
  <c r="G29"/>
  <c r="BD29" s="1"/>
  <c r="BG28"/>
  <c r="BF28"/>
  <c r="BE28"/>
  <c r="BC28"/>
  <c r="K28"/>
  <c r="I28"/>
  <c r="G28"/>
  <c r="BD28" s="1"/>
  <c r="BG27"/>
  <c r="BF27"/>
  <c r="BE27"/>
  <c r="BC27"/>
  <c r="K27"/>
  <c r="I27"/>
  <c r="G27"/>
  <c r="BD27" s="1"/>
  <c r="BG26"/>
  <c r="BF26"/>
  <c r="BE26"/>
  <c r="BC26"/>
  <c r="K26"/>
  <c r="I26"/>
  <c r="G26"/>
  <c r="BD26" s="1"/>
  <c r="BG25"/>
  <c r="BF25"/>
  <c r="BE25"/>
  <c r="BC25"/>
  <c r="K25"/>
  <c r="I25"/>
  <c r="G25"/>
  <c r="BD25" s="1"/>
  <c r="BG24"/>
  <c r="BF24"/>
  <c r="BE24"/>
  <c r="BC24"/>
  <c r="K24"/>
  <c r="I24"/>
  <c r="G24"/>
  <c r="BD24" s="1"/>
  <c r="BG23"/>
  <c r="BF23"/>
  <c r="BE23"/>
  <c r="BC23"/>
  <c r="K23"/>
  <c r="I23"/>
  <c r="G23"/>
  <c r="BD23" s="1"/>
  <c r="BG22"/>
  <c r="BF22"/>
  <c r="BE22"/>
  <c r="BC22"/>
  <c r="K22"/>
  <c r="K35" s="1"/>
  <c r="I22"/>
  <c r="G22"/>
  <c r="BD22" s="1"/>
  <c r="B9" i="2"/>
  <c r="A9"/>
  <c r="C35" i="3"/>
  <c r="BG19"/>
  <c r="BF19"/>
  <c r="BE19"/>
  <c r="BC19"/>
  <c r="K19"/>
  <c r="I19"/>
  <c r="G19"/>
  <c r="BD19" s="1"/>
  <c r="BG18"/>
  <c r="BF18"/>
  <c r="BE18"/>
  <c r="BC18"/>
  <c r="K18"/>
  <c r="I18"/>
  <c r="G18"/>
  <c r="BD18" s="1"/>
  <c r="BG17"/>
  <c r="BF17"/>
  <c r="BE17"/>
  <c r="BC17"/>
  <c r="K17"/>
  <c r="I17"/>
  <c r="G17"/>
  <c r="BD17" s="1"/>
  <c r="BG16"/>
  <c r="BF16"/>
  <c r="BE16"/>
  <c r="BC16"/>
  <c r="K16"/>
  <c r="I16"/>
  <c r="G16"/>
  <c r="BD16" s="1"/>
  <c r="BG15"/>
  <c r="BF15"/>
  <c r="BE15"/>
  <c r="BC15"/>
  <c r="BC20" s="1"/>
  <c r="E8" i="2" s="1"/>
  <c r="K15" i="3"/>
  <c r="I15"/>
  <c r="G15"/>
  <c r="BD15" s="1"/>
  <c r="B8" i="2"/>
  <c r="A8"/>
  <c r="C20" i="3"/>
  <c r="BG12"/>
  <c r="BF12"/>
  <c r="BE12"/>
  <c r="BD12"/>
  <c r="K12"/>
  <c r="I12"/>
  <c r="G12"/>
  <c r="BC12" s="1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E8"/>
  <c r="BD8"/>
  <c r="K8"/>
  <c r="I8"/>
  <c r="G8"/>
  <c r="BC8" s="1"/>
  <c r="B7" i="2"/>
  <c r="A7"/>
  <c r="C13" i="3"/>
  <c r="C4"/>
  <c r="H3"/>
  <c r="C3"/>
  <c r="H20" i="2"/>
  <c r="G22" i="1" s="1"/>
  <c r="G21" s="1"/>
  <c r="G19" i="2"/>
  <c r="I19" s="1"/>
  <c r="C2"/>
  <c r="C1"/>
  <c r="F33" i="1"/>
  <c r="G8"/>
  <c r="BG74" i="3" l="1"/>
  <c r="I12" i="2" s="1"/>
  <c r="BG13" i="3"/>
  <c r="I7" i="2" s="1"/>
  <c r="BE74" i="3"/>
  <c r="G12" i="2" s="1"/>
  <c r="BC74" i="3"/>
  <c r="E12" i="2" s="1"/>
  <c r="BE88" i="3"/>
  <c r="G13" i="2" s="1"/>
  <c r="BG88" i="3"/>
  <c r="I13" i="2" s="1"/>
  <c r="BE54" i="3"/>
  <c r="G11" i="2" s="1"/>
  <c r="BG54" i="3"/>
  <c r="I11" i="2" s="1"/>
  <c r="BC42" i="3"/>
  <c r="E10" i="2" s="1"/>
  <c r="BG35" i="3"/>
  <c r="I9" i="2" s="1"/>
  <c r="BC35" i="3"/>
  <c r="E9" i="2" s="1"/>
  <c r="BG20" i="3"/>
  <c r="I8" i="2" s="1"/>
  <c r="BD13" i="3"/>
  <c r="F7" i="2" s="1"/>
  <c r="BE20" i="3"/>
  <c r="G8" i="2" s="1"/>
  <c r="BF54" i="3"/>
  <c r="H11" i="2" s="1"/>
  <c r="I74" i="3"/>
  <c r="BF88"/>
  <c r="H13" i="2" s="1"/>
  <c r="I13" i="3"/>
  <c r="BF13"/>
  <c r="H7" i="2" s="1"/>
  <c r="I20" i="3"/>
  <c r="BF20"/>
  <c r="H8" i="2" s="1"/>
  <c r="BE35" i="3"/>
  <c r="G9" i="2" s="1"/>
  <c r="G42" i="3"/>
  <c r="K54"/>
  <c r="K74"/>
  <c r="K88"/>
  <c r="BE13"/>
  <c r="G7" i="2" s="1"/>
  <c r="G14" s="1"/>
  <c r="C14" i="1" s="1"/>
  <c r="G35" i="3"/>
  <c r="K42"/>
  <c r="I54"/>
  <c r="BF74"/>
  <c r="H12" i="2" s="1"/>
  <c r="I88" i="3"/>
  <c r="K13"/>
  <c r="K20"/>
  <c r="I35"/>
  <c r="BF35"/>
  <c r="H9" i="2" s="1"/>
  <c r="BD42" i="3"/>
  <c r="F10" i="2" s="1"/>
  <c r="BE42" i="3"/>
  <c r="G10" i="2" s="1"/>
  <c r="G54" i="3"/>
  <c r="G74"/>
  <c r="G88"/>
  <c r="BD54"/>
  <c r="F11" i="2" s="1"/>
  <c r="BD74" i="3"/>
  <c r="F12" i="2" s="1"/>
  <c r="BD88" i="3"/>
  <c r="F13" i="2" s="1"/>
  <c r="BC13" i="3"/>
  <c r="E7" i="2" s="1"/>
  <c r="BD20" i="3"/>
  <c r="F8" i="2" s="1"/>
  <c r="BD35" i="3"/>
  <c r="F9" i="2" s="1"/>
  <c r="G13" i="3"/>
  <c r="G20"/>
  <c r="I14" i="2" l="1"/>
  <c r="C20" i="1" s="1"/>
  <c r="H14" i="2"/>
  <c r="C15" i="1" s="1"/>
  <c r="E14" i="2"/>
  <c r="C16" i="1" s="1"/>
  <c r="F14" i="2"/>
  <c r="C17" i="1" s="1"/>
  <c r="C18" l="1"/>
  <c r="C21" s="1"/>
  <c r="C22" s="1"/>
  <c r="F29" s="1"/>
  <c r="F34" s="1"/>
</calcChain>
</file>

<file path=xl/sharedStrings.xml><?xml version="1.0" encoding="utf-8"?>
<sst xmlns="http://schemas.openxmlformats.org/spreadsheetml/2006/main" count="329" uniqueCount="228">
  <si>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</si>
  <si>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</si>
  <si>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</si>
  <si>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</si>
  <si>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</si>
  <si>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</si>
  <si>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</si>
  <si>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</si>
  <si>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</si>
  <si>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</si>
  <si>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</si>
  <si>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</si>
  <si>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</si>
  <si>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</si>
  <si>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</si>
  <si>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</si>
  <si>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</si>
  <si>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</si>
  <si>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</si>
  <si>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</si>
  <si>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</si>
  <si>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</si>
  <si>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</si>
  <si>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</si>
  <si>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</si>
  <si>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</si>
  <si>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</si>
  <si>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</si>
  <si>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</si>
  <si>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</si>
  <si>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</si>
  <si>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</si>
  <si>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</si>
  <si>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</si>
  <si>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</si>
  <si>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</si>
  <si>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</si>
  <si>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</si>
  <si>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</si>
  <si>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</si>
  <si>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</si>
  <si>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</si>
  <si>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</si>
  <si>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</si>
  <si>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</si>
  <si>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</si>
  <si>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</si>
  <si>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</si>
  <si>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</si>
  <si>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</si>
  <si>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</si>
  <si>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</si>
  <si>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</si>
  <si>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</si>
  <si>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</si>
  <si>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</si>
  <si>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</si>
  <si>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</si>
  <si>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</si>
  <si>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</si>
  <si>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</si>
  <si>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</si>
  <si>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</si>
  <si>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</si>
  <si>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</si>
  <si>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</si>
  <si>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</si>
  <si>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</si>
  <si>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</si>
  <si>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</si>
  <si>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</si>
  <si>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REKONSTRUKCE OBJEKTU Č. 6</t>
  </si>
  <si>
    <t>SO.01 - objekt č. 6, D.1.4 ÚSTŘEDNÍ VYTÁPĚNÍ</t>
  </si>
  <si>
    <t>97</t>
  </si>
  <si>
    <t>Prorážení otvorů</t>
  </si>
  <si>
    <t>974 03-1165.R00</t>
  </si>
  <si>
    <t>Vysekání rýh ve zdi cihelné 15 x 20 cm</t>
  </si>
  <si>
    <t>m</t>
  </si>
  <si>
    <t>979 08-2111.R00</t>
  </si>
  <si>
    <t>Vnitrostaveništní doprava suti do 10 m</t>
  </si>
  <si>
    <t>t</t>
  </si>
  <si>
    <t>979 08-2121.R00</t>
  </si>
  <si>
    <t>Příplatek k vnitrost. dopravě suti za dalších 5 m</t>
  </si>
  <si>
    <t>979 98-1101.R00</t>
  </si>
  <si>
    <t>Kontejner, suť bez příměsí, odvoz a likvidace, 3 t</t>
  </si>
  <si>
    <t>979 99-0102.R00</t>
  </si>
  <si>
    <t>Poplatek za skládku suti - směs betonu a cihel</t>
  </si>
  <si>
    <t>722</t>
  </si>
  <si>
    <t>Vnitřní vodovod</t>
  </si>
  <si>
    <t>722 18-1214.RT5</t>
  </si>
  <si>
    <t>Izolace návleková poyletylen tl. stěny 20 mm vnitřní průměr 15 mm</t>
  </si>
  <si>
    <t>722 18-1214.RT6</t>
  </si>
  <si>
    <t>Izolace návleková poyletylen  tl. stěny 20 mm vnitřní průměr 18 mm</t>
  </si>
  <si>
    <t>722 18-1214.RT7</t>
  </si>
  <si>
    <t>Izolace návleková poyletylen  tl. stěny 20 mm vnitřní průměr 22 mm</t>
  </si>
  <si>
    <t>722 18-1214.RT9</t>
  </si>
  <si>
    <t>Izolace návleková poyletylen  tl. stěny 20 mm vnitřní průměr 28 mm</t>
  </si>
  <si>
    <t>722 18-1215.RT9</t>
  </si>
  <si>
    <t>Iizolace návleková kaučuk tl. stěny 25 mm vnitřní průměr 28 mm</t>
  </si>
  <si>
    <t>731</t>
  </si>
  <si>
    <t>Kotelny</t>
  </si>
  <si>
    <t>484-17312.2</t>
  </si>
  <si>
    <t>Tepelné čerpadlo vzduch-voda, topný výkon 5,1÷13 k více viz TZ a PD</t>
  </si>
  <si>
    <t>kus</t>
  </si>
  <si>
    <t>484-17155.3</t>
  </si>
  <si>
    <t>Řídící modul tepelného čerpadla</t>
  </si>
  <si>
    <t>484-17155.4</t>
  </si>
  <si>
    <t>Elektrický bivalentní zdroj, jm. výkon 3 ÷ 9 kW</t>
  </si>
  <si>
    <t>484-33100</t>
  </si>
  <si>
    <t>Vyrovnávací akumulační nádrž, objem 120 L</t>
  </si>
  <si>
    <t>731 24-9312.R00</t>
  </si>
  <si>
    <t>Montáž tepelného čerpadla</t>
  </si>
  <si>
    <t>soubor</t>
  </si>
  <si>
    <t>731 21-9301.R00</t>
  </si>
  <si>
    <t>Montáž vyrovnávací akumulační nádrže</t>
  </si>
  <si>
    <t>998 73-1101.R00</t>
  </si>
  <si>
    <t>Přesun hmot pro kotelny, výšky do 6 m</t>
  </si>
  <si>
    <t>731 39-1814.R00</t>
  </si>
  <si>
    <t>Vypouštění vody samospádem do 50 m2</t>
  </si>
  <si>
    <t>731 20-0826.R00</t>
  </si>
  <si>
    <t>Demontáž vnitřní jednotky tepelného čerpadla DHP-A 6</t>
  </si>
  <si>
    <t>731 10-0802.R00</t>
  </si>
  <si>
    <t>Demontáž tepelného čerpadla DHP AQ 6</t>
  </si>
  <si>
    <t>731 10-0801.R00</t>
  </si>
  <si>
    <t>Demontáž tepelného čerpadla DHP-A 6</t>
  </si>
  <si>
    <t>731 89-0801.R00</t>
  </si>
  <si>
    <t>Přemístění vybouraných hmot, H do 6 m</t>
  </si>
  <si>
    <t>998 73-1193.R00</t>
  </si>
  <si>
    <t>Příplatek zvětšený přesun, kotelny do 500 m</t>
  </si>
  <si>
    <t>732</t>
  </si>
  <si>
    <t>Strojovny</t>
  </si>
  <si>
    <t>732 42-1323.R00</t>
  </si>
  <si>
    <t>Čerpadlo oběhové elektronické 911 kg/h, 11,55 kPa</t>
  </si>
  <si>
    <t>732 42-9111.R00</t>
  </si>
  <si>
    <t>Montáž čerpadel oběhových, DN 25</t>
  </si>
  <si>
    <t>732 33-1515.R00</t>
  </si>
  <si>
    <t>Nádoby expanzní, objem 8 l</t>
  </si>
  <si>
    <t>732 33-9104.R00</t>
  </si>
  <si>
    <t>Montáž nádoby expanzní tlakové 8 l</t>
  </si>
  <si>
    <t>998 73-2101.R00</t>
  </si>
  <si>
    <t>Přesun hmot pro strojovny, výšky do 6 m</t>
  </si>
  <si>
    <t>733</t>
  </si>
  <si>
    <t>Rozvod potrubí</t>
  </si>
  <si>
    <t>733 16-1104.R00</t>
  </si>
  <si>
    <t>Potrubí měděné 15 x 1 mm, polotvrdé</t>
  </si>
  <si>
    <t>733 16-1106.R00</t>
  </si>
  <si>
    <t>Potrubí měděné 18 x 1 mm, polotvrdé</t>
  </si>
  <si>
    <t>733 16-1107.R00</t>
  </si>
  <si>
    <t>Potrubí měděné 22 x 1 mm, polotvrdé</t>
  </si>
  <si>
    <t>733 16-1108.R00</t>
  </si>
  <si>
    <t>Potrubí měděné 28 x 1,5 mm, tvrdé</t>
  </si>
  <si>
    <t>733 16-4102.RT1</t>
  </si>
  <si>
    <t>Montáž potrubí z měděných trubek D 15 mm pájením na tvrdo</t>
  </si>
  <si>
    <t>733 16-4103.RT1</t>
  </si>
  <si>
    <t>Montáž potrubí z měděných trubek D 18 mm pájením na tvrdo</t>
  </si>
  <si>
    <t>733 16-4104.RT1</t>
  </si>
  <si>
    <t>Montáž potrubí z měděných trubek D 22 mm pájením na tvrdo</t>
  </si>
  <si>
    <t>733 16-4105.RT1</t>
  </si>
  <si>
    <t>Montáž potrubí z měděných trubek D 28 mm pájením na tvrdo</t>
  </si>
  <si>
    <t>733 19-0106.R00</t>
  </si>
  <si>
    <t>Tlaková zkouška potrubí  do DN 32</t>
  </si>
  <si>
    <t>998 73-3101.R00</t>
  </si>
  <si>
    <t>Přesun hmot pro rozvody potrubí, výšky do 6 m</t>
  </si>
  <si>
    <t>734</t>
  </si>
  <si>
    <t>Armatury</t>
  </si>
  <si>
    <t>734 23-5222.R00</t>
  </si>
  <si>
    <t>Kohout kulový, 2xvnitřní záv. DN 20</t>
  </si>
  <si>
    <t>734 23-5223.R00</t>
  </si>
  <si>
    <t>Kohout kulový, 2xvnitřní záv. DN 25</t>
  </si>
  <si>
    <t>734 29-5212.R00</t>
  </si>
  <si>
    <t>Filtr, vnitřní-vnitřní z. DN 20</t>
  </si>
  <si>
    <t>734 29-5213.R00</t>
  </si>
  <si>
    <t>Filtr, vnitřní-vnitřní z. DN 25</t>
  </si>
  <si>
    <t>734 21-5133.R00</t>
  </si>
  <si>
    <t>Ventil odvzdušňovací automat. DN 15</t>
  </si>
  <si>
    <t>734 29-5321.R00</t>
  </si>
  <si>
    <t>Kohout kul.vypouštěcí,komplet, DN 15</t>
  </si>
  <si>
    <t>734 24-5123.R00</t>
  </si>
  <si>
    <t>Ventil zpětný,2xvnitřní závit DN 25</t>
  </si>
  <si>
    <t>734 41-1142.R00</t>
  </si>
  <si>
    <t>Teploměr TP 0÷120°C, D 63 přímý, L 50 + jímka</t>
  </si>
  <si>
    <t>734 42-1150.R00</t>
  </si>
  <si>
    <t>Tlakoměr 0-1 MPa č. 03312, D 100</t>
  </si>
  <si>
    <t>551-37306.30</t>
  </si>
  <si>
    <t>Hlavice termostatická</t>
  </si>
  <si>
    <t>734 26-6772.R00</t>
  </si>
  <si>
    <t>opěrné pouzdro pro Cu trubky</t>
  </si>
  <si>
    <t>734 25-5111.R00</t>
  </si>
  <si>
    <t>Ventil pojistný, DN 15 x 2,5 bar</t>
  </si>
  <si>
    <t>734 25-5121.R00</t>
  </si>
  <si>
    <t>Ventil pojistný, DN 20 x 2,5 bar</t>
  </si>
  <si>
    <t>734 25-5133.R00</t>
  </si>
  <si>
    <t>kohout pro expanzní nádoby 3/4"</t>
  </si>
  <si>
    <t>734 26-3211.R00</t>
  </si>
  <si>
    <t>Šroubení regulační dvoutrub.rohové,  připojovací závit 3/4“ Eurokonus</t>
  </si>
  <si>
    <t>734 26-3772.R00</t>
  </si>
  <si>
    <t>Šroubení svěrné na měď 15x1 mm - EK</t>
  </si>
  <si>
    <t>734 26-3773.R00</t>
  </si>
  <si>
    <t>adaptér pro připojení těles  3/4“ Eurokonus (EK) x 1/2“ M</t>
  </si>
  <si>
    <t>998 73-4101.R00</t>
  </si>
  <si>
    <t>Přesun hmot pro armatury, výšky do 6 m</t>
  </si>
  <si>
    <t>735</t>
  </si>
  <si>
    <t>Otopná tělesa</t>
  </si>
  <si>
    <t>735 15-7260.R00</t>
  </si>
  <si>
    <t>Otopná těl.panel. s term. ventilem 11  600/ 400</t>
  </si>
  <si>
    <t>735 15-7263.R00</t>
  </si>
  <si>
    <t>Otopná těl.panel. s term. ventilem 11  600/ 700</t>
  </si>
  <si>
    <t>735 15-7269.R00</t>
  </si>
  <si>
    <t>Otopná těl.panel. s term. ventilem 11  600/1400</t>
  </si>
  <si>
    <t>735 15-7562.R00</t>
  </si>
  <si>
    <t>Otopná těl.panel. s term. ventilem 21  600/ 600</t>
  </si>
  <si>
    <t>735 15-7567.R00</t>
  </si>
  <si>
    <t>Otopná těl.panel. s term. ventilem 21  600/1100</t>
  </si>
  <si>
    <t>735 15-7568.R00</t>
  </si>
  <si>
    <t>Otopná těl.panel. s term. ventilem 21  600/1200</t>
  </si>
  <si>
    <t>735 15-7569.R00</t>
  </si>
  <si>
    <t>Otopná těl.panel. s term. ventilem 21  600/1400</t>
  </si>
  <si>
    <t>735 15-7665.R00</t>
  </si>
  <si>
    <t>Otopná těl.panel. s term. ventilem 22  600/ 900</t>
  </si>
  <si>
    <t>735 15-7667.R00</t>
  </si>
  <si>
    <t>Otopná těl.panel. s term. ventilem 22  600/1100</t>
  </si>
  <si>
    <t>735 15-7668.R00</t>
  </si>
  <si>
    <t>Otopná těl.panel. s term. ventilem 22  600/1200</t>
  </si>
  <si>
    <t>735 15-7669.R00</t>
  </si>
  <si>
    <t>Otopná těl.panel. s term. ventilem 22  600/1400</t>
  </si>
  <si>
    <t>998 73-5101.R00</t>
  </si>
  <si>
    <t>Přesun hmot pro otopná tělesa, výšky do 6 m</t>
  </si>
  <si>
    <t>Pardubický kraj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</si>
</sst>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3">
    <xf numFmtId="0" fontId="0" fillId="0" borderId="0" xfId="0"/>
    <xf numFmtId="0" fontId="0" fillId="0" borderId="0" xfId="0" applyNumberFormat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6" fillId="0" borderId="0" xfId="0" applyFont="1"/>
    <xf numFmtId="0" fontId="5" fillId="0" borderId="0" xfId="0" applyFont="1"/>
    <xf numFmtId="0" fontId="9" fillId="0" borderId="0" xfId="1"/>
    <xf numFmtId="0" fontId="17" fillId="0" borderId="0" xfId="1" applyFont="1"/>
    <xf numFmtId="3" fontId="9" fillId="0" borderId="0" xfId="1" applyNumberFormat="1"/>
    <xf numFmtId="0" fontId="9" fillId="0" borderId="0" xfId="1" applyAlignment="1">
      <alignment vertical="center"/>
    </xf>
    <xf numFmtId="0" fontId="14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 wrapText="1"/>
    </xf>
    <xf numFmtId="0" fontId="15" fillId="0" borderId="0" xfId="1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3" fillId="0" borderId="44" xfId="1" applyFont="1" applyBorder="1" applyAlignment="1">
      <alignment vertical="center" wrapText="1"/>
    </xf>
    <xf numFmtId="0" fontId="9" fillId="0" borderId="44" xfId="1" applyBorder="1" applyAlignment="1">
      <alignment vertical="center"/>
    </xf>
    <xf numFmtId="0" fontId="9" fillId="0" borderId="44" xfId="1" applyBorder="1" applyAlignment="1">
      <alignment horizontal="right" vertical="center"/>
    </xf>
    <xf numFmtId="0" fontId="9" fillId="0" borderId="44" xfId="1" applyFont="1" applyBorder="1" applyAlignment="1">
      <alignment horizontal="center" vertical="center"/>
    </xf>
    <xf numFmtId="0" fontId="9" fillId="0" borderId="44" xfId="1" applyBorder="1" applyAlignment="1">
      <alignment horizontal="left" vertical="center"/>
    </xf>
    <xf numFmtId="0" fontId="9" fillId="0" borderId="45" xfId="1" applyBorder="1" applyAlignment="1">
      <alignment vertical="center"/>
    </xf>
    <xf numFmtId="0" fontId="3" fillId="0" borderId="48" xfId="1" applyFont="1" applyBorder="1" applyAlignment="1">
      <alignment vertical="center" wrapText="1"/>
    </xf>
    <xf numFmtId="0" fontId="9" fillId="0" borderId="48" xfId="1" applyBorder="1" applyAlignment="1">
      <alignment vertical="center"/>
    </xf>
    <xf numFmtId="0" fontId="9" fillId="0" borderId="48" xfId="1" applyBorder="1" applyAlignment="1">
      <alignment horizontal="right" vertical="center"/>
    </xf>
    <xf numFmtId="0" fontId="10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vertical="center" wrapText="1"/>
    </xf>
    <xf numFmtId="0" fontId="9" fillId="0" borderId="0" xfId="1" applyFill="1" applyAlignment="1">
      <alignment vertical="center"/>
    </xf>
    <xf numFmtId="0" fontId="9" fillId="0" borderId="0" xfId="1" applyFill="1" applyAlignment="1">
      <alignment horizontal="right" vertical="center"/>
    </xf>
    <xf numFmtId="49" fontId="4" fillId="0" borderId="57" xfId="1" applyNumberFormat="1" applyFont="1" applyFill="1" applyBorder="1" applyAlignment="1">
      <alignment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 wrapText="1"/>
    </xf>
    <xf numFmtId="0" fontId="4" fillId="0" borderId="16" xfId="1" applyNumberFormat="1" applyFont="1" applyFill="1" applyBorder="1" applyAlignment="1">
      <alignment horizontal="center" vertical="center"/>
    </xf>
    <xf numFmtId="0" fontId="4" fillId="0" borderId="57" xfId="1" applyFont="1" applyFill="1" applyBorder="1" applyAlignment="1">
      <alignment horizontal="center" vertical="center"/>
    </xf>
    <xf numFmtId="0" fontId="16" fillId="0" borderId="57" xfId="1" applyFont="1" applyFill="1" applyBorder="1" applyAlignment="1">
      <alignment vertical="center"/>
    </xf>
    <xf numFmtId="0" fontId="5" fillId="0" borderId="53" xfId="1" applyFont="1" applyFill="1" applyBorder="1" applyAlignment="1">
      <alignment horizontal="center" vertical="center"/>
    </xf>
    <xf numFmtId="49" fontId="5" fillId="0" borderId="53" xfId="1" applyNumberFormat="1" applyFont="1" applyFill="1" applyBorder="1" applyAlignment="1">
      <alignment horizontal="left" vertical="center"/>
    </xf>
    <xf numFmtId="0" fontId="5" fillId="0" borderId="53" xfId="1" applyFont="1" applyFill="1" applyBorder="1" applyAlignment="1">
      <alignment vertical="center" wrapText="1"/>
    </xf>
    <xf numFmtId="0" fontId="9" fillId="0" borderId="53" xfId="1" applyFill="1" applyBorder="1" applyAlignment="1">
      <alignment horizontal="center" vertical="center"/>
    </xf>
    <xf numFmtId="0" fontId="9" fillId="0" borderId="53" xfId="1" applyNumberFormat="1" applyFill="1" applyBorder="1" applyAlignment="1">
      <alignment horizontal="right" vertical="center"/>
    </xf>
    <xf numFmtId="0" fontId="9" fillId="0" borderId="53" xfId="1" applyNumberFormat="1" applyFill="1" applyBorder="1" applyAlignment="1">
      <alignment vertical="center"/>
    </xf>
    <xf numFmtId="0" fontId="8" fillId="0" borderId="60" xfId="1" applyNumberFormat="1" applyFont="1" applyFill="1" applyBorder="1" applyAlignment="1">
      <alignment vertical="center"/>
    </xf>
    <xf numFmtId="0" fontId="7" fillId="0" borderId="53" xfId="1" applyFont="1" applyFill="1" applyBorder="1" applyAlignment="1">
      <alignment horizontal="center" vertical="center"/>
    </xf>
    <xf numFmtId="49" fontId="7" fillId="0" borderId="53" xfId="1" applyNumberFormat="1" applyFont="1" applyFill="1" applyBorder="1" applyAlignment="1">
      <alignment horizontal="left" vertical="center"/>
    </xf>
    <xf numFmtId="0" fontId="7" fillId="0" borderId="53" xfId="1" applyFont="1" applyFill="1" applyBorder="1" applyAlignment="1">
      <alignment vertical="center" wrapText="1"/>
    </xf>
    <xf numFmtId="49" fontId="7" fillId="0" borderId="53" xfId="1" applyNumberFormat="1" applyFont="1" applyFill="1" applyBorder="1" applyAlignment="1">
      <alignment horizontal="center" vertical="center" shrinkToFit="1"/>
    </xf>
    <xf numFmtId="4" fontId="7" fillId="0" borderId="53" xfId="1" applyNumberFormat="1" applyFont="1" applyFill="1" applyBorder="1" applyAlignment="1">
      <alignment horizontal="right" vertical="center"/>
    </xf>
    <xf numFmtId="4" fontId="7" fillId="0" borderId="53" xfId="1" applyNumberFormat="1" applyFont="1" applyFill="1" applyBorder="1" applyAlignment="1">
      <alignment vertical="center"/>
    </xf>
    <xf numFmtId="167" fontId="7" fillId="0" borderId="53" xfId="1" applyNumberFormat="1" applyFont="1" applyFill="1" applyBorder="1" applyAlignment="1">
      <alignment vertical="center"/>
    </xf>
    <xf numFmtId="0" fontId="9" fillId="0" borderId="61" xfId="1" applyFill="1" applyBorder="1" applyAlignment="1">
      <alignment horizontal="center" vertical="center"/>
    </xf>
    <xf numFmtId="49" fontId="3" fillId="0" borderId="61" xfId="1" applyNumberFormat="1" applyFont="1" applyFill="1" applyBorder="1" applyAlignment="1">
      <alignment horizontal="left" vertical="center"/>
    </xf>
    <xf numFmtId="0" fontId="3" fillId="0" borderId="61" xfId="1" applyFont="1" applyFill="1" applyBorder="1" applyAlignment="1">
      <alignment vertical="center" wrapText="1"/>
    </xf>
    <xf numFmtId="4" fontId="9" fillId="0" borderId="61" xfId="1" applyNumberFormat="1" applyFill="1" applyBorder="1" applyAlignment="1">
      <alignment horizontal="right" vertical="center"/>
    </xf>
    <xf numFmtId="4" fontId="5" fillId="0" borderId="61" xfId="1" applyNumberFormat="1" applyFont="1" applyFill="1" applyBorder="1" applyAlignment="1">
      <alignment vertical="center"/>
    </xf>
    <xf numFmtId="0" fontId="5" fillId="0" borderId="61" xfId="1" applyFont="1" applyFill="1" applyBorder="1" applyAlignment="1">
      <alignment vertical="center"/>
    </xf>
    <xf numFmtId="167" fontId="5" fillId="0" borderId="61" xfId="1" applyNumberFormat="1" applyFont="1" applyFill="1" applyBorder="1" applyAlignment="1">
      <alignment vertical="center"/>
    </xf>
    <xf numFmtId="0" fontId="9" fillId="0" borderId="0" xfId="1" applyAlignment="1">
      <alignment vertical="center" wrapText="1"/>
    </xf>
    <xf numFmtId="0" fontId="9" fillId="0" borderId="0" xfId="1" applyBorder="1" applyAlignment="1">
      <alignment vertical="center"/>
    </xf>
    <xf numFmtId="0" fontId="9" fillId="0" borderId="0" xfId="1" applyBorder="1" applyAlignment="1">
      <alignment vertical="center" wrapText="1"/>
    </xf>
    <xf numFmtId="0" fontId="18" fillId="0" borderId="0" xfId="1" applyFont="1" applyAlignment="1">
      <alignment vertical="center"/>
    </xf>
    <xf numFmtId="0" fontId="9" fillId="0" borderId="0" xfId="1" applyAlignment="1">
      <alignment horizontal="right" vertical="center"/>
    </xf>
    <xf numFmtId="0" fontId="19" fillId="0" borderId="0" xfId="1" applyFont="1" applyBorder="1" applyAlignment="1">
      <alignment vertical="center" wrapText="1"/>
    </xf>
    <xf numFmtId="0" fontId="19" fillId="0" borderId="0" xfId="1" applyFont="1" applyBorder="1" applyAlignment="1">
      <alignment vertical="center"/>
    </xf>
    <xf numFmtId="3" fontId="19" fillId="0" borderId="0" xfId="1" applyNumberFormat="1" applyFont="1" applyBorder="1" applyAlignment="1">
      <alignment horizontal="right" vertical="center"/>
    </xf>
    <xf numFmtId="4" fontId="19" fillId="0" borderId="0" xfId="1" applyNumberFormat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9" fillId="0" borderId="0" xfId="1" applyBorder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9" fontId="0" fillId="0" borderId="8" xfId="0" applyNumberFormat="1" applyBorder="1" applyAlignment="1">
      <alignment horizontal="left" vertical="center"/>
    </xf>
    <xf numFmtId="0" fontId="0" fillId="0" borderId="13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0" fontId="0" fillId="0" borderId="14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/>
    </xf>
    <xf numFmtId="0" fontId="0" fillId="0" borderId="27" xfId="0" applyBorder="1" applyAlignment="1">
      <alignment horizontal="centerContinuous" vertical="center"/>
    </xf>
    <xf numFmtId="0" fontId="0" fillId="0" borderId="21" xfId="0" applyBorder="1" applyAlignment="1">
      <alignment vertical="center"/>
    </xf>
    <xf numFmtId="3" fontId="0" fillId="0" borderId="30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3" fontId="0" fillId="0" borderId="32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7" xfId="0" applyBorder="1" applyAlignment="1">
      <alignment vertical="center"/>
    </xf>
    <xf numFmtId="3" fontId="0" fillId="0" borderId="15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7" fillId="0" borderId="17" xfId="0" applyFont="1" applyBorder="1" applyAlignment="1">
      <alignment vertical="center"/>
    </xf>
    <xf numFmtId="3" fontId="0" fillId="0" borderId="36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3" fontId="0" fillId="0" borderId="38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0" fontId="0" fillId="0" borderId="13" xfId="0" applyNumberFormat="1" applyBorder="1" applyAlignment="1">
      <alignment horizontal="right" vertical="center"/>
    </xf>
    <xf numFmtId="165" fontId="0" fillId="0" borderId="15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165" fontId="6" fillId="0" borderId="38" xfId="0" applyNumberFormat="1" applyFont="1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0" fillId="0" borderId="1" xfId="0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3" fillId="0" borderId="44" xfId="1" applyFont="1" applyBorder="1" applyAlignment="1">
      <alignment vertical="center"/>
    </xf>
    <xf numFmtId="0" fontId="9" fillId="0" borderId="44" xfId="1" applyFont="1" applyBorder="1" applyAlignment="1">
      <alignment vertical="center"/>
    </xf>
    <xf numFmtId="0" fontId="0" fillId="0" borderId="44" xfId="0" applyNumberFormat="1" applyBorder="1" applyAlignment="1">
      <alignment horizontal="left" vertical="center"/>
    </xf>
    <xf numFmtId="0" fontId="0" fillId="0" borderId="45" xfId="0" applyNumberFormat="1" applyBorder="1" applyAlignment="1">
      <alignment vertical="center"/>
    </xf>
    <xf numFmtId="0" fontId="3" fillId="0" borderId="48" xfId="1" applyFont="1" applyBorder="1" applyAlignment="1">
      <alignment vertical="center"/>
    </xf>
    <xf numFmtId="49" fontId="1" fillId="0" borderId="0" xfId="0" applyNumberFormat="1" applyFont="1" applyAlignment="1">
      <alignment horizontal="centerContinuous" vertical="center"/>
    </xf>
    <xf numFmtId="49" fontId="5" fillId="0" borderId="26" xfId="0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5" fillId="0" borderId="50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vertical="center"/>
    </xf>
    <xf numFmtId="3" fontId="7" fillId="0" borderId="53" xfId="0" applyNumberFormat="1" applyFont="1" applyFill="1" applyBorder="1" applyAlignment="1">
      <alignment vertical="center"/>
    </xf>
    <xf numFmtId="3" fontId="7" fillId="0" borderId="54" xfId="0" applyNumberFormat="1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vertical="center"/>
    </xf>
    <xf numFmtId="3" fontId="5" fillId="0" borderId="50" xfId="0" applyNumberFormat="1" applyFont="1" applyFill="1" applyBorder="1" applyAlignment="1">
      <alignment vertical="center"/>
    </xf>
    <xf numFmtId="3" fontId="5" fillId="0" borderId="51" xfId="0" applyNumberFormat="1" applyFont="1" applyFill="1" applyBorder="1" applyAlignment="1">
      <alignment vertical="center"/>
    </xf>
    <xf numFmtId="3" fontId="5" fillId="0" borderId="52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Continuous" vertical="center"/>
    </xf>
    <xf numFmtId="3" fontId="1" fillId="0" borderId="0" xfId="0" applyNumberFormat="1" applyFont="1" applyFill="1" applyAlignment="1">
      <alignment horizontal="centerContinuous" vertical="center"/>
    </xf>
    <xf numFmtId="0" fontId="0" fillId="0" borderId="0" xfId="0" applyFill="1" applyAlignment="1">
      <alignment vertical="center"/>
    </xf>
    <xf numFmtId="0" fontId="11" fillId="0" borderId="31" xfId="0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11" fillId="0" borderId="56" xfId="0" applyFont="1" applyFill="1" applyBorder="1" applyAlignment="1">
      <alignment horizontal="right" vertical="center"/>
    </xf>
    <xf numFmtId="0" fontId="11" fillId="0" borderId="32" xfId="0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4" fontId="12" fillId="0" borderId="32" xfId="0" applyNumberFormat="1" applyFont="1" applyFill="1" applyBorder="1" applyAlignment="1">
      <alignment horizontal="right" vertical="center"/>
    </xf>
    <xf numFmtId="4" fontId="12" fillId="0" borderId="55" xfId="0" applyNumberFormat="1" applyFont="1" applyFill="1" applyBorder="1" applyAlignment="1">
      <alignment horizontal="right" vertical="center"/>
    </xf>
    <xf numFmtId="0" fontId="7" fillId="0" borderId="35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3" fontId="7" fillId="0" borderId="34" xfId="0" applyNumberFormat="1" applyFont="1" applyFill="1" applyBorder="1" applyAlignment="1">
      <alignment horizontal="right" vertical="center"/>
    </xf>
    <xf numFmtId="166" fontId="7" fillId="0" borderId="57" xfId="0" applyNumberFormat="1" applyFont="1" applyFill="1" applyBorder="1" applyAlignment="1">
      <alignment horizontal="right" vertical="center"/>
    </xf>
    <xf numFmtId="3" fontId="7" fillId="0" borderId="58" xfId="0" applyNumberFormat="1" applyFont="1" applyFill="1" applyBorder="1" applyAlignment="1">
      <alignment horizontal="right" vertical="center"/>
    </xf>
    <xf numFmtId="4" fontId="7" fillId="0" borderId="21" xfId="0" applyNumberFormat="1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0" fontId="0" fillId="0" borderId="37" xfId="0" applyFill="1" applyBorder="1" applyAlignment="1">
      <alignment vertical="center"/>
    </xf>
    <xf numFmtId="0" fontId="5" fillId="0" borderId="38" xfId="0" applyFont="1" applyFill="1" applyBorder="1" applyAlignment="1">
      <alignment vertical="center"/>
    </xf>
    <xf numFmtId="0" fontId="0" fillId="0" borderId="38" xfId="0" applyFill="1" applyBorder="1" applyAlignment="1">
      <alignment vertical="center"/>
    </xf>
    <xf numFmtId="4" fontId="0" fillId="0" borderId="59" xfId="0" applyNumberFormat="1" applyFill="1" applyBorder="1" applyAlignment="1">
      <alignment vertical="center"/>
    </xf>
    <xf numFmtId="4" fontId="0" fillId="0" borderId="37" xfId="0" applyNumberFormat="1" applyFill="1" applyBorder="1" applyAlignment="1">
      <alignment vertical="center"/>
    </xf>
    <xf numFmtId="4" fontId="0" fillId="0" borderId="38" xfId="0" applyNumberFormat="1" applyFill="1" applyBorder="1" applyAlignment="1">
      <alignment vertical="center"/>
    </xf>
    <xf numFmtId="0" fontId="5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7" fillId="3" borderId="53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42" xfId="1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0" fontId="9" fillId="0" borderId="46" xfId="1" applyFont="1" applyBorder="1" applyAlignment="1">
      <alignment horizontal="center" vertical="center"/>
    </xf>
    <xf numFmtId="0" fontId="9" fillId="0" borderId="47" xfId="1" applyFont="1" applyBorder="1" applyAlignment="1">
      <alignment horizontal="center" vertical="center"/>
    </xf>
    <xf numFmtId="0" fontId="9" fillId="0" borderId="48" xfId="1" applyFont="1" applyBorder="1" applyAlignment="1">
      <alignment horizontal="left" vertical="center" shrinkToFit="1"/>
    </xf>
    <xf numFmtId="0" fontId="9" fillId="0" borderId="49" xfId="1" applyFont="1" applyBorder="1" applyAlignment="1">
      <alignment horizontal="left" vertical="center" shrinkToFit="1"/>
    </xf>
    <xf numFmtId="3" fontId="5" fillId="0" borderId="38" xfId="0" applyNumberFormat="1" applyFont="1" applyFill="1" applyBorder="1" applyAlignment="1">
      <alignment horizontal="right" vertical="center"/>
    </xf>
    <xf numFmtId="3" fontId="5" fillId="0" borderId="59" xfId="0" applyNumberFormat="1" applyFont="1" applyFill="1" applyBorder="1" applyAlignment="1">
      <alignment horizontal="right" vertical="center"/>
    </xf>
    <xf numFmtId="0" fontId="13" fillId="0" borderId="0" xfId="1" applyFont="1" applyAlignment="1">
      <alignment horizontal="center" vertical="center"/>
    </xf>
    <xf numFmtId="49" fontId="9" fillId="0" borderId="46" xfId="1" applyNumberFormat="1" applyFont="1" applyBorder="1" applyAlignment="1">
      <alignment horizontal="center" vertical="center"/>
    </xf>
    <xf numFmtId="0" fontId="9" fillId="0" borderId="48" xfId="1" applyBorder="1" applyAlignment="1">
      <alignment horizontal="left" vertical="center" shrinkToFit="1"/>
    </xf>
    <xf numFmtId="0" fontId="9" fillId="0" borderId="49" xfId="1" applyBorder="1" applyAlignment="1">
      <alignment horizontal="left" vertic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>
    <pageSetUpPr fitToPage="1"/>
  </sheetPr>
  <dimension ref="A1:BE55"/>
  <sheetViews>
    <sheetView workbookViewId="0">
      <selection activeCell="F30" sqref="F30"/>
    </sheetView>
  </sheetViews>
  <sheetFormatPr defaultRowHeight="12.75"/>
  <cols>
    <col min="1" max="1" width="2" style="71" customWidth="1"/>
    <col min="2" max="2" width="15" style="71" customWidth="1"/>
    <col min="3" max="3" width="15.85546875" style="71" customWidth="1"/>
    <col min="4" max="4" width="14.5703125" style="71" customWidth="1"/>
    <col min="5" max="5" width="13.5703125" style="71" customWidth="1"/>
    <col min="6" max="6" width="19.85546875" style="71" customWidth="1"/>
    <col min="7" max="7" width="15.28515625" style="71" customWidth="1"/>
  </cols>
  <sheetData>
    <row r="1" spans="1:57" ht="21.75" customHeight="1">
      <c r="A1" s="120" t="s">
        <v>0</v>
      </c>
      <c r="B1" s="70"/>
      <c r="C1" s="70"/>
      <c r="D1" s="70"/>
      <c r="E1" s="70"/>
      <c r="F1" s="70"/>
      <c r="G1" s="70"/>
    </row>
    <row r="2" spans="1:57" ht="15" customHeight="1" thickBot="1"/>
    <row r="3" spans="1:57" ht="13.15" customHeight="1">
      <c r="A3" s="121" t="s">
        <v>1</v>
      </c>
      <c r="B3" s="72"/>
      <c r="C3" s="73" t="s">
        <v>2</v>
      </c>
      <c r="D3" s="73"/>
      <c r="E3" s="73"/>
      <c r="F3" s="74" t="s">
        <v>3</v>
      </c>
      <c r="G3" s="75"/>
    </row>
    <row r="4" spans="1:57" ht="13.15" customHeight="1">
      <c r="A4" s="122"/>
      <c r="B4" s="76"/>
      <c r="C4" s="77" t="s">
        <v>72</v>
      </c>
      <c r="D4" s="78"/>
      <c r="E4" s="78"/>
      <c r="F4" s="79"/>
      <c r="G4" s="80"/>
    </row>
    <row r="5" spans="1:57" ht="13.15" customHeight="1">
      <c r="A5" s="123" t="s">
        <v>5</v>
      </c>
      <c r="B5" s="81"/>
      <c r="C5" s="82" t="s">
        <v>6</v>
      </c>
      <c r="D5" s="82"/>
      <c r="E5" s="82"/>
      <c r="F5" s="83" t="s">
        <v>7</v>
      </c>
      <c r="G5" s="84"/>
    </row>
    <row r="6" spans="1:57" ht="13.15" customHeight="1">
      <c r="A6" s="122"/>
      <c r="B6" s="76"/>
      <c r="C6" s="77" t="s">
        <v>71</v>
      </c>
      <c r="D6" s="78"/>
      <c r="E6" s="78"/>
      <c r="F6" s="85"/>
      <c r="G6" s="80"/>
    </row>
    <row r="7" spans="1:57">
      <c r="A7" s="123" t="s">
        <v>8</v>
      </c>
      <c r="B7" s="82"/>
      <c r="C7" s="185"/>
      <c r="D7" s="186"/>
      <c r="E7" s="86" t="s">
        <v>9</v>
      </c>
      <c r="F7" s="87"/>
      <c r="G7" s="88">
        <v>0</v>
      </c>
      <c r="H7" s="1"/>
      <c r="I7" s="1"/>
    </row>
    <row r="8" spans="1:57">
      <c r="A8" s="123" t="s">
        <v>10</v>
      </c>
      <c r="B8" s="82"/>
      <c r="C8" s="185" t="s">
        <v>227</v>
      </c>
      <c r="D8" s="186"/>
      <c r="E8" s="83" t="s">
        <v>11</v>
      </c>
      <c r="F8" s="82"/>
      <c r="G8" s="89">
        <f>IF(PocetMJ=0,,ROUND((F30+F32)/PocetMJ,1))</f>
        <v>0</v>
      </c>
    </row>
    <row r="9" spans="1:57">
      <c r="A9" s="103" t="s">
        <v>12</v>
      </c>
      <c r="B9" s="90"/>
      <c r="C9" s="90"/>
      <c r="D9" s="90"/>
      <c r="E9" s="91" t="s">
        <v>13</v>
      </c>
      <c r="F9" s="90"/>
      <c r="G9" s="92"/>
    </row>
    <row r="10" spans="1:57">
      <c r="A10" s="124" t="s">
        <v>14</v>
      </c>
      <c r="B10" s="93"/>
      <c r="C10" s="93"/>
      <c r="D10" s="93"/>
      <c r="E10" s="79" t="s">
        <v>15</v>
      </c>
      <c r="F10" s="93"/>
      <c r="G10" s="80"/>
      <c r="BA10" s="3"/>
      <c r="BB10" s="3"/>
      <c r="BC10" s="3"/>
      <c r="BD10" s="3"/>
      <c r="BE10" s="3"/>
    </row>
    <row r="11" spans="1:57">
      <c r="A11" s="124"/>
      <c r="B11" s="93"/>
      <c r="C11" s="93"/>
      <c r="D11" s="93"/>
      <c r="E11" s="187"/>
      <c r="F11" s="188"/>
      <c r="G11" s="189"/>
    </row>
    <row r="12" spans="1:57" ht="28.5" customHeight="1" thickBot="1">
      <c r="A12" s="4" t="s">
        <v>16</v>
      </c>
      <c r="B12" s="5"/>
      <c r="C12" s="5"/>
      <c r="D12" s="5"/>
      <c r="E12" s="6"/>
      <c r="F12" s="6"/>
      <c r="G12" s="7"/>
    </row>
    <row r="13" spans="1:57" ht="17.25" customHeight="1" thickBot="1">
      <c r="A13" s="125" t="s">
        <v>17</v>
      </c>
      <c r="B13" s="94"/>
      <c r="C13" s="95"/>
      <c r="D13" s="96" t="s">
        <v>18</v>
      </c>
      <c r="E13" s="97"/>
      <c r="F13" s="97"/>
      <c r="G13" s="95"/>
    </row>
    <row r="14" spans="1:57" ht="15.95" customHeight="1">
      <c r="A14" s="126"/>
      <c r="B14" s="98" t="s">
        <v>19</v>
      </c>
      <c r="C14" s="99">
        <f>Dodavka</f>
        <v>0</v>
      </c>
      <c r="D14" s="100"/>
      <c r="E14" s="101"/>
      <c r="F14" s="102"/>
      <c r="G14" s="99"/>
    </row>
    <row r="15" spans="1:57" ht="15.95" customHeight="1">
      <c r="A15" s="126" t="s">
        <v>20</v>
      </c>
      <c r="B15" s="98" t="s">
        <v>21</v>
      </c>
      <c r="C15" s="99">
        <f>Mont</f>
        <v>0</v>
      </c>
      <c r="D15" s="103"/>
      <c r="E15" s="104"/>
      <c r="F15" s="105"/>
      <c r="G15" s="99"/>
    </row>
    <row r="16" spans="1:57" ht="15.95" customHeight="1">
      <c r="A16" s="126" t="s">
        <v>22</v>
      </c>
      <c r="B16" s="98" t="s">
        <v>23</v>
      </c>
      <c r="C16" s="99">
        <f>HSV</f>
        <v>0</v>
      </c>
      <c r="D16" s="103"/>
      <c r="E16" s="104"/>
      <c r="F16" s="105"/>
      <c r="G16" s="99"/>
    </row>
    <row r="17" spans="1:7" ht="15.95" customHeight="1">
      <c r="A17" s="127" t="s">
        <v>24</v>
      </c>
      <c r="B17" s="98" t="s">
        <v>25</v>
      </c>
      <c r="C17" s="99">
        <f>PSV</f>
        <v>0</v>
      </c>
      <c r="D17" s="103"/>
      <c r="E17" s="104"/>
      <c r="F17" s="105"/>
      <c r="G17" s="99"/>
    </row>
    <row r="18" spans="1:7" ht="15.95" customHeight="1">
      <c r="A18" s="128" t="s">
        <v>26</v>
      </c>
      <c r="B18" s="98"/>
      <c r="C18" s="99">
        <f>SUM(C14:C17)</f>
        <v>0</v>
      </c>
      <c r="D18" s="106"/>
      <c r="E18" s="104"/>
      <c r="F18" s="105"/>
      <c r="G18" s="99"/>
    </row>
    <row r="19" spans="1:7" ht="15.95" customHeight="1">
      <c r="A19" s="128"/>
      <c r="B19" s="98"/>
      <c r="C19" s="99"/>
      <c r="D19" s="103"/>
      <c r="E19" s="104"/>
      <c r="F19" s="105"/>
      <c r="G19" s="99"/>
    </row>
    <row r="20" spans="1:7" ht="15.95" customHeight="1">
      <c r="A20" s="128" t="s">
        <v>27</v>
      </c>
      <c r="B20" s="98"/>
      <c r="C20" s="99">
        <f>HZS</f>
        <v>0</v>
      </c>
      <c r="D20" s="103"/>
      <c r="E20" s="104"/>
      <c r="F20" s="105"/>
      <c r="G20" s="99"/>
    </row>
    <row r="21" spans="1:7" ht="15.95" customHeight="1">
      <c r="A21" s="124" t="s">
        <v>28</v>
      </c>
      <c r="B21" s="93"/>
      <c r="C21" s="99">
        <f>C18+C20</f>
        <v>0</v>
      </c>
      <c r="D21" s="103" t="s">
        <v>29</v>
      </c>
      <c r="E21" s="104"/>
      <c r="F21" s="105"/>
      <c r="G21" s="99">
        <f>G22-SUM(G14:G20)</f>
        <v>0</v>
      </c>
    </row>
    <row r="22" spans="1:7" ht="15.95" customHeight="1" thickBot="1">
      <c r="A22" s="103" t="s">
        <v>30</v>
      </c>
      <c r="B22" s="90"/>
      <c r="C22" s="107">
        <f>C21+G22</f>
        <v>0</v>
      </c>
      <c r="D22" s="108" t="s">
        <v>31</v>
      </c>
      <c r="E22" s="109"/>
      <c r="F22" s="110"/>
      <c r="G22" s="99">
        <f>VRN</f>
        <v>0</v>
      </c>
    </row>
    <row r="23" spans="1:7">
      <c r="A23" s="121" t="s">
        <v>32</v>
      </c>
      <c r="B23" s="73"/>
      <c r="C23" s="74" t="s">
        <v>33</v>
      </c>
      <c r="D23" s="73"/>
      <c r="E23" s="74" t="s">
        <v>34</v>
      </c>
      <c r="F23" s="73"/>
      <c r="G23" s="75"/>
    </row>
    <row r="24" spans="1:7">
      <c r="A24" s="123"/>
      <c r="B24" s="82"/>
      <c r="C24" s="83" t="s">
        <v>35</v>
      </c>
      <c r="D24" s="82"/>
      <c r="E24" s="83" t="s">
        <v>35</v>
      </c>
      <c r="F24" s="82"/>
      <c r="G24" s="84"/>
    </row>
    <row r="25" spans="1:7">
      <c r="A25" s="124" t="s">
        <v>36</v>
      </c>
      <c r="B25" s="111"/>
      <c r="C25" s="79" t="s">
        <v>36</v>
      </c>
      <c r="D25" s="93"/>
      <c r="E25" s="79" t="s">
        <v>36</v>
      </c>
      <c r="F25" s="93"/>
      <c r="G25" s="80"/>
    </row>
    <row r="26" spans="1:7">
      <c r="A26" s="124"/>
      <c r="B26" s="112"/>
      <c r="C26" s="79" t="s">
        <v>37</v>
      </c>
      <c r="D26" s="93"/>
      <c r="E26" s="79" t="s">
        <v>38</v>
      </c>
      <c r="F26" s="93"/>
      <c r="G26" s="80"/>
    </row>
    <row r="27" spans="1:7">
      <c r="A27" s="124"/>
      <c r="B27" s="93"/>
      <c r="C27" s="79"/>
      <c r="D27" s="93"/>
      <c r="E27" s="79"/>
      <c r="F27" s="93"/>
      <c r="G27" s="80"/>
    </row>
    <row r="28" spans="1:7" ht="97.5" customHeight="1">
      <c r="A28" s="124"/>
      <c r="B28" s="93"/>
      <c r="C28" s="79"/>
      <c r="D28" s="93"/>
      <c r="E28" s="79"/>
      <c r="F28" s="93"/>
      <c r="G28" s="80"/>
    </row>
    <row r="29" spans="1:7">
      <c r="A29" s="123" t="s">
        <v>39</v>
      </c>
      <c r="B29" s="82"/>
      <c r="C29" s="113">
        <v>0</v>
      </c>
      <c r="D29" s="82" t="s">
        <v>40</v>
      </c>
      <c r="E29" s="83"/>
      <c r="F29" s="114">
        <f>C22</f>
        <v>0</v>
      </c>
      <c r="G29" s="84"/>
    </row>
    <row r="30" spans="1:7">
      <c r="A30" s="123" t="s">
        <v>39</v>
      </c>
      <c r="B30" s="82"/>
      <c r="C30" s="113">
        <v>15</v>
      </c>
      <c r="D30" s="82" t="s">
        <v>40</v>
      </c>
      <c r="E30" s="83"/>
      <c r="F30" s="114"/>
      <c r="G30" s="84"/>
    </row>
    <row r="31" spans="1:7">
      <c r="A31" s="123" t="s">
        <v>41</v>
      </c>
      <c r="B31" s="82"/>
      <c r="C31" s="113">
        <v>15</v>
      </c>
      <c r="D31" s="82" t="s">
        <v>40</v>
      </c>
      <c r="E31" s="83"/>
      <c r="F31" s="115">
        <f>ROUND(PRODUCT(F30,C31/100),0)</f>
        <v>0</v>
      </c>
      <c r="G31" s="92"/>
    </row>
    <row r="32" spans="1:7">
      <c r="A32" s="123" t="s">
        <v>39</v>
      </c>
      <c r="B32" s="82"/>
      <c r="C32" s="113">
        <v>21</v>
      </c>
      <c r="D32" s="82" t="s">
        <v>40</v>
      </c>
      <c r="E32" s="83"/>
      <c r="F32" s="114">
        <v>0</v>
      </c>
      <c r="G32" s="84"/>
    </row>
    <row r="33" spans="1:8">
      <c r="A33" s="123" t="s">
        <v>41</v>
      </c>
      <c r="B33" s="82"/>
      <c r="C33" s="113">
        <v>21</v>
      </c>
      <c r="D33" s="82" t="s">
        <v>40</v>
      </c>
      <c r="E33" s="83"/>
      <c r="F33" s="115">
        <f>ROUND(PRODUCT(F32,C33/100),0)</f>
        <v>0</v>
      </c>
      <c r="G33" s="92"/>
    </row>
    <row r="34" spans="1:8" s="8" customFormat="1" ht="19.5" customHeight="1" thickBot="1">
      <c r="A34" s="129" t="s">
        <v>42</v>
      </c>
      <c r="B34" s="116"/>
      <c r="C34" s="116"/>
      <c r="D34" s="116"/>
      <c r="E34" s="117"/>
      <c r="F34" s="118">
        <f>ROUND(SUM(F29:F33),0)</f>
        <v>0</v>
      </c>
      <c r="G34" s="119"/>
    </row>
    <row r="36" spans="1:8">
      <c r="A36" s="71" t="s">
        <v>43</v>
      </c>
      <c r="H36" t="s">
        <v>4</v>
      </c>
    </row>
    <row r="37" spans="1:8" ht="14.25" customHeight="1">
      <c r="B37" s="190"/>
      <c r="C37" s="190"/>
      <c r="D37" s="190"/>
      <c r="E37" s="190"/>
      <c r="F37" s="190"/>
      <c r="G37" s="190"/>
      <c r="H37" t="s">
        <v>4</v>
      </c>
    </row>
    <row r="38" spans="1:8" ht="12.95" customHeight="1">
      <c r="B38" s="190"/>
      <c r="C38" s="190"/>
      <c r="D38" s="190"/>
      <c r="E38" s="190"/>
      <c r="F38" s="190"/>
      <c r="G38" s="190"/>
      <c r="H38" t="s">
        <v>4</v>
      </c>
    </row>
    <row r="39" spans="1:8">
      <c r="B39" s="190"/>
      <c r="C39" s="190"/>
      <c r="D39" s="190"/>
      <c r="E39" s="190"/>
      <c r="F39" s="190"/>
      <c r="G39" s="190"/>
      <c r="H39" t="s">
        <v>4</v>
      </c>
    </row>
    <row r="40" spans="1:8">
      <c r="B40" s="190"/>
      <c r="C40" s="190"/>
      <c r="D40" s="190"/>
      <c r="E40" s="190"/>
      <c r="F40" s="190"/>
      <c r="G40" s="190"/>
      <c r="H40" t="s">
        <v>4</v>
      </c>
    </row>
    <row r="41" spans="1:8">
      <c r="B41" s="190"/>
      <c r="C41" s="190"/>
      <c r="D41" s="190"/>
      <c r="E41" s="190"/>
      <c r="F41" s="190"/>
      <c r="G41" s="190"/>
      <c r="H41" t="s">
        <v>4</v>
      </c>
    </row>
    <row r="42" spans="1:8">
      <c r="B42" s="190"/>
      <c r="C42" s="190"/>
      <c r="D42" s="190"/>
      <c r="E42" s="190"/>
      <c r="F42" s="190"/>
      <c r="G42" s="190"/>
      <c r="H42" t="s">
        <v>4</v>
      </c>
    </row>
    <row r="43" spans="1:8">
      <c r="B43" s="190"/>
      <c r="C43" s="190"/>
      <c r="D43" s="190"/>
      <c r="E43" s="190"/>
      <c r="F43" s="190"/>
      <c r="G43" s="190"/>
      <c r="H43" t="s">
        <v>4</v>
      </c>
    </row>
    <row r="44" spans="1:8">
      <c r="B44" s="190"/>
      <c r="C44" s="190"/>
      <c r="D44" s="190"/>
      <c r="E44" s="190"/>
      <c r="F44" s="190"/>
      <c r="G44" s="190"/>
      <c r="H44" t="s">
        <v>4</v>
      </c>
    </row>
    <row r="45" spans="1:8">
      <c r="B45" s="190"/>
      <c r="C45" s="190"/>
      <c r="D45" s="190"/>
      <c r="E45" s="190"/>
      <c r="F45" s="190"/>
      <c r="G45" s="190"/>
      <c r="H45" t="s">
        <v>4</v>
      </c>
    </row>
    <row r="46" spans="1:8">
      <c r="B46" s="184"/>
      <c r="C46" s="184"/>
      <c r="D46" s="184"/>
      <c r="E46" s="184"/>
      <c r="F46" s="184"/>
      <c r="G46" s="184"/>
    </row>
    <row r="47" spans="1:8">
      <c r="B47" s="184"/>
      <c r="C47" s="184"/>
      <c r="D47" s="184"/>
      <c r="E47" s="184"/>
      <c r="F47" s="184"/>
      <c r="G47" s="184"/>
    </row>
    <row r="48" spans="1:8">
      <c r="B48" s="184"/>
      <c r="C48" s="184"/>
      <c r="D48" s="184"/>
      <c r="E48" s="184"/>
      <c r="F48" s="184"/>
      <c r="G48" s="184"/>
    </row>
    <row r="49" spans="2:7">
      <c r="B49" s="184"/>
      <c r="C49" s="184"/>
      <c r="D49" s="184"/>
      <c r="E49" s="184"/>
      <c r="F49" s="184"/>
      <c r="G49" s="184"/>
    </row>
    <row r="50" spans="2:7">
      <c r="B50" s="184"/>
      <c r="C50" s="184"/>
      <c r="D50" s="184"/>
      <c r="E50" s="184"/>
      <c r="F50" s="184"/>
      <c r="G50" s="184"/>
    </row>
    <row r="51" spans="2:7">
      <c r="B51" s="184"/>
      <c r="C51" s="184"/>
      <c r="D51" s="184"/>
      <c r="E51" s="184"/>
      <c r="F51" s="184"/>
      <c r="G51" s="184"/>
    </row>
    <row r="52" spans="2:7">
      <c r="B52" s="184"/>
      <c r="C52" s="184"/>
      <c r="D52" s="184"/>
      <c r="E52" s="184"/>
      <c r="F52" s="184"/>
      <c r="G52" s="184"/>
    </row>
    <row r="53" spans="2:7">
      <c r="B53" s="184"/>
      <c r="C53" s="184"/>
      <c r="D53" s="184"/>
      <c r="E53" s="184"/>
      <c r="F53" s="184"/>
      <c r="G53" s="184"/>
    </row>
    <row r="54" spans="2:7">
      <c r="B54" s="184"/>
      <c r="C54" s="184"/>
      <c r="D54" s="184"/>
      <c r="E54" s="184"/>
      <c r="F54" s="184"/>
      <c r="G54" s="184"/>
    </row>
    <row r="55" spans="2:7">
      <c r="B55" s="184"/>
      <c r="C55" s="184"/>
      <c r="D55" s="184"/>
      <c r="E55" s="184"/>
      <c r="F55" s="184"/>
      <c r="G55" s="18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6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E28" sqref="E28"/>
    </sheetView>
  </sheetViews>
  <sheetFormatPr defaultRowHeight="12.75"/>
  <cols>
    <col min="1" max="1" width="5.85546875" style="71" customWidth="1"/>
    <col min="2" max="2" width="6.140625" style="71" customWidth="1"/>
    <col min="3" max="3" width="11.42578125" style="71" customWidth="1"/>
    <col min="4" max="4" width="15.85546875" style="71" customWidth="1"/>
    <col min="5" max="5" width="11.28515625" style="71" customWidth="1"/>
    <col min="6" max="6" width="10.85546875" style="71" customWidth="1"/>
    <col min="7" max="7" width="11" style="71" customWidth="1"/>
    <col min="8" max="8" width="11.140625" style="71" customWidth="1"/>
    <col min="9" max="9" width="10.7109375" style="71" customWidth="1"/>
  </cols>
  <sheetData>
    <row r="1" spans="1:57" ht="13.5" thickTop="1">
      <c r="A1" s="191" t="s">
        <v>5</v>
      </c>
      <c r="B1" s="192"/>
      <c r="C1" s="130" t="str">
        <f>CONCATENATE(cislostavby," ",nazevstavby)</f>
        <v xml:space="preserve"> REKONSTRUKCE OBJEKTU Č. 6</v>
      </c>
      <c r="D1" s="19"/>
      <c r="E1" s="20"/>
      <c r="F1" s="19"/>
      <c r="G1" s="131"/>
      <c r="H1" s="132"/>
      <c r="I1" s="133"/>
    </row>
    <row r="2" spans="1:57" ht="13.5" thickBot="1">
      <c r="A2" s="193" t="s">
        <v>1</v>
      </c>
      <c r="B2" s="194"/>
      <c r="C2" s="134" t="str">
        <f>CONCATENATE(cisloobjektu," ",nazevobjektu)</f>
        <v xml:space="preserve"> SO.01 - objekt č. 6, D.1.4 ÚSTŘEDNÍ VYTÁPĚNÍ</v>
      </c>
      <c r="D2" s="25"/>
      <c r="E2" s="26"/>
      <c r="F2" s="25"/>
      <c r="G2" s="195"/>
      <c r="H2" s="195"/>
      <c r="I2" s="196"/>
    </row>
    <row r="3" spans="1:57" ht="13.5" thickTop="1"/>
    <row r="4" spans="1:57" ht="19.5" customHeight="1">
      <c r="A4" s="135" t="s">
        <v>44</v>
      </c>
      <c r="B4" s="120"/>
      <c r="C4" s="120"/>
      <c r="D4" s="120"/>
      <c r="E4" s="120"/>
      <c r="F4" s="120"/>
      <c r="G4" s="120"/>
      <c r="H4" s="120"/>
      <c r="I4" s="120"/>
    </row>
    <row r="5" spans="1:57" ht="13.5" thickBot="1"/>
    <row r="6" spans="1:57" s="2" customFormat="1" ht="13.5" thickBot="1">
      <c r="A6" s="136"/>
      <c r="B6" s="137" t="s">
        <v>45</v>
      </c>
      <c r="C6" s="137"/>
      <c r="D6" s="138"/>
      <c r="E6" s="139" t="s">
        <v>46</v>
      </c>
      <c r="F6" s="140" t="s">
        <v>47</v>
      </c>
      <c r="G6" s="140" t="s">
        <v>48</v>
      </c>
      <c r="H6" s="140" t="s">
        <v>49</v>
      </c>
      <c r="I6" s="141" t="s">
        <v>27</v>
      </c>
    </row>
    <row r="7" spans="1:57" s="2" customFormat="1">
      <c r="A7" s="142" t="str">
        <f>Položky!B7</f>
        <v>97</v>
      </c>
      <c r="B7" s="143" t="str">
        <f>Položky!C7</f>
        <v>Prorážení otvorů</v>
      </c>
      <c r="C7" s="144"/>
      <c r="D7" s="145"/>
      <c r="E7" s="146">
        <f>Položky!BC13</f>
        <v>0</v>
      </c>
      <c r="F7" s="147">
        <f>Položky!BD13</f>
        <v>0</v>
      </c>
      <c r="G7" s="147">
        <f>Položky!BE13</f>
        <v>0</v>
      </c>
      <c r="H7" s="147">
        <f>Položky!BF13</f>
        <v>0</v>
      </c>
      <c r="I7" s="148">
        <f>Položky!BG13</f>
        <v>0</v>
      </c>
    </row>
    <row r="8" spans="1:57" s="2" customFormat="1">
      <c r="A8" s="142" t="str">
        <f>Položky!B14</f>
        <v>722</v>
      </c>
      <c r="B8" s="143" t="str">
        <f>Položky!C14</f>
        <v>Vnitřní vodovod</v>
      </c>
      <c r="C8" s="144"/>
      <c r="D8" s="145"/>
      <c r="E8" s="146">
        <f>Položky!BC20</f>
        <v>0</v>
      </c>
      <c r="F8" s="147">
        <f>Položky!BD20</f>
        <v>0</v>
      </c>
      <c r="G8" s="147">
        <f>Položky!BE20</f>
        <v>0</v>
      </c>
      <c r="H8" s="147">
        <f>Položky!BF20</f>
        <v>0</v>
      </c>
      <c r="I8" s="148">
        <f>Položky!BG20</f>
        <v>0</v>
      </c>
    </row>
    <row r="9" spans="1:57" s="2" customFormat="1">
      <c r="A9" s="142" t="str">
        <f>Položky!B21</f>
        <v>731</v>
      </c>
      <c r="B9" s="143" t="str">
        <f>Položky!C21</f>
        <v>Kotelny</v>
      </c>
      <c r="C9" s="144"/>
      <c r="D9" s="145"/>
      <c r="E9" s="146">
        <f>Položky!BC35</f>
        <v>0</v>
      </c>
      <c r="F9" s="147">
        <f>Položky!BD35</f>
        <v>0</v>
      </c>
      <c r="G9" s="147">
        <f>Položky!BE35</f>
        <v>0</v>
      </c>
      <c r="H9" s="147">
        <f>Položky!BF35</f>
        <v>0</v>
      </c>
      <c r="I9" s="148">
        <f>Položky!BG35</f>
        <v>0</v>
      </c>
    </row>
    <row r="10" spans="1:57" s="2" customFormat="1">
      <c r="A10" s="142" t="str">
        <f>Položky!B36</f>
        <v>732</v>
      </c>
      <c r="B10" s="143" t="str">
        <f>Položky!C36</f>
        <v>Strojovny</v>
      </c>
      <c r="C10" s="144"/>
      <c r="D10" s="145"/>
      <c r="E10" s="146">
        <f>Položky!BC42</f>
        <v>0</v>
      </c>
      <c r="F10" s="147">
        <f>Položky!BD42</f>
        <v>0</v>
      </c>
      <c r="G10" s="147">
        <f>Položky!BE42</f>
        <v>0</v>
      </c>
      <c r="H10" s="147">
        <f>Položky!BF42</f>
        <v>0</v>
      </c>
      <c r="I10" s="148">
        <f>Položky!BG42</f>
        <v>0</v>
      </c>
    </row>
    <row r="11" spans="1:57" s="2" customFormat="1">
      <c r="A11" s="142" t="str">
        <f>Položky!B43</f>
        <v>733</v>
      </c>
      <c r="B11" s="143" t="str">
        <f>Položky!C43</f>
        <v>Rozvod potrubí</v>
      </c>
      <c r="C11" s="144"/>
      <c r="D11" s="145"/>
      <c r="E11" s="146">
        <f>Položky!BC54</f>
        <v>0</v>
      </c>
      <c r="F11" s="147">
        <f>Položky!BD54</f>
        <v>0</v>
      </c>
      <c r="G11" s="147">
        <f>Položky!BE54</f>
        <v>0</v>
      </c>
      <c r="H11" s="147">
        <f>Položky!BF54</f>
        <v>0</v>
      </c>
      <c r="I11" s="148">
        <f>Položky!BG54</f>
        <v>0</v>
      </c>
    </row>
    <row r="12" spans="1:57" s="2" customFormat="1">
      <c r="A12" s="142" t="str">
        <f>Položky!B55</f>
        <v>734</v>
      </c>
      <c r="B12" s="143" t="str">
        <f>Položky!C55</f>
        <v>Armatury</v>
      </c>
      <c r="C12" s="144"/>
      <c r="D12" s="145"/>
      <c r="E12" s="146">
        <f>Položky!BC74</f>
        <v>0</v>
      </c>
      <c r="F12" s="147">
        <f>Položky!BD74</f>
        <v>0</v>
      </c>
      <c r="G12" s="147">
        <f>Položky!BE74</f>
        <v>0</v>
      </c>
      <c r="H12" s="147">
        <f>Položky!BF74</f>
        <v>0</v>
      </c>
      <c r="I12" s="148">
        <f>Položky!BG74</f>
        <v>0</v>
      </c>
    </row>
    <row r="13" spans="1:57" s="2" customFormat="1" ht="13.5" thickBot="1">
      <c r="A13" s="142" t="str">
        <f>Položky!B75</f>
        <v>735</v>
      </c>
      <c r="B13" s="143" t="str">
        <f>Položky!C75</f>
        <v>Otopná tělesa</v>
      </c>
      <c r="C13" s="144"/>
      <c r="D13" s="145"/>
      <c r="E13" s="146">
        <f>Položky!BC88</f>
        <v>0</v>
      </c>
      <c r="F13" s="147">
        <f>Položky!BD88</f>
        <v>0</v>
      </c>
      <c r="G13" s="147">
        <f>Položky!BE88</f>
        <v>0</v>
      </c>
      <c r="H13" s="147">
        <f>Položky!BF88</f>
        <v>0</v>
      </c>
      <c r="I13" s="148">
        <f>Položky!BG88</f>
        <v>0</v>
      </c>
    </row>
    <row r="14" spans="1:57" s="9" customFormat="1" ht="13.5" thickBot="1">
      <c r="A14" s="149"/>
      <c r="B14" s="137" t="s">
        <v>50</v>
      </c>
      <c r="C14" s="137"/>
      <c r="D14" s="150"/>
      <c r="E14" s="151">
        <f>SUM(E7:E13)</f>
        <v>0</v>
      </c>
      <c r="F14" s="152">
        <f>SUM(F7:F13)</f>
        <v>0</v>
      </c>
      <c r="G14" s="152">
        <f>SUM(G7:G13)</f>
        <v>0</v>
      </c>
      <c r="H14" s="152">
        <f>SUM(H7:H13)</f>
        <v>0</v>
      </c>
      <c r="I14" s="153">
        <f>SUM(I7:I13)</f>
        <v>0</v>
      </c>
    </row>
    <row r="15" spans="1:57">
      <c r="A15" s="144"/>
      <c r="B15" s="144"/>
      <c r="C15" s="144"/>
      <c r="D15" s="144"/>
      <c r="E15" s="144"/>
      <c r="F15" s="144"/>
      <c r="G15" s="144"/>
      <c r="H15" s="144"/>
      <c r="I15" s="144"/>
    </row>
    <row r="16" spans="1:57" ht="19.5" customHeight="1">
      <c r="A16" s="154" t="s">
        <v>51</v>
      </c>
      <c r="B16" s="154"/>
      <c r="C16" s="154"/>
      <c r="D16" s="154"/>
      <c r="E16" s="154"/>
      <c r="F16" s="154"/>
      <c r="G16" s="155"/>
      <c r="H16" s="154"/>
      <c r="I16" s="154"/>
      <c r="BA16" s="3"/>
      <c r="BB16" s="3"/>
      <c r="BC16" s="3"/>
      <c r="BD16" s="3"/>
      <c r="BE16" s="3"/>
    </row>
    <row r="17" spans="1:53" ht="13.5" thickBot="1">
      <c r="A17" s="156"/>
      <c r="B17" s="156"/>
      <c r="C17" s="156"/>
      <c r="D17" s="156"/>
      <c r="E17" s="156"/>
      <c r="F17" s="156"/>
      <c r="G17" s="156"/>
      <c r="H17" s="156"/>
      <c r="I17" s="156"/>
    </row>
    <row r="18" spans="1:53">
      <c r="A18" s="157" t="s">
        <v>52</v>
      </c>
      <c r="B18" s="158"/>
      <c r="C18" s="158"/>
      <c r="D18" s="159"/>
      <c r="E18" s="160" t="s">
        <v>53</v>
      </c>
      <c r="F18" s="161" t="s">
        <v>54</v>
      </c>
      <c r="G18" s="162" t="s">
        <v>55</v>
      </c>
      <c r="H18" s="163"/>
      <c r="I18" s="164" t="s">
        <v>53</v>
      </c>
    </row>
    <row r="19" spans="1:53">
      <c r="A19" s="165"/>
      <c r="B19" s="166"/>
      <c r="C19" s="166"/>
      <c r="D19" s="167"/>
      <c r="E19" s="168"/>
      <c r="F19" s="169"/>
      <c r="G19" s="170">
        <f>CHOOSE(BA19+1,HSV+PSV,HSV+PSV+Mont,HSV+PSV+Dodavka+Mont,HSV,PSV,Mont,Dodavka,Mont+Dodavka,0)</f>
        <v>0</v>
      </c>
      <c r="H19" s="171"/>
      <c r="I19" s="172">
        <f>E19+F19*G19/100</f>
        <v>0</v>
      </c>
      <c r="BA19">
        <v>8</v>
      </c>
    </row>
    <row r="20" spans="1:53" ht="13.5" thickBot="1">
      <c r="A20" s="173"/>
      <c r="B20" s="174" t="s">
        <v>56</v>
      </c>
      <c r="C20" s="175"/>
      <c r="D20" s="176"/>
      <c r="E20" s="177"/>
      <c r="F20" s="178"/>
      <c r="G20" s="178"/>
      <c r="H20" s="197">
        <f>SUM(H19:H19)</f>
        <v>0</v>
      </c>
      <c r="I20" s="198"/>
    </row>
    <row r="22" spans="1:53">
      <c r="B22" s="179"/>
      <c r="F22" s="180"/>
      <c r="G22" s="181"/>
      <c r="H22" s="181"/>
      <c r="I22" s="182"/>
    </row>
    <row r="23" spans="1:53">
      <c r="F23" s="180"/>
      <c r="G23" s="181"/>
      <c r="H23" s="181"/>
      <c r="I23" s="182"/>
    </row>
    <row r="24" spans="1:53">
      <c r="F24" s="180"/>
      <c r="G24" s="181"/>
      <c r="H24" s="181"/>
      <c r="I24" s="182"/>
    </row>
    <row r="25" spans="1:53">
      <c r="F25" s="180"/>
      <c r="G25" s="181"/>
      <c r="H25" s="181"/>
      <c r="I25" s="182"/>
    </row>
    <row r="26" spans="1:53">
      <c r="F26" s="180"/>
      <c r="G26" s="181"/>
      <c r="H26" s="181"/>
      <c r="I26" s="182"/>
    </row>
    <row r="27" spans="1:53">
      <c r="F27" s="180"/>
      <c r="G27" s="181"/>
      <c r="H27" s="181"/>
      <c r="I27" s="182"/>
    </row>
    <row r="28" spans="1:53">
      <c r="F28" s="180"/>
      <c r="G28" s="181"/>
      <c r="H28" s="181"/>
      <c r="I28" s="182"/>
    </row>
    <row r="29" spans="1:53">
      <c r="F29" s="180"/>
      <c r="G29" s="181"/>
      <c r="H29" s="181"/>
      <c r="I29" s="182"/>
    </row>
    <row r="30" spans="1:53">
      <c r="F30" s="180"/>
      <c r="G30" s="181"/>
      <c r="H30" s="181"/>
      <c r="I30" s="182"/>
    </row>
    <row r="31" spans="1:53">
      <c r="F31" s="180"/>
      <c r="G31" s="181"/>
      <c r="H31" s="181"/>
      <c r="I31" s="182"/>
    </row>
    <row r="32" spans="1:53">
      <c r="F32" s="180"/>
      <c r="G32" s="181"/>
      <c r="H32" s="181"/>
      <c r="I32" s="182"/>
    </row>
    <row r="33" spans="6:9">
      <c r="F33" s="180"/>
      <c r="G33" s="181"/>
      <c r="H33" s="181"/>
      <c r="I33" s="182"/>
    </row>
    <row r="34" spans="6:9">
      <c r="F34" s="180"/>
      <c r="G34" s="181"/>
      <c r="H34" s="181"/>
      <c r="I34" s="182"/>
    </row>
    <row r="35" spans="6:9">
      <c r="F35" s="180"/>
      <c r="G35" s="181"/>
      <c r="H35" s="181"/>
      <c r="I35" s="182"/>
    </row>
    <row r="36" spans="6:9">
      <c r="F36" s="180"/>
      <c r="G36" s="181"/>
      <c r="H36" s="181"/>
      <c r="I36" s="182"/>
    </row>
    <row r="37" spans="6:9">
      <c r="F37" s="180"/>
      <c r="G37" s="181"/>
      <c r="H37" s="181"/>
      <c r="I37" s="182"/>
    </row>
    <row r="38" spans="6:9">
      <c r="F38" s="180"/>
      <c r="G38" s="181"/>
      <c r="H38" s="181"/>
      <c r="I38" s="182"/>
    </row>
    <row r="39" spans="6:9">
      <c r="F39" s="180"/>
      <c r="G39" s="181"/>
      <c r="H39" s="181"/>
      <c r="I39" s="182"/>
    </row>
    <row r="40" spans="6:9">
      <c r="F40" s="180"/>
      <c r="G40" s="181"/>
      <c r="H40" s="181"/>
      <c r="I40" s="182"/>
    </row>
    <row r="41" spans="6:9">
      <c r="F41" s="180"/>
      <c r="G41" s="181"/>
      <c r="H41" s="181"/>
      <c r="I41" s="182"/>
    </row>
    <row r="42" spans="6:9">
      <c r="F42" s="180"/>
      <c r="G42" s="181"/>
      <c r="H42" s="181"/>
      <c r="I42" s="182"/>
    </row>
    <row r="43" spans="6:9">
      <c r="F43" s="180"/>
      <c r="G43" s="181"/>
      <c r="H43" s="181"/>
      <c r="I43" s="182"/>
    </row>
    <row r="44" spans="6:9">
      <c r="F44" s="180"/>
      <c r="G44" s="181"/>
      <c r="H44" s="181"/>
      <c r="I44" s="182"/>
    </row>
    <row r="45" spans="6:9">
      <c r="F45" s="180"/>
      <c r="G45" s="181"/>
      <c r="H45" s="181"/>
      <c r="I45" s="182"/>
    </row>
    <row r="46" spans="6:9">
      <c r="F46" s="180"/>
      <c r="G46" s="181"/>
      <c r="H46" s="181"/>
      <c r="I46" s="182"/>
    </row>
    <row r="47" spans="6:9">
      <c r="F47" s="180"/>
      <c r="G47" s="181"/>
      <c r="H47" s="181"/>
      <c r="I47" s="182"/>
    </row>
    <row r="48" spans="6:9">
      <c r="F48" s="180"/>
      <c r="G48" s="181"/>
      <c r="H48" s="181"/>
      <c r="I48" s="182"/>
    </row>
    <row r="49" spans="6:9">
      <c r="F49" s="180"/>
      <c r="G49" s="181"/>
      <c r="H49" s="181"/>
      <c r="I49" s="182"/>
    </row>
    <row r="50" spans="6:9">
      <c r="F50" s="180"/>
      <c r="G50" s="181"/>
      <c r="H50" s="181"/>
      <c r="I50" s="182"/>
    </row>
    <row r="51" spans="6:9">
      <c r="F51" s="180"/>
      <c r="G51" s="181"/>
      <c r="H51" s="181"/>
      <c r="I51" s="182"/>
    </row>
    <row r="52" spans="6:9">
      <c r="F52" s="180"/>
      <c r="G52" s="181"/>
      <c r="H52" s="181"/>
      <c r="I52" s="182"/>
    </row>
    <row r="53" spans="6:9">
      <c r="F53" s="180"/>
      <c r="G53" s="181"/>
      <c r="H53" s="181"/>
      <c r="I53" s="182"/>
    </row>
    <row r="54" spans="6:9">
      <c r="F54" s="180"/>
      <c r="G54" s="181"/>
      <c r="H54" s="181"/>
      <c r="I54" s="182"/>
    </row>
    <row r="55" spans="6:9">
      <c r="F55" s="180"/>
      <c r="G55" s="181"/>
      <c r="H55" s="181"/>
      <c r="I55" s="182"/>
    </row>
    <row r="56" spans="6:9">
      <c r="F56" s="180"/>
      <c r="G56" s="181"/>
      <c r="H56" s="181"/>
      <c r="I56" s="182"/>
    </row>
    <row r="57" spans="6:9">
      <c r="F57" s="180"/>
      <c r="G57" s="181"/>
      <c r="H57" s="181"/>
      <c r="I57" s="182"/>
    </row>
    <row r="58" spans="6:9">
      <c r="F58" s="180"/>
      <c r="G58" s="181"/>
      <c r="H58" s="181"/>
      <c r="I58" s="182"/>
    </row>
    <row r="59" spans="6:9">
      <c r="F59" s="180"/>
      <c r="G59" s="181"/>
      <c r="H59" s="181"/>
      <c r="I59" s="182"/>
    </row>
    <row r="60" spans="6:9">
      <c r="F60" s="180"/>
      <c r="G60" s="181"/>
      <c r="H60" s="181"/>
      <c r="I60" s="182"/>
    </row>
    <row r="61" spans="6:9">
      <c r="F61" s="180"/>
      <c r="G61" s="181"/>
      <c r="H61" s="181"/>
      <c r="I61" s="182"/>
    </row>
    <row r="62" spans="6:9">
      <c r="F62" s="180"/>
      <c r="G62" s="181"/>
      <c r="H62" s="181"/>
      <c r="I62" s="182"/>
    </row>
    <row r="63" spans="6:9">
      <c r="F63" s="180"/>
      <c r="G63" s="181"/>
      <c r="H63" s="181"/>
      <c r="I63" s="182"/>
    </row>
    <row r="64" spans="6:9">
      <c r="F64" s="180"/>
      <c r="G64" s="181"/>
      <c r="H64" s="181"/>
      <c r="I64" s="182"/>
    </row>
    <row r="65" spans="6:9">
      <c r="F65" s="180"/>
      <c r="G65" s="181"/>
      <c r="H65" s="181"/>
      <c r="I65" s="182"/>
    </row>
    <row r="66" spans="6:9">
      <c r="F66" s="180"/>
      <c r="G66" s="181"/>
      <c r="H66" s="181"/>
      <c r="I66" s="182"/>
    </row>
    <row r="67" spans="6:9">
      <c r="F67" s="180"/>
      <c r="G67" s="181"/>
      <c r="H67" s="181"/>
      <c r="I67" s="182"/>
    </row>
    <row r="68" spans="6:9">
      <c r="F68" s="180"/>
      <c r="G68" s="181"/>
      <c r="H68" s="181"/>
      <c r="I68" s="182"/>
    </row>
    <row r="69" spans="6:9">
      <c r="F69" s="180"/>
      <c r="G69" s="181"/>
      <c r="H69" s="181"/>
      <c r="I69" s="182"/>
    </row>
    <row r="70" spans="6:9">
      <c r="F70" s="180"/>
      <c r="G70" s="181"/>
      <c r="H70" s="181"/>
      <c r="I70" s="182"/>
    </row>
    <row r="71" spans="6:9">
      <c r="F71" s="180"/>
      <c r="G71" s="181"/>
      <c r="H71" s="181"/>
      <c r="I71" s="18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55"/>
  <sheetViews>
    <sheetView showGridLines="0" showZeros="0" tabSelected="1" topLeftCell="A49" zoomScaleNormal="100" workbookViewId="0">
      <selection activeCell="R61" sqref="R61"/>
    </sheetView>
  </sheetViews>
  <sheetFormatPr defaultColWidth="9.140625" defaultRowHeight="12.75"/>
  <cols>
    <col min="1" max="1" width="4.42578125" style="13" customWidth="1"/>
    <col min="2" max="2" width="14.140625" style="13" customWidth="1"/>
    <col min="3" max="3" width="56.140625" style="59" customWidth="1"/>
    <col min="4" max="4" width="5.5703125" style="13" customWidth="1"/>
    <col min="5" max="5" width="9" style="63" customWidth="1"/>
    <col min="6" max="6" width="11" style="13" customWidth="1"/>
    <col min="7" max="7" width="12.85546875" style="13" customWidth="1"/>
    <col min="8" max="8" width="11" style="13" customWidth="1"/>
    <col min="9" max="9" width="12.85546875" style="13" customWidth="1"/>
    <col min="10" max="10" width="10.5703125" style="13" customWidth="1"/>
    <col min="11" max="11" width="12.85546875" style="13" customWidth="1"/>
    <col min="12" max="16384" width="9.140625" style="10"/>
  </cols>
  <sheetData>
    <row r="1" spans="1:59" ht="15.75">
      <c r="A1" s="199" t="s">
        <v>57</v>
      </c>
      <c r="B1" s="199"/>
      <c r="C1" s="199"/>
      <c r="D1" s="199"/>
      <c r="E1" s="199"/>
      <c r="F1" s="199"/>
      <c r="G1" s="199"/>
      <c r="H1" s="199"/>
      <c r="I1" s="199"/>
    </row>
    <row r="2" spans="1:59" ht="13.5" thickBot="1">
      <c r="B2" s="14"/>
      <c r="C2" s="15"/>
      <c r="D2" s="16"/>
      <c r="E2" s="17"/>
      <c r="F2" s="16"/>
      <c r="G2" s="16"/>
    </row>
    <row r="3" spans="1:59" ht="13.5" thickTop="1">
      <c r="A3" s="191" t="s">
        <v>5</v>
      </c>
      <c r="B3" s="192"/>
      <c r="C3" s="18" t="str">
        <f>CONCATENATE(cislostavby," ",nazevstavby)</f>
        <v xml:space="preserve"> REKONSTRUKCE OBJEKTU Č. 6</v>
      </c>
      <c r="D3" s="19"/>
      <c r="E3" s="20"/>
      <c r="F3" s="19"/>
      <c r="G3" s="21"/>
      <c r="H3" s="22">
        <f>Rekapitulace!H1</f>
        <v>0</v>
      </c>
      <c r="I3" s="23"/>
    </row>
    <row r="4" spans="1:59" ht="13.5" thickBot="1">
      <c r="A4" s="200" t="s">
        <v>1</v>
      </c>
      <c r="B4" s="194"/>
      <c r="C4" s="24" t="str">
        <f>CONCATENATE(cisloobjektu," ",nazevobjektu)</f>
        <v xml:space="preserve"> SO.01 - objekt č. 6, D.1.4 ÚSTŘEDNÍ VYTÁPĚNÍ</v>
      </c>
      <c r="D4" s="25"/>
      <c r="E4" s="26"/>
      <c r="F4" s="25"/>
      <c r="G4" s="201"/>
      <c r="H4" s="201"/>
      <c r="I4" s="202"/>
    </row>
    <row r="5" spans="1:59" ht="13.5" thickTop="1">
      <c r="A5" s="27"/>
      <c r="B5" s="28"/>
      <c r="C5" s="29"/>
      <c r="D5" s="30"/>
      <c r="E5" s="31"/>
      <c r="F5" s="30"/>
      <c r="G5" s="30"/>
      <c r="H5" s="30"/>
      <c r="I5" s="30"/>
    </row>
    <row r="6" spans="1:59">
      <c r="A6" s="32" t="s">
        <v>58</v>
      </c>
      <c r="B6" s="33" t="s">
        <v>59</v>
      </c>
      <c r="C6" s="34" t="s">
        <v>60</v>
      </c>
      <c r="D6" s="33" t="s">
        <v>61</v>
      </c>
      <c r="E6" s="35" t="s">
        <v>62</v>
      </c>
      <c r="F6" s="33" t="s">
        <v>63</v>
      </c>
      <c r="G6" s="36" t="s">
        <v>64</v>
      </c>
      <c r="H6" s="37" t="s">
        <v>65</v>
      </c>
      <c r="I6" s="37" t="s">
        <v>66</v>
      </c>
      <c r="J6" s="37" t="s">
        <v>67</v>
      </c>
      <c r="K6" s="37" t="s">
        <v>68</v>
      </c>
    </row>
    <row r="7" spans="1:59">
      <c r="A7" s="38" t="s">
        <v>69</v>
      </c>
      <c r="B7" s="39" t="s">
        <v>73</v>
      </c>
      <c r="C7" s="40" t="s">
        <v>74</v>
      </c>
      <c r="D7" s="41"/>
      <c r="E7" s="42"/>
      <c r="F7" s="42"/>
      <c r="G7" s="43"/>
      <c r="H7" s="44"/>
      <c r="I7" s="44"/>
      <c r="J7" s="44"/>
      <c r="K7" s="44"/>
      <c r="Q7" s="11">
        <v>1</v>
      </c>
    </row>
    <row r="8" spans="1:59">
      <c r="A8" s="45">
        <v>1</v>
      </c>
      <c r="B8" s="46" t="s">
        <v>75</v>
      </c>
      <c r="C8" s="47" t="s">
        <v>76</v>
      </c>
      <c r="D8" s="48" t="s">
        <v>77</v>
      </c>
      <c r="E8" s="49">
        <v>17</v>
      </c>
      <c r="F8" s="183"/>
      <c r="G8" s="50">
        <f>E8*F8</f>
        <v>0</v>
      </c>
      <c r="H8" s="51">
        <v>4.8999999999999998E-4</v>
      </c>
      <c r="I8" s="51">
        <f>E8*H8</f>
        <v>8.3300000000000006E-3</v>
      </c>
      <c r="J8" s="51">
        <v>-5.3999999999999999E-2</v>
      </c>
      <c r="K8" s="51">
        <f>E8*J8</f>
        <v>-0.91800000000000004</v>
      </c>
      <c r="Q8" s="11">
        <v>2</v>
      </c>
      <c r="AA8" s="10">
        <v>12</v>
      </c>
      <c r="AB8" s="10">
        <v>0</v>
      </c>
      <c r="AC8" s="10">
        <v>1</v>
      </c>
      <c r="BB8" s="10">
        <v>1</v>
      </c>
      <c r="BC8" s="10">
        <f>IF(BB8=1,G8,0)</f>
        <v>0</v>
      </c>
      <c r="BD8" s="10">
        <f>IF(BB8=2,G8,0)</f>
        <v>0</v>
      </c>
      <c r="BE8" s="10">
        <f>IF(BB8=3,G8,0)</f>
        <v>0</v>
      </c>
      <c r="BF8" s="10">
        <f>IF(BB8=4,G8,0)</f>
        <v>0</v>
      </c>
      <c r="BG8" s="10">
        <f>IF(BB8=5,G8,0)</f>
        <v>0</v>
      </c>
    </row>
    <row r="9" spans="1:59">
      <c r="A9" s="45">
        <v>2</v>
      </c>
      <c r="B9" s="46" t="s">
        <v>78</v>
      </c>
      <c r="C9" s="47" t="s">
        <v>79</v>
      </c>
      <c r="D9" s="48" t="s">
        <v>80</v>
      </c>
      <c r="E9" s="49">
        <v>0.91800000000000004</v>
      </c>
      <c r="F9" s="183"/>
      <c r="G9" s="50">
        <f>E9*F9</f>
        <v>0</v>
      </c>
      <c r="H9" s="51">
        <v>0</v>
      </c>
      <c r="I9" s="51">
        <f>E9*H9</f>
        <v>0</v>
      </c>
      <c r="J9" s="51">
        <v>0</v>
      </c>
      <c r="K9" s="51">
        <f>E9*J9</f>
        <v>0</v>
      </c>
      <c r="Q9" s="11">
        <v>2</v>
      </c>
      <c r="AA9" s="10">
        <v>12</v>
      </c>
      <c r="AB9" s="10">
        <v>0</v>
      </c>
      <c r="AC9" s="10">
        <v>2</v>
      </c>
      <c r="BB9" s="10">
        <v>1</v>
      </c>
      <c r="BC9" s="10">
        <f>IF(BB9=1,G9,0)</f>
        <v>0</v>
      </c>
      <c r="BD9" s="10">
        <f>IF(BB9=2,G9,0)</f>
        <v>0</v>
      </c>
      <c r="BE9" s="10">
        <f>IF(BB9=3,G9,0)</f>
        <v>0</v>
      </c>
      <c r="BF9" s="10">
        <f>IF(BB9=4,G9,0)</f>
        <v>0</v>
      </c>
      <c r="BG9" s="10">
        <f>IF(BB9=5,G9,0)</f>
        <v>0</v>
      </c>
    </row>
    <row r="10" spans="1:59">
      <c r="A10" s="45">
        <v>3</v>
      </c>
      <c r="B10" s="46" t="s">
        <v>81</v>
      </c>
      <c r="C10" s="47" t="s">
        <v>82</v>
      </c>
      <c r="D10" s="48" t="s">
        <v>80</v>
      </c>
      <c r="E10" s="49">
        <v>14.688000000000001</v>
      </c>
      <c r="F10" s="183"/>
      <c r="G10" s="50">
        <f>E10*F10</f>
        <v>0</v>
      </c>
      <c r="H10" s="51">
        <v>0</v>
      </c>
      <c r="I10" s="51">
        <f>E10*H10</f>
        <v>0</v>
      </c>
      <c r="J10" s="51">
        <v>0</v>
      </c>
      <c r="K10" s="51">
        <f>E10*J10</f>
        <v>0</v>
      </c>
      <c r="Q10" s="11">
        <v>2</v>
      </c>
      <c r="AA10" s="10">
        <v>12</v>
      </c>
      <c r="AB10" s="10">
        <v>0</v>
      </c>
      <c r="AC10" s="10">
        <v>3</v>
      </c>
      <c r="BB10" s="10">
        <v>1</v>
      </c>
      <c r="BC10" s="10">
        <f>IF(BB10=1,G10,0)</f>
        <v>0</v>
      </c>
      <c r="BD10" s="10">
        <f>IF(BB10=2,G10,0)</f>
        <v>0</v>
      </c>
      <c r="BE10" s="10">
        <f>IF(BB10=3,G10,0)</f>
        <v>0</v>
      </c>
      <c r="BF10" s="10">
        <f>IF(BB10=4,G10,0)</f>
        <v>0</v>
      </c>
      <c r="BG10" s="10">
        <f>IF(BB10=5,G10,0)</f>
        <v>0</v>
      </c>
    </row>
    <row r="11" spans="1:59">
      <c r="A11" s="45">
        <v>4</v>
      </c>
      <c r="B11" s="46" t="s">
        <v>83</v>
      </c>
      <c r="C11" s="47" t="s">
        <v>84</v>
      </c>
      <c r="D11" s="48" t="s">
        <v>80</v>
      </c>
      <c r="E11" s="49">
        <v>0.91800000000000004</v>
      </c>
      <c r="F11" s="183"/>
      <c r="G11" s="50">
        <f>E11*F11</f>
        <v>0</v>
      </c>
      <c r="H11" s="51">
        <v>0</v>
      </c>
      <c r="I11" s="51">
        <f>E11*H11</f>
        <v>0</v>
      </c>
      <c r="J11" s="51">
        <v>0</v>
      </c>
      <c r="K11" s="51">
        <f>E11*J11</f>
        <v>0</v>
      </c>
      <c r="Q11" s="11">
        <v>2</v>
      </c>
      <c r="AA11" s="10">
        <v>12</v>
      </c>
      <c r="AB11" s="10">
        <v>0</v>
      </c>
      <c r="AC11" s="10">
        <v>4</v>
      </c>
      <c r="BB11" s="10">
        <v>1</v>
      </c>
      <c r="BC11" s="10">
        <f>IF(BB11=1,G11,0)</f>
        <v>0</v>
      </c>
      <c r="BD11" s="10">
        <f>IF(BB11=2,G11,0)</f>
        <v>0</v>
      </c>
      <c r="BE11" s="10">
        <f>IF(BB11=3,G11,0)</f>
        <v>0</v>
      </c>
      <c r="BF11" s="10">
        <f>IF(BB11=4,G11,0)</f>
        <v>0</v>
      </c>
      <c r="BG11" s="10">
        <f>IF(BB11=5,G11,0)</f>
        <v>0</v>
      </c>
    </row>
    <row r="12" spans="1:59">
      <c r="A12" s="45">
        <v>5</v>
      </c>
      <c r="B12" s="46" t="s">
        <v>85</v>
      </c>
      <c r="C12" s="47" t="s">
        <v>86</v>
      </c>
      <c r="D12" s="48" t="s">
        <v>80</v>
      </c>
      <c r="E12" s="49">
        <v>0.91800000000000004</v>
      </c>
      <c r="F12" s="183"/>
      <c r="G12" s="50">
        <f>E12*F12</f>
        <v>0</v>
      </c>
      <c r="H12" s="51">
        <v>0</v>
      </c>
      <c r="I12" s="51">
        <f>E12*H12</f>
        <v>0</v>
      </c>
      <c r="J12" s="51">
        <v>0</v>
      </c>
      <c r="K12" s="51">
        <f>E12*J12</f>
        <v>0</v>
      </c>
      <c r="Q12" s="11">
        <v>2</v>
      </c>
      <c r="AA12" s="10">
        <v>12</v>
      </c>
      <c r="AB12" s="10">
        <v>0</v>
      </c>
      <c r="AC12" s="10">
        <v>5</v>
      </c>
      <c r="BB12" s="10">
        <v>1</v>
      </c>
      <c r="BC12" s="10">
        <f>IF(BB12=1,G12,0)</f>
        <v>0</v>
      </c>
      <c r="BD12" s="10">
        <f>IF(BB12=2,G12,0)</f>
        <v>0</v>
      </c>
      <c r="BE12" s="10">
        <f>IF(BB12=3,G12,0)</f>
        <v>0</v>
      </c>
      <c r="BF12" s="10">
        <f>IF(BB12=4,G12,0)</f>
        <v>0</v>
      </c>
      <c r="BG12" s="10">
        <f>IF(BB12=5,G12,0)</f>
        <v>0</v>
      </c>
    </row>
    <row r="13" spans="1:59">
      <c r="A13" s="52"/>
      <c r="B13" s="53" t="s">
        <v>70</v>
      </c>
      <c r="C13" s="54" t="str">
        <f>CONCATENATE(B7," ",C7)</f>
        <v>97 Prorážení otvorů</v>
      </c>
      <c r="D13" s="52"/>
      <c r="E13" s="55"/>
      <c r="F13" s="55"/>
      <c r="G13" s="56">
        <f>SUM(G7:G12)</f>
        <v>0</v>
      </c>
      <c r="H13" s="57"/>
      <c r="I13" s="58">
        <f>SUM(I7:I12)</f>
        <v>8.3300000000000006E-3</v>
      </c>
      <c r="J13" s="57"/>
      <c r="K13" s="58">
        <f>SUM(K7:K12)</f>
        <v>-0.91800000000000004</v>
      </c>
      <c r="Q13" s="11">
        <v>4</v>
      </c>
      <c r="BC13" s="12">
        <f>SUM(BC7:BC12)</f>
        <v>0</v>
      </c>
      <c r="BD13" s="12">
        <f>SUM(BD7:BD12)</f>
        <v>0</v>
      </c>
      <c r="BE13" s="12">
        <f>SUM(BE7:BE12)</f>
        <v>0</v>
      </c>
      <c r="BF13" s="12">
        <f>SUM(BF7:BF12)</f>
        <v>0</v>
      </c>
      <c r="BG13" s="12">
        <f>SUM(BG7:BG12)</f>
        <v>0</v>
      </c>
    </row>
    <row r="14" spans="1:59">
      <c r="A14" s="38" t="s">
        <v>69</v>
      </c>
      <c r="B14" s="39" t="s">
        <v>87</v>
      </c>
      <c r="C14" s="40" t="s">
        <v>88</v>
      </c>
      <c r="D14" s="41"/>
      <c r="E14" s="42"/>
      <c r="F14" s="42"/>
      <c r="G14" s="43"/>
      <c r="H14" s="44"/>
      <c r="I14" s="44"/>
      <c r="J14" s="44"/>
      <c r="K14" s="44"/>
      <c r="Q14" s="11">
        <v>1</v>
      </c>
    </row>
    <row r="15" spans="1:59" ht="25.5">
      <c r="A15" s="45">
        <v>6</v>
      </c>
      <c r="B15" s="46" t="s">
        <v>89</v>
      </c>
      <c r="C15" s="47" t="s">
        <v>90</v>
      </c>
      <c r="D15" s="48" t="s">
        <v>77</v>
      </c>
      <c r="E15" s="49">
        <v>325</v>
      </c>
      <c r="F15" s="183"/>
      <c r="G15" s="50">
        <f>E15*F15</f>
        <v>0</v>
      </c>
      <c r="H15" s="51">
        <v>3.0000000000000001E-5</v>
      </c>
      <c r="I15" s="51">
        <f>E15*H15</f>
        <v>9.75E-3</v>
      </c>
      <c r="J15" s="51">
        <v>0</v>
      </c>
      <c r="K15" s="51">
        <f>E15*J15</f>
        <v>0</v>
      </c>
      <c r="Q15" s="11">
        <v>2</v>
      </c>
      <c r="AA15" s="10">
        <v>12</v>
      </c>
      <c r="AB15" s="10">
        <v>0</v>
      </c>
      <c r="AC15" s="10">
        <v>6</v>
      </c>
      <c r="BB15" s="10">
        <v>2</v>
      </c>
      <c r="BC15" s="10">
        <f>IF(BB15=1,G15,0)</f>
        <v>0</v>
      </c>
      <c r="BD15" s="10">
        <f>IF(BB15=2,G15,0)</f>
        <v>0</v>
      </c>
      <c r="BE15" s="10">
        <f>IF(BB15=3,G15,0)</f>
        <v>0</v>
      </c>
      <c r="BF15" s="10">
        <f>IF(BB15=4,G15,0)</f>
        <v>0</v>
      </c>
      <c r="BG15" s="10">
        <f>IF(BB15=5,G15,0)</f>
        <v>0</v>
      </c>
    </row>
    <row r="16" spans="1:59" ht="25.5">
      <c r="A16" s="45">
        <v>7</v>
      </c>
      <c r="B16" s="46" t="s">
        <v>91</v>
      </c>
      <c r="C16" s="47" t="s">
        <v>92</v>
      </c>
      <c r="D16" s="48" t="s">
        <v>77</v>
      </c>
      <c r="E16" s="49">
        <v>48</v>
      </c>
      <c r="F16" s="183"/>
      <c r="G16" s="50">
        <f>E16*F16</f>
        <v>0</v>
      </c>
      <c r="H16" s="51">
        <v>4.0000000000000003E-5</v>
      </c>
      <c r="I16" s="51">
        <f>E16*H16</f>
        <v>1.9200000000000003E-3</v>
      </c>
      <c r="J16" s="51">
        <v>0</v>
      </c>
      <c r="K16" s="51">
        <f>E16*J16</f>
        <v>0</v>
      </c>
      <c r="Q16" s="11">
        <v>2</v>
      </c>
      <c r="AA16" s="10">
        <v>12</v>
      </c>
      <c r="AB16" s="10">
        <v>0</v>
      </c>
      <c r="AC16" s="10">
        <v>7</v>
      </c>
      <c r="BB16" s="10">
        <v>2</v>
      </c>
      <c r="BC16" s="10">
        <f>IF(BB16=1,G16,0)</f>
        <v>0</v>
      </c>
      <c r="BD16" s="10">
        <f>IF(BB16=2,G16,0)</f>
        <v>0</v>
      </c>
      <c r="BE16" s="10">
        <f>IF(BB16=3,G16,0)</f>
        <v>0</v>
      </c>
      <c r="BF16" s="10">
        <f>IF(BB16=4,G16,0)</f>
        <v>0</v>
      </c>
      <c r="BG16" s="10">
        <f>IF(BB16=5,G16,0)</f>
        <v>0</v>
      </c>
    </row>
    <row r="17" spans="1:59" ht="25.5">
      <c r="A17" s="45">
        <v>8</v>
      </c>
      <c r="B17" s="46" t="s">
        <v>93</v>
      </c>
      <c r="C17" s="47" t="s">
        <v>94</v>
      </c>
      <c r="D17" s="48" t="s">
        <v>77</v>
      </c>
      <c r="E17" s="49">
        <v>20</v>
      </c>
      <c r="F17" s="183"/>
      <c r="G17" s="50">
        <f>E17*F17</f>
        <v>0</v>
      </c>
      <c r="H17" s="51">
        <v>5.0000000000000002E-5</v>
      </c>
      <c r="I17" s="51">
        <f>E17*H17</f>
        <v>1E-3</v>
      </c>
      <c r="J17" s="51">
        <v>0</v>
      </c>
      <c r="K17" s="51">
        <f>E17*J17</f>
        <v>0</v>
      </c>
      <c r="Q17" s="11">
        <v>2</v>
      </c>
      <c r="AA17" s="10">
        <v>12</v>
      </c>
      <c r="AB17" s="10">
        <v>0</v>
      </c>
      <c r="AC17" s="10">
        <v>8</v>
      </c>
      <c r="BB17" s="10">
        <v>2</v>
      </c>
      <c r="BC17" s="10">
        <f>IF(BB17=1,G17,0)</f>
        <v>0</v>
      </c>
      <c r="BD17" s="10">
        <f>IF(BB17=2,G17,0)</f>
        <v>0</v>
      </c>
      <c r="BE17" s="10">
        <f>IF(BB17=3,G17,0)</f>
        <v>0</v>
      </c>
      <c r="BF17" s="10">
        <f>IF(BB17=4,G17,0)</f>
        <v>0</v>
      </c>
      <c r="BG17" s="10">
        <f>IF(BB17=5,G17,0)</f>
        <v>0</v>
      </c>
    </row>
    <row r="18" spans="1:59" ht="25.5">
      <c r="A18" s="45">
        <v>9</v>
      </c>
      <c r="B18" s="46" t="s">
        <v>95</v>
      </c>
      <c r="C18" s="47" t="s">
        <v>96</v>
      </c>
      <c r="D18" s="48" t="s">
        <v>77</v>
      </c>
      <c r="E18" s="49">
        <v>49</v>
      </c>
      <c r="F18" s="183"/>
      <c r="G18" s="50">
        <f>E18*F18</f>
        <v>0</v>
      </c>
      <c r="H18" s="51">
        <v>8.0000000000000007E-5</v>
      </c>
      <c r="I18" s="51">
        <f>E18*H18</f>
        <v>3.9200000000000007E-3</v>
      </c>
      <c r="J18" s="51">
        <v>0</v>
      </c>
      <c r="K18" s="51">
        <f>E18*J18</f>
        <v>0</v>
      </c>
      <c r="Q18" s="11">
        <v>2</v>
      </c>
      <c r="AA18" s="10">
        <v>12</v>
      </c>
      <c r="AB18" s="10">
        <v>0</v>
      </c>
      <c r="AC18" s="10">
        <v>9</v>
      </c>
      <c r="BB18" s="10">
        <v>2</v>
      </c>
      <c r="BC18" s="10">
        <f>IF(BB18=1,G18,0)</f>
        <v>0</v>
      </c>
      <c r="BD18" s="10">
        <f>IF(BB18=2,G18,0)</f>
        <v>0</v>
      </c>
      <c r="BE18" s="10">
        <f>IF(BB18=3,G18,0)</f>
        <v>0</v>
      </c>
      <c r="BF18" s="10">
        <f>IF(BB18=4,G18,0)</f>
        <v>0</v>
      </c>
      <c r="BG18" s="10">
        <f>IF(BB18=5,G18,0)</f>
        <v>0</v>
      </c>
    </row>
    <row r="19" spans="1:59">
      <c r="A19" s="45">
        <v>10</v>
      </c>
      <c r="B19" s="46" t="s">
        <v>97</v>
      </c>
      <c r="C19" s="47" t="s">
        <v>98</v>
      </c>
      <c r="D19" s="48" t="s">
        <v>77</v>
      </c>
      <c r="E19" s="49">
        <v>22</v>
      </c>
      <c r="F19" s="183"/>
      <c r="G19" s="50">
        <f>E19*F19</f>
        <v>0</v>
      </c>
      <c r="H19" s="51">
        <v>9.0000000000000006E-5</v>
      </c>
      <c r="I19" s="51">
        <f>E19*H19</f>
        <v>1.98E-3</v>
      </c>
      <c r="J19" s="51">
        <v>0</v>
      </c>
      <c r="K19" s="51">
        <f>E19*J19</f>
        <v>0</v>
      </c>
      <c r="Q19" s="11">
        <v>2</v>
      </c>
      <c r="AA19" s="10">
        <v>12</v>
      </c>
      <c r="AB19" s="10">
        <v>0</v>
      </c>
      <c r="AC19" s="10">
        <v>10</v>
      </c>
      <c r="BB19" s="10">
        <v>2</v>
      </c>
      <c r="BC19" s="10">
        <f>IF(BB19=1,G19,0)</f>
        <v>0</v>
      </c>
      <c r="BD19" s="10">
        <f>IF(BB19=2,G19,0)</f>
        <v>0</v>
      </c>
      <c r="BE19" s="10">
        <f>IF(BB19=3,G19,0)</f>
        <v>0</v>
      </c>
      <c r="BF19" s="10">
        <f>IF(BB19=4,G19,0)</f>
        <v>0</v>
      </c>
      <c r="BG19" s="10">
        <f>IF(BB19=5,G19,0)</f>
        <v>0</v>
      </c>
    </row>
    <row r="20" spans="1:59">
      <c r="A20" s="52"/>
      <c r="B20" s="53" t="s">
        <v>70</v>
      </c>
      <c r="C20" s="54" t="str">
        <f>CONCATENATE(B14," ",C14)</f>
        <v>722 Vnitřní vodovod</v>
      </c>
      <c r="D20" s="52"/>
      <c r="E20" s="55"/>
      <c r="F20" s="55"/>
      <c r="G20" s="56">
        <f>SUM(G14:G19)</f>
        <v>0</v>
      </c>
      <c r="H20" s="57"/>
      <c r="I20" s="58">
        <f>SUM(I14:I19)</f>
        <v>1.857E-2</v>
      </c>
      <c r="J20" s="57"/>
      <c r="K20" s="58">
        <f>SUM(K14:K19)</f>
        <v>0</v>
      </c>
      <c r="Q20" s="11">
        <v>4</v>
      </c>
      <c r="BC20" s="12">
        <f>SUM(BC14:BC19)</f>
        <v>0</v>
      </c>
      <c r="BD20" s="12">
        <f>SUM(BD14:BD19)</f>
        <v>0</v>
      </c>
      <c r="BE20" s="12">
        <f>SUM(BE14:BE19)</f>
        <v>0</v>
      </c>
      <c r="BF20" s="12">
        <f>SUM(BF14:BF19)</f>
        <v>0</v>
      </c>
      <c r="BG20" s="12">
        <f>SUM(BG14:BG19)</f>
        <v>0</v>
      </c>
    </row>
    <row r="21" spans="1:59">
      <c r="A21" s="38" t="s">
        <v>69</v>
      </c>
      <c r="B21" s="39" t="s">
        <v>99</v>
      </c>
      <c r="C21" s="40" t="s">
        <v>100</v>
      </c>
      <c r="D21" s="41"/>
      <c r="E21" s="42"/>
      <c r="F21" s="42"/>
      <c r="G21" s="43"/>
      <c r="H21" s="44"/>
      <c r="I21" s="44"/>
      <c r="J21" s="44"/>
      <c r="K21" s="44"/>
      <c r="Q21" s="11">
        <v>1</v>
      </c>
    </row>
    <row r="22" spans="1:59" ht="25.5">
      <c r="A22" s="45">
        <v>11</v>
      </c>
      <c r="B22" s="46" t="s">
        <v>101</v>
      </c>
      <c r="C22" s="47" t="s">
        <v>102</v>
      </c>
      <c r="D22" s="48" t="s">
        <v>103</v>
      </c>
      <c r="E22" s="49">
        <v>1</v>
      </c>
      <c r="F22" s="183"/>
      <c r="G22" s="50">
        <f t="shared" ref="G22:G34" si="0">E22*F22</f>
        <v>0</v>
      </c>
      <c r="H22" s="51">
        <v>0.183</v>
      </c>
      <c r="I22" s="51">
        <f t="shared" ref="I22:I34" si="1">E22*H22</f>
        <v>0.183</v>
      </c>
      <c r="J22" s="51">
        <v>0</v>
      </c>
      <c r="K22" s="51">
        <f t="shared" ref="K22:K34" si="2">E22*J22</f>
        <v>0</v>
      </c>
      <c r="Q22" s="11">
        <v>2</v>
      </c>
      <c r="AA22" s="10">
        <v>12</v>
      </c>
      <c r="AB22" s="10">
        <v>1</v>
      </c>
      <c r="AC22" s="10">
        <v>11</v>
      </c>
      <c r="BB22" s="10">
        <v>2</v>
      </c>
      <c r="BC22" s="10">
        <f t="shared" ref="BC22:BC34" si="3">IF(BB22=1,G22,0)</f>
        <v>0</v>
      </c>
      <c r="BD22" s="10">
        <f t="shared" ref="BD22:BD34" si="4">IF(BB22=2,G22,0)</f>
        <v>0</v>
      </c>
      <c r="BE22" s="10">
        <f t="shared" ref="BE22:BE34" si="5">IF(BB22=3,G22,0)</f>
        <v>0</v>
      </c>
      <c r="BF22" s="10">
        <f t="shared" ref="BF22:BF34" si="6">IF(BB22=4,G22,0)</f>
        <v>0</v>
      </c>
      <c r="BG22" s="10">
        <f t="shared" ref="BG22:BG34" si="7">IF(BB22=5,G22,0)</f>
        <v>0</v>
      </c>
    </row>
    <row r="23" spans="1:59">
      <c r="A23" s="45">
        <v>12</v>
      </c>
      <c r="B23" s="46" t="s">
        <v>104</v>
      </c>
      <c r="C23" s="47" t="s">
        <v>105</v>
      </c>
      <c r="D23" s="48" t="s">
        <v>103</v>
      </c>
      <c r="E23" s="49">
        <v>1</v>
      </c>
      <c r="F23" s="183"/>
      <c r="G23" s="50">
        <f t="shared" si="0"/>
        <v>0</v>
      </c>
      <c r="H23" s="51">
        <v>0.04</v>
      </c>
      <c r="I23" s="51">
        <f t="shared" si="1"/>
        <v>0.04</v>
      </c>
      <c r="J23" s="51">
        <v>0</v>
      </c>
      <c r="K23" s="51">
        <f t="shared" si="2"/>
        <v>0</v>
      </c>
      <c r="Q23" s="11">
        <v>2</v>
      </c>
      <c r="AA23" s="10">
        <v>12</v>
      </c>
      <c r="AB23" s="10">
        <v>1</v>
      </c>
      <c r="AC23" s="10">
        <v>12</v>
      </c>
      <c r="BB23" s="10">
        <v>2</v>
      </c>
      <c r="BC23" s="10">
        <f t="shared" si="3"/>
        <v>0</v>
      </c>
      <c r="BD23" s="10">
        <f t="shared" si="4"/>
        <v>0</v>
      </c>
      <c r="BE23" s="10">
        <f t="shared" si="5"/>
        <v>0</v>
      </c>
      <c r="BF23" s="10">
        <f t="shared" si="6"/>
        <v>0</v>
      </c>
      <c r="BG23" s="10">
        <f t="shared" si="7"/>
        <v>0</v>
      </c>
    </row>
    <row r="24" spans="1:59">
      <c r="A24" s="45">
        <v>13</v>
      </c>
      <c r="B24" s="46" t="s">
        <v>106</v>
      </c>
      <c r="C24" s="47" t="s">
        <v>107</v>
      </c>
      <c r="D24" s="48" t="s">
        <v>103</v>
      </c>
      <c r="E24" s="49">
        <v>1</v>
      </c>
      <c r="F24" s="183"/>
      <c r="G24" s="50">
        <f t="shared" si="0"/>
        <v>0</v>
      </c>
      <c r="H24" s="51">
        <v>2.24E-2</v>
      </c>
      <c r="I24" s="51">
        <f t="shared" si="1"/>
        <v>2.24E-2</v>
      </c>
      <c r="J24" s="51">
        <v>0</v>
      </c>
      <c r="K24" s="51">
        <f t="shared" si="2"/>
        <v>0</v>
      </c>
      <c r="Q24" s="11">
        <v>2</v>
      </c>
      <c r="AA24" s="10">
        <v>12</v>
      </c>
      <c r="AB24" s="10">
        <v>1</v>
      </c>
      <c r="AC24" s="10">
        <v>13</v>
      </c>
      <c r="BB24" s="10">
        <v>2</v>
      </c>
      <c r="BC24" s="10">
        <f t="shared" si="3"/>
        <v>0</v>
      </c>
      <c r="BD24" s="10">
        <f t="shared" si="4"/>
        <v>0</v>
      </c>
      <c r="BE24" s="10">
        <f t="shared" si="5"/>
        <v>0</v>
      </c>
      <c r="BF24" s="10">
        <f t="shared" si="6"/>
        <v>0</v>
      </c>
      <c r="BG24" s="10">
        <f t="shared" si="7"/>
        <v>0</v>
      </c>
    </row>
    <row r="25" spans="1:59">
      <c r="A25" s="45">
        <v>14</v>
      </c>
      <c r="B25" s="46" t="s">
        <v>108</v>
      </c>
      <c r="C25" s="47" t="s">
        <v>109</v>
      </c>
      <c r="D25" s="48" t="s">
        <v>103</v>
      </c>
      <c r="E25" s="49">
        <v>2</v>
      </c>
      <c r="F25" s="183"/>
      <c r="G25" s="50">
        <f t="shared" si="0"/>
        <v>0</v>
      </c>
      <c r="H25" s="51">
        <v>0.125</v>
      </c>
      <c r="I25" s="51">
        <f t="shared" si="1"/>
        <v>0.25</v>
      </c>
      <c r="J25" s="51">
        <v>0</v>
      </c>
      <c r="K25" s="51">
        <f t="shared" si="2"/>
        <v>0</v>
      </c>
      <c r="Q25" s="11">
        <v>2</v>
      </c>
      <c r="AA25" s="10">
        <v>12</v>
      </c>
      <c r="AB25" s="10">
        <v>1</v>
      </c>
      <c r="AC25" s="10">
        <v>14</v>
      </c>
      <c r="BB25" s="10">
        <v>2</v>
      </c>
      <c r="BC25" s="10">
        <f t="shared" si="3"/>
        <v>0</v>
      </c>
      <c r="BD25" s="10">
        <f t="shared" si="4"/>
        <v>0</v>
      </c>
      <c r="BE25" s="10">
        <f t="shared" si="5"/>
        <v>0</v>
      </c>
      <c r="BF25" s="10">
        <f t="shared" si="6"/>
        <v>0</v>
      </c>
      <c r="BG25" s="10">
        <f t="shared" si="7"/>
        <v>0</v>
      </c>
    </row>
    <row r="26" spans="1:59">
      <c r="A26" s="45">
        <v>15</v>
      </c>
      <c r="B26" s="46" t="s">
        <v>110</v>
      </c>
      <c r="C26" s="47" t="s">
        <v>111</v>
      </c>
      <c r="D26" s="48" t="s">
        <v>112</v>
      </c>
      <c r="E26" s="49">
        <v>3</v>
      </c>
      <c r="F26" s="183"/>
      <c r="G26" s="50">
        <f t="shared" si="0"/>
        <v>0</v>
      </c>
      <c r="H26" s="51">
        <v>7.3999999999999999E-4</v>
      </c>
      <c r="I26" s="51">
        <f t="shared" si="1"/>
        <v>2.2199999999999998E-3</v>
      </c>
      <c r="J26" s="51">
        <v>0</v>
      </c>
      <c r="K26" s="51">
        <f t="shared" si="2"/>
        <v>0</v>
      </c>
      <c r="Q26" s="11">
        <v>2</v>
      </c>
      <c r="AA26" s="10">
        <v>12</v>
      </c>
      <c r="AB26" s="10">
        <v>0</v>
      </c>
      <c r="AC26" s="10">
        <v>15</v>
      </c>
      <c r="BB26" s="10">
        <v>2</v>
      </c>
      <c r="BC26" s="10">
        <f t="shared" si="3"/>
        <v>0</v>
      </c>
      <c r="BD26" s="10">
        <f t="shared" si="4"/>
        <v>0</v>
      </c>
      <c r="BE26" s="10">
        <f t="shared" si="5"/>
        <v>0</v>
      </c>
      <c r="BF26" s="10">
        <f t="shared" si="6"/>
        <v>0</v>
      </c>
      <c r="BG26" s="10">
        <f t="shared" si="7"/>
        <v>0</v>
      </c>
    </row>
    <row r="27" spans="1:59">
      <c r="A27" s="45">
        <v>16</v>
      </c>
      <c r="B27" s="46" t="s">
        <v>113</v>
      </c>
      <c r="C27" s="47" t="s">
        <v>114</v>
      </c>
      <c r="D27" s="48" t="s">
        <v>112</v>
      </c>
      <c r="E27" s="49">
        <v>2</v>
      </c>
      <c r="F27" s="183"/>
      <c r="G27" s="50">
        <f t="shared" si="0"/>
        <v>0</v>
      </c>
      <c r="H27" s="51">
        <v>6.3E-3</v>
      </c>
      <c r="I27" s="51">
        <f t="shared" si="1"/>
        <v>1.26E-2</v>
      </c>
      <c r="J27" s="51">
        <v>0</v>
      </c>
      <c r="K27" s="51">
        <f t="shared" si="2"/>
        <v>0</v>
      </c>
      <c r="Q27" s="11">
        <v>2</v>
      </c>
      <c r="AA27" s="10">
        <v>12</v>
      </c>
      <c r="AB27" s="10">
        <v>0</v>
      </c>
      <c r="AC27" s="10">
        <v>16</v>
      </c>
      <c r="BB27" s="10">
        <v>2</v>
      </c>
      <c r="BC27" s="10">
        <f t="shared" si="3"/>
        <v>0</v>
      </c>
      <c r="BD27" s="10">
        <f t="shared" si="4"/>
        <v>0</v>
      </c>
      <c r="BE27" s="10">
        <f t="shared" si="5"/>
        <v>0</v>
      </c>
      <c r="BF27" s="10">
        <f t="shared" si="6"/>
        <v>0</v>
      </c>
      <c r="BG27" s="10">
        <f t="shared" si="7"/>
        <v>0</v>
      </c>
    </row>
    <row r="28" spans="1:59">
      <c r="A28" s="45">
        <v>17</v>
      </c>
      <c r="B28" s="46" t="s">
        <v>115</v>
      </c>
      <c r="C28" s="47" t="s">
        <v>116</v>
      </c>
      <c r="D28" s="48" t="s">
        <v>80</v>
      </c>
      <c r="E28" s="49">
        <v>0.50870000000000004</v>
      </c>
      <c r="F28" s="183"/>
      <c r="G28" s="50">
        <f t="shared" si="0"/>
        <v>0</v>
      </c>
      <c r="H28" s="51">
        <v>0</v>
      </c>
      <c r="I28" s="51">
        <f t="shared" si="1"/>
        <v>0</v>
      </c>
      <c r="J28" s="51">
        <v>0</v>
      </c>
      <c r="K28" s="51">
        <f t="shared" si="2"/>
        <v>0</v>
      </c>
      <c r="Q28" s="11">
        <v>2</v>
      </c>
      <c r="AA28" s="10">
        <v>12</v>
      </c>
      <c r="AB28" s="10">
        <v>0</v>
      </c>
      <c r="AC28" s="10">
        <v>17</v>
      </c>
      <c r="BB28" s="10">
        <v>2</v>
      </c>
      <c r="BC28" s="10">
        <f t="shared" si="3"/>
        <v>0</v>
      </c>
      <c r="BD28" s="10">
        <f t="shared" si="4"/>
        <v>0</v>
      </c>
      <c r="BE28" s="10">
        <f t="shared" si="5"/>
        <v>0</v>
      </c>
      <c r="BF28" s="10">
        <f t="shared" si="6"/>
        <v>0</v>
      </c>
      <c r="BG28" s="10">
        <f t="shared" si="7"/>
        <v>0</v>
      </c>
    </row>
    <row r="29" spans="1:59">
      <c r="A29" s="45">
        <v>18</v>
      </c>
      <c r="B29" s="46" t="s">
        <v>117</v>
      </c>
      <c r="C29" s="47" t="s">
        <v>118</v>
      </c>
      <c r="D29" s="48" t="s">
        <v>103</v>
      </c>
      <c r="E29" s="49">
        <v>2</v>
      </c>
      <c r="F29" s="183"/>
      <c r="G29" s="50">
        <f t="shared" si="0"/>
        <v>0</v>
      </c>
      <c r="H29" s="51">
        <v>0</v>
      </c>
      <c r="I29" s="51">
        <f t="shared" si="1"/>
        <v>0</v>
      </c>
      <c r="J29" s="51">
        <v>0</v>
      </c>
      <c r="K29" s="51">
        <f t="shared" si="2"/>
        <v>0</v>
      </c>
      <c r="Q29" s="11">
        <v>2</v>
      </c>
      <c r="AA29" s="10">
        <v>12</v>
      </c>
      <c r="AB29" s="10">
        <v>0</v>
      </c>
      <c r="AC29" s="10">
        <v>18</v>
      </c>
      <c r="BB29" s="10">
        <v>2</v>
      </c>
      <c r="BC29" s="10">
        <f t="shared" si="3"/>
        <v>0</v>
      </c>
      <c r="BD29" s="10">
        <f t="shared" si="4"/>
        <v>0</v>
      </c>
      <c r="BE29" s="10">
        <f t="shared" si="5"/>
        <v>0</v>
      </c>
      <c r="BF29" s="10">
        <f t="shared" si="6"/>
        <v>0</v>
      </c>
      <c r="BG29" s="10">
        <f t="shared" si="7"/>
        <v>0</v>
      </c>
    </row>
    <row r="30" spans="1:59">
      <c r="A30" s="45">
        <v>19</v>
      </c>
      <c r="B30" s="46" t="s">
        <v>119</v>
      </c>
      <c r="C30" s="47" t="s">
        <v>120</v>
      </c>
      <c r="D30" s="48" t="s">
        <v>103</v>
      </c>
      <c r="E30" s="49">
        <v>1</v>
      </c>
      <c r="F30" s="183"/>
      <c r="G30" s="50">
        <f t="shared" si="0"/>
        <v>0</v>
      </c>
      <c r="H30" s="51">
        <v>2.0000000000000001E-4</v>
      </c>
      <c r="I30" s="51">
        <f t="shared" si="1"/>
        <v>2.0000000000000001E-4</v>
      </c>
      <c r="J30" s="51">
        <v>-0.26</v>
      </c>
      <c r="K30" s="51">
        <f t="shared" si="2"/>
        <v>-0.26</v>
      </c>
      <c r="Q30" s="11">
        <v>2</v>
      </c>
      <c r="AA30" s="10">
        <v>12</v>
      </c>
      <c r="AB30" s="10">
        <v>0</v>
      </c>
      <c r="AC30" s="10">
        <v>19</v>
      </c>
      <c r="BB30" s="10">
        <v>2</v>
      </c>
      <c r="BC30" s="10">
        <f t="shared" si="3"/>
        <v>0</v>
      </c>
      <c r="BD30" s="10">
        <f t="shared" si="4"/>
        <v>0</v>
      </c>
      <c r="BE30" s="10">
        <f t="shared" si="5"/>
        <v>0</v>
      </c>
      <c r="BF30" s="10">
        <f t="shared" si="6"/>
        <v>0</v>
      </c>
      <c r="BG30" s="10">
        <f t="shared" si="7"/>
        <v>0</v>
      </c>
    </row>
    <row r="31" spans="1:59">
      <c r="A31" s="45">
        <v>20</v>
      </c>
      <c r="B31" s="46" t="s">
        <v>121</v>
      </c>
      <c r="C31" s="47" t="s">
        <v>122</v>
      </c>
      <c r="D31" s="48" t="s">
        <v>103</v>
      </c>
      <c r="E31" s="49">
        <v>1</v>
      </c>
      <c r="F31" s="183"/>
      <c r="G31" s="50">
        <f t="shared" si="0"/>
        <v>0</v>
      </c>
      <c r="H31" s="51">
        <v>1E-4</v>
      </c>
      <c r="I31" s="51">
        <f t="shared" si="1"/>
        <v>1E-4</v>
      </c>
      <c r="J31" s="51">
        <v>-0.13</v>
      </c>
      <c r="K31" s="51">
        <f t="shared" si="2"/>
        <v>-0.13</v>
      </c>
      <c r="Q31" s="11">
        <v>2</v>
      </c>
      <c r="AA31" s="10">
        <v>12</v>
      </c>
      <c r="AB31" s="10">
        <v>0</v>
      </c>
      <c r="AC31" s="10">
        <v>20</v>
      </c>
      <c r="BB31" s="10">
        <v>2</v>
      </c>
      <c r="BC31" s="10">
        <f t="shared" si="3"/>
        <v>0</v>
      </c>
      <c r="BD31" s="10">
        <f t="shared" si="4"/>
        <v>0</v>
      </c>
      <c r="BE31" s="10">
        <f t="shared" si="5"/>
        <v>0</v>
      </c>
      <c r="BF31" s="10">
        <f t="shared" si="6"/>
        <v>0</v>
      </c>
      <c r="BG31" s="10">
        <f t="shared" si="7"/>
        <v>0</v>
      </c>
    </row>
    <row r="32" spans="1:59">
      <c r="A32" s="45">
        <v>21</v>
      </c>
      <c r="B32" s="46" t="s">
        <v>123</v>
      </c>
      <c r="C32" s="47" t="s">
        <v>124</v>
      </c>
      <c r="D32" s="48" t="s">
        <v>103</v>
      </c>
      <c r="E32" s="49">
        <v>1</v>
      </c>
      <c r="F32" s="183"/>
      <c r="G32" s="50">
        <f t="shared" si="0"/>
        <v>0</v>
      </c>
      <c r="H32" s="51">
        <v>1E-4</v>
      </c>
      <c r="I32" s="51">
        <f t="shared" si="1"/>
        <v>1E-4</v>
      </c>
      <c r="J32" s="51">
        <v>-0.1</v>
      </c>
      <c r="K32" s="51">
        <f t="shared" si="2"/>
        <v>-0.1</v>
      </c>
      <c r="Q32" s="11">
        <v>2</v>
      </c>
      <c r="AA32" s="10">
        <v>12</v>
      </c>
      <c r="AB32" s="10">
        <v>0</v>
      </c>
      <c r="AC32" s="10">
        <v>21</v>
      </c>
      <c r="BB32" s="10">
        <v>2</v>
      </c>
      <c r="BC32" s="10">
        <f t="shared" si="3"/>
        <v>0</v>
      </c>
      <c r="BD32" s="10">
        <f t="shared" si="4"/>
        <v>0</v>
      </c>
      <c r="BE32" s="10">
        <f t="shared" si="5"/>
        <v>0</v>
      </c>
      <c r="BF32" s="10">
        <f t="shared" si="6"/>
        <v>0</v>
      </c>
      <c r="BG32" s="10">
        <f t="shared" si="7"/>
        <v>0</v>
      </c>
    </row>
    <row r="33" spans="1:59">
      <c r="A33" s="45">
        <v>22</v>
      </c>
      <c r="B33" s="46" t="s">
        <v>125</v>
      </c>
      <c r="C33" s="47" t="s">
        <v>126</v>
      </c>
      <c r="D33" s="48" t="s">
        <v>80</v>
      </c>
      <c r="E33" s="49">
        <v>0.49</v>
      </c>
      <c r="F33" s="183"/>
      <c r="G33" s="50">
        <f t="shared" si="0"/>
        <v>0</v>
      </c>
      <c r="H33" s="51">
        <v>0</v>
      </c>
      <c r="I33" s="51">
        <f t="shared" si="1"/>
        <v>0</v>
      </c>
      <c r="J33" s="51">
        <v>0</v>
      </c>
      <c r="K33" s="51">
        <f t="shared" si="2"/>
        <v>0</v>
      </c>
      <c r="Q33" s="11">
        <v>2</v>
      </c>
      <c r="AA33" s="10">
        <v>12</v>
      </c>
      <c r="AB33" s="10">
        <v>0</v>
      </c>
      <c r="AC33" s="10">
        <v>22</v>
      </c>
      <c r="BB33" s="10">
        <v>2</v>
      </c>
      <c r="BC33" s="10">
        <f t="shared" si="3"/>
        <v>0</v>
      </c>
      <c r="BD33" s="10">
        <f t="shared" si="4"/>
        <v>0</v>
      </c>
      <c r="BE33" s="10">
        <f t="shared" si="5"/>
        <v>0</v>
      </c>
      <c r="BF33" s="10">
        <f t="shared" si="6"/>
        <v>0</v>
      </c>
      <c r="BG33" s="10">
        <f t="shared" si="7"/>
        <v>0</v>
      </c>
    </row>
    <row r="34" spans="1:59">
      <c r="A34" s="45">
        <v>23</v>
      </c>
      <c r="B34" s="46" t="s">
        <v>127</v>
      </c>
      <c r="C34" s="47" t="s">
        <v>128</v>
      </c>
      <c r="D34" s="48" t="s">
        <v>80</v>
      </c>
      <c r="E34" s="49">
        <v>0.49</v>
      </c>
      <c r="F34" s="183"/>
      <c r="G34" s="50">
        <f t="shared" si="0"/>
        <v>0</v>
      </c>
      <c r="H34" s="51">
        <v>0</v>
      </c>
      <c r="I34" s="51">
        <f t="shared" si="1"/>
        <v>0</v>
      </c>
      <c r="J34" s="51">
        <v>0</v>
      </c>
      <c r="K34" s="51">
        <f t="shared" si="2"/>
        <v>0</v>
      </c>
      <c r="Q34" s="11">
        <v>2</v>
      </c>
      <c r="AA34" s="10">
        <v>12</v>
      </c>
      <c r="AB34" s="10">
        <v>0</v>
      </c>
      <c r="AC34" s="10">
        <v>23</v>
      </c>
      <c r="BB34" s="10">
        <v>2</v>
      </c>
      <c r="BC34" s="10">
        <f t="shared" si="3"/>
        <v>0</v>
      </c>
      <c r="BD34" s="10">
        <f t="shared" si="4"/>
        <v>0</v>
      </c>
      <c r="BE34" s="10">
        <f t="shared" si="5"/>
        <v>0</v>
      </c>
      <c r="BF34" s="10">
        <f t="shared" si="6"/>
        <v>0</v>
      </c>
      <c r="BG34" s="10">
        <f t="shared" si="7"/>
        <v>0</v>
      </c>
    </row>
    <row r="35" spans="1:59">
      <c r="A35" s="52"/>
      <c r="B35" s="53" t="s">
        <v>70</v>
      </c>
      <c r="C35" s="54" t="str">
        <f>CONCATENATE(B21," ",C21)</f>
        <v>731 Kotelny</v>
      </c>
      <c r="D35" s="52"/>
      <c r="E35" s="55"/>
      <c r="F35" s="55"/>
      <c r="G35" s="56">
        <f>SUM(G21:G34)</f>
        <v>0</v>
      </c>
      <c r="H35" s="57"/>
      <c r="I35" s="58">
        <f>SUM(I21:I34)</f>
        <v>0.51061999999999996</v>
      </c>
      <c r="J35" s="57"/>
      <c r="K35" s="58">
        <f>SUM(K21:K34)</f>
        <v>-0.49</v>
      </c>
      <c r="Q35" s="11">
        <v>4</v>
      </c>
      <c r="BC35" s="12">
        <f>SUM(BC21:BC34)</f>
        <v>0</v>
      </c>
      <c r="BD35" s="12">
        <f>SUM(BD21:BD34)</f>
        <v>0</v>
      </c>
      <c r="BE35" s="12">
        <f>SUM(BE21:BE34)</f>
        <v>0</v>
      </c>
      <c r="BF35" s="12">
        <f>SUM(BF21:BF34)</f>
        <v>0</v>
      </c>
      <c r="BG35" s="12">
        <f>SUM(BG21:BG34)</f>
        <v>0</v>
      </c>
    </row>
    <row r="36" spans="1:59">
      <c r="A36" s="38" t="s">
        <v>69</v>
      </c>
      <c r="B36" s="39" t="s">
        <v>129</v>
      </c>
      <c r="C36" s="40" t="s">
        <v>130</v>
      </c>
      <c r="D36" s="41"/>
      <c r="E36" s="42"/>
      <c r="F36" s="42"/>
      <c r="G36" s="43"/>
      <c r="H36" s="44"/>
      <c r="I36" s="44"/>
      <c r="J36" s="44"/>
      <c r="K36" s="44"/>
      <c r="Q36" s="11">
        <v>1</v>
      </c>
    </row>
    <row r="37" spans="1:59">
      <c r="A37" s="45">
        <v>24</v>
      </c>
      <c r="B37" s="46" t="s">
        <v>131</v>
      </c>
      <c r="C37" s="47" t="s">
        <v>132</v>
      </c>
      <c r="D37" s="48" t="s">
        <v>103</v>
      </c>
      <c r="E37" s="49">
        <v>1</v>
      </c>
      <c r="F37" s="183"/>
      <c r="G37" s="50">
        <f>E37*F37</f>
        <v>0</v>
      </c>
      <c r="H37" s="51">
        <v>1.8589999999999999E-2</v>
      </c>
      <c r="I37" s="51">
        <f>E37*H37</f>
        <v>1.8589999999999999E-2</v>
      </c>
      <c r="J37" s="51">
        <v>0</v>
      </c>
      <c r="K37" s="51">
        <f>E37*J37</f>
        <v>0</v>
      </c>
      <c r="Q37" s="11">
        <v>2</v>
      </c>
      <c r="AA37" s="10">
        <v>12</v>
      </c>
      <c r="AB37" s="10">
        <v>0</v>
      </c>
      <c r="AC37" s="10">
        <v>24</v>
      </c>
      <c r="BB37" s="10">
        <v>2</v>
      </c>
      <c r="BC37" s="10">
        <f>IF(BB37=1,G37,0)</f>
        <v>0</v>
      </c>
      <c r="BD37" s="10">
        <f>IF(BB37=2,G37,0)</f>
        <v>0</v>
      </c>
      <c r="BE37" s="10">
        <f>IF(BB37=3,G37,0)</f>
        <v>0</v>
      </c>
      <c r="BF37" s="10">
        <f>IF(BB37=4,G37,0)</f>
        <v>0</v>
      </c>
      <c r="BG37" s="10">
        <f>IF(BB37=5,G37,0)</f>
        <v>0</v>
      </c>
    </row>
    <row r="38" spans="1:59">
      <c r="A38" s="45">
        <v>25</v>
      </c>
      <c r="B38" s="46" t="s">
        <v>133</v>
      </c>
      <c r="C38" s="47" t="s">
        <v>134</v>
      </c>
      <c r="D38" s="48" t="s">
        <v>112</v>
      </c>
      <c r="E38" s="49">
        <v>5</v>
      </c>
      <c r="F38" s="183"/>
      <c r="G38" s="50">
        <f>E38*F38</f>
        <v>0</v>
      </c>
      <c r="H38" s="51">
        <v>0</v>
      </c>
      <c r="I38" s="51">
        <f>E38*H38</f>
        <v>0</v>
      </c>
      <c r="J38" s="51">
        <v>0</v>
      </c>
      <c r="K38" s="51">
        <f>E38*J38</f>
        <v>0</v>
      </c>
      <c r="Q38" s="11">
        <v>2</v>
      </c>
      <c r="AA38" s="10">
        <v>12</v>
      </c>
      <c r="AB38" s="10">
        <v>0</v>
      </c>
      <c r="AC38" s="10">
        <v>25</v>
      </c>
      <c r="BB38" s="10">
        <v>2</v>
      </c>
      <c r="BC38" s="10">
        <f>IF(BB38=1,G38,0)</f>
        <v>0</v>
      </c>
      <c r="BD38" s="10">
        <f>IF(BB38=2,G38,0)</f>
        <v>0</v>
      </c>
      <c r="BE38" s="10">
        <f>IF(BB38=3,G38,0)</f>
        <v>0</v>
      </c>
      <c r="BF38" s="10">
        <f>IF(BB38=4,G38,0)</f>
        <v>0</v>
      </c>
      <c r="BG38" s="10">
        <f>IF(BB38=5,G38,0)</f>
        <v>0</v>
      </c>
    </row>
    <row r="39" spans="1:59">
      <c r="A39" s="45">
        <v>26</v>
      </c>
      <c r="B39" s="46" t="s">
        <v>135</v>
      </c>
      <c r="C39" s="47" t="s">
        <v>136</v>
      </c>
      <c r="D39" s="48" t="s">
        <v>103</v>
      </c>
      <c r="E39" s="49">
        <v>3</v>
      </c>
      <c r="F39" s="183"/>
      <c r="G39" s="50">
        <f>E39*F39</f>
        <v>0</v>
      </c>
      <c r="H39" s="51">
        <v>1.146E-2</v>
      </c>
      <c r="I39" s="51">
        <f>E39*H39</f>
        <v>3.4380000000000001E-2</v>
      </c>
      <c r="J39" s="51">
        <v>0</v>
      </c>
      <c r="K39" s="51">
        <f>E39*J39</f>
        <v>0</v>
      </c>
      <c r="Q39" s="11">
        <v>2</v>
      </c>
      <c r="AA39" s="10">
        <v>12</v>
      </c>
      <c r="AB39" s="10">
        <v>0</v>
      </c>
      <c r="AC39" s="10">
        <v>26</v>
      </c>
      <c r="BB39" s="10">
        <v>2</v>
      </c>
      <c r="BC39" s="10">
        <f>IF(BB39=1,G39,0)</f>
        <v>0</v>
      </c>
      <c r="BD39" s="10">
        <f>IF(BB39=2,G39,0)</f>
        <v>0</v>
      </c>
      <c r="BE39" s="10">
        <f>IF(BB39=3,G39,0)</f>
        <v>0</v>
      </c>
      <c r="BF39" s="10">
        <f>IF(BB39=4,G39,0)</f>
        <v>0</v>
      </c>
      <c r="BG39" s="10">
        <f>IF(BB39=5,G39,0)</f>
        <v>0</v>
      </c>
    </row>
    <row r="40" spans="1:59">
      <c r="A40" s="45">
        <v>27</v>
      </c>
      <c r="B40" s="46" t="s">
        <v>137</v>
      </c>
      <c r="C40" s="47" t="s">
        <v>138</v>
      </c>
      <c r="D40" s="48" t="s">
        <v>112</v>
      </c>
      <c r="E40" s="49">
        <v>3</v>
      </c>
      <c r="F40" s="183"/>
      <c r="G40" s="50">
        <f>E40*F40</f>
        <v>0</v>
      </c>
      <c r="H40" s="51">
        <v>4.7600000000000003E-3</v>
      </c>
      <c r="I40" s="51">
        <f>E40*H40</f>
        <v>1.4280000000000001E-2</v>
      </c>
      <c r="J40" s="51">
        <v>0</v>
      </c>
      <c r="K40" s="51">
        <f>E40*J40</f>
        <v>0</v>
      </c>
      <c r="Q40" s="11">
        <v>2</v>
      </c>
      <c r="AA40" s="10">
        <v>12</v>
      </c>
      <c r="AB40" s="10">
        <v>0</v>
      </c>
      <c r="AC40" s="10">
        <v>27</v>
      </c>
      <c r="BB40" s="10">
        <v>2</v>
      </c>
      <c r="BC40" s="10">
        <f>IF(BB40=1,G40,0)</f>
        <v>0</v>
      </c>
      <c r="BD40" s="10">
        <f>IF(BB40=2,G40,0)</f>
        <v>0</v>
      </c>
      <c r="BE40" s="10">
        <f>IF(BB40=3,G40,0)</f>
        <v>0</v>
      </c>
      <c r="BF40" s="10">
        <f>IF(BB40=4,G40,0)</f>
        <v>0</v>
      </c>
      <c r="BG40" s="10">
        <f>IF(BB40=5,G40,0)</f>
        <v>0</v>
      </c>
    </row>
    <row r="41" spans="1:59">
      <c r="A41" s="45">
        <v>28</v>
      </c>
      <c r="B41" s="46" t="s">
        <v>139</v>
      </c>
      <c r="C41" s="47" t="s">
        <v>140</v>
      </c>
      <c r="D41" s="48" t="s">
        <v>80</v>
      </c>
      <c r="E41" s="49">
        <v>6.7199999999999996E-2</v>
      </c>
      <c r="F41" s="183"/>
      <c r="G41" s="50">
        <f>E41*F41</f>
        <v>0</v>
      </c>
      <c r="H41" s="51">
        <v>0</v>
      </c>
      <c r="I41" s="51">
        <f>E41*H41</f>
        <v>0</v>
      </c>
      <c r="J41" s="51">
        <v>0</v>
      </c>
      <c r="K41" s="51">
        <f>E41*J41</f>
        <v>0</v>
      </c>
      <c r="Q41" s="11">
        <v>2</v>
      </c>
      <c r="AA41" s="10">
        <v>12</v>
      </c>
      <c r="AB41" s="10">
        <v>0</v>
      </c>
      <c r="AC41" s="10">
        <v>28</v>
      </c>
      <c r="BB41" s="10">
        <v>2</v>
      </c>
      <c r="BC41" s="10">
        <f>IF(BB41=1,G41,0)</f>
        <v>0</v>
      </c>
      <c r="BD41" s="10">
        <f>IF(BB41=2,G41,0)</f>
        <v>0</v>
      </c>
      <c r="BE41" s="10">
        <f>IF(BB41=3,G41,0)</f>
        <v>0</v>
      </c>
      <c r="BF41" s="10">
        <f>IF(BB41=4,G41,0)</f>
        <v>0</v>
      </c>
      <c r="BG41" s="10">
        <f>IF(BB41=5,G41,0)</f>
        <v>0</v>
      </c>
    </row>
    <row r="42" spans="1:59">
      <c r="A42" s="52"/>
      <c r="B42" s="53" t="s">
        <v>70</v>
      </c>
      <c r="C42" s="54" t="str">
        <f>CONCATENATE(B36," ",C36)</f>
        <v>732 Strojovny</v>
      </c>
      <c r="D42" s="52"/>
      <c r="E42" s="55"/>
      <c r="F42" s="55"/>
      <c r="G42" s="56">
        <f>SUM(G36:G41)</f>
        <v>0</v>
      </c>
      <c r="H42" s="57"/>
      <c r="I42" s="58">
        <f>SUM(I36:I41)</f>
        <v>6.7250000000000004E-2</v>
      </c>
      <c r="J42" s="57"/>
      <c r="K42" s="58">
        <f>SUM(K36:K41)</f>
        <v>0</v>
      </c>
      <c r="Q42" s="11">
        <v>4</v>
      </c>
      <c r="BC42" s="12">
        <f>SUM(BC36:BC41)</f>
        <v>0</v>
      </c>
      <c r="BD42" s="12">
        <f>SUM(BD36:BD41)</f>
        <v>0</v>
      </c>
      <c r="BE42" s="12">
        <f>SUM(BE36:BE41)</f>
        <v>0</v>
      </c>
      <c r="BF42" s="12">
        <f>SUM(BF36:BF41)</f>
        <v>0</v>
      </c>
      <c r="BG42" s="12">
        <f>SUM(BG36:BG41)</f>
        <v>0</v>
      </c>
    </row>
    <row r="43" spans="1:59">
      <c r="A43" s="38" t="s">
        <v>69</v>
      </c>
      <c r="B43" s="39" t="s">
        <v>141</v>
      </c>
      <c r="C43" s="40" t="s">
        <v>142</v>
      </c>
      <c r="D43" s="41"/>
      <c r="E43" s="42"/>
      <c r="F43" s="42"/>
      <c r="G43" s="43"/>
      <c r="H43" s="44"/>
      <c r="I43" s="44"/>
      <c r="J43" s="44"/>
      <c r="K43" s="44"/>
      <c r="Q43" s="11">
        <v>1</v>
      </c>
    </row>
    <row r="44" spans="1:59">
      <c r="A44" s="45">
        <v>29</v>
      </c>
      <c r="B44" s="46" t="s">
        <v>143</v>
      </c>
      <c r="C44" s="47" t="s">
        <v>144</v>
      </c>
      <c r="D44" s="48" t="s">
        <v>77</v>
      </c>
      <c r="E44" s="49">
        <v>325</v>
      </c>
      <c r="F44" s="183"/>
      <c r="G44" s="50">
        <f t="shared" ref="G44:G53" si="8">E44*F44</f>
        <v>0</v>
      </c>
      <c r="H44" s="51">
        <v>6.4000000000000003E-3</v>
      </c>
      <c r="I44" s="51">
        <f t="shared" ref="I44:I53" si="9">E44*H44</f>
        <v>2.08</v>
      </c>
      <c r="J44" s="51">
        <v>0</v>
      </c>
      <c r="K44" s="51">
        <f t="shared" ref="K44:K53" si="10">E44*J44</f>
        <v>0</v>
      </c>
      <c r="Q44" s="11">
        <v>2</v>
      </c>
      <c r="AA44" s="10">
        <v>12</v>
      </c>
      <c r="AB44" s="10">
        <v>0</v>
      </c>
      <c r="AC44" s="10">
        <v>29</v>
      </c>
      <c r="BB44" s="10">
        <v>2</v>
      </c>
      <c r="BC44" s="10">
        <f t="shared" ref="BC44:BC53" si="11">IF(BB44=1,G44,0)</f>
        <v>0</v>
      </c>
      <c r="BD44" s="10">
        <f t="shared" ref="BD44:BD53" si="12">IF(BB44=2,G44,0)</f>
        <v>0</v>
      </c>
      <c r="BE44" s="10">
        <f t="shared" ref="BE44:BE53" si="13">IF(BB44=3,G44,0)</f>
        <v>0</v>
      </c>
      <c r="BF44" s="10">
        <f t="shared" ref="BF44:BF53" si="14">IF(BB44=4,G44,0)</f>
        <v>0</v>
      </c>
      <c r="BG44" s="10">
        <f t="shared" ref="BG44:BG53" si="15">IF(BB44=5,G44,0)</f>
        <v>0</v>
      </c>
    </row>
    <row r="45" spans="1:59">
      <c r="A45" s="45">
        <v>30</v>
      </c>
      <c r="B45" s="46" t="s">
        <v>145</v>
      </c>
      <c r="C45" s="47" t="s">
        <v>146</v>
      </c>
      <c r="D45" s="48" t="s">
        <v>77</v>
      </c>
      <c r="E45" s="49">
        <v>48</v>
      </c>
      <c r="F45" s="183"/>
      <c r="G45" s="50">
        <f t="shared" si="8"/>
        <v>0</v>
      </c>
      <c r="H45" s="51">
        <v>6.5500000000000003E-3</v>
      </c>
      <c r="I45" s="51">
        <f t="shared" si="9"/>
        <v>0.31440000000000001</v>
      </c>
      <c r="J45" s="51">
        <v>0</v>
      </c>
      <c r="K45" s="51">
        <f t="shared" si="10"/>
        <v>0</v>
      </c>
      <c r="Q45" s="11">
        <v>2</v>
      </c>
      <c r="AA45" s="10">
        <v>12</v>
      </c>
      <c r="AB45" s="10">
        <v>0</v>
      </c>
      <c r="AC45" s="10">
        <v>30</v>
      </c>
      <c r="BB45" s="10">
        <v>2</v>
      </c>
      <c r="BC45" s="10">
        <f t="shared" si="11"/>
        <v>0</v>
      </c>
      <c r="BD45" s="10">
        <f t="shared" si="12"/>
        <v>0</v>
      </c>
      <c r="BE45" s="10">
        <f t="shared" si="13"/>
        <v>0</v>
      </c>
      <c r="BF45" s="10">
        <f t="shared" si="14"/>
        <v>0</v>
      </c>
      <c r="BG45" s="10">
        <f t="shared" si="15"/>
        <v>0</v>
      </c>
    </row>
    <row r="46" spans="1:59">
      <c r="A46" s="45">
        <v>31</v>
      </c>
      <c r="B46" s="46" t="s">
        <v>147</v>
      </c>
      <c r="C46" s="47" t="s">
        <v>148</v>
      </c>
      <c r="D46" s="48" t="s">
        <v>77</v>
      </c>
      <c r="E46" s="49">
        <v>20</v>
      </c>
      <c r="F46" s="183"/>
      <c r="G46" s="50">
        <f t="shared" si="8"/>
        <v>0</v>
      </c>
      <c r="H46" s="51">
        <v>6.6800000000000002E-3</v>
      </c>
      <c r="I46" s="51">
        <f t="shared" si="9"/>
        <v>0.1336</v>
      </c>
      <c r="J46" s="51">
        <v>0</v>
      </c>
      <c r="K46" s="51">
        <f t="shared" si="10"/>
        <v>0</v>
      </c>
      <c r="Q46" s="11">
        <v>2</v>
      </c>
      <c r="AA46" s="10">
        <v>12</v>
      </c>
      <c r="AB46" s="10">
        <v>0</v>
      </c>
      <c r="AC46" s="10">
        <v>31</v>
      </c>
      <c r="BB46" s="10">
        <v>2</v>
      </c>
      <c r="BC46" s="10">
        <f t="shared" si="11"/>
        <v>0</v>
      </c>
      <c r="BD46" s="10">
        <f t="shared" si="12"/>
        <v>0</v>
      </c>
      <c r="BE46" s="10">
        <f t="shared" si="13"/>
        <v>0</v>
      </c>
      <c r="BF46" s="10">
        <f t="shared" si="14"/>
        <v>0</v>
      </c>
      <c r="BG46" s="10">
        <f t="shared" si="15"/>
        <v>0</v>
      </c>
    </row>
    <row r="47" spans="1:59">
      <c r="A47" s="45">
        <v>32</v>
      </c>
      <c r="B47" s="46" t="s">
        <v>149</v>
      </c>
      <c r="C47" s="47" t="s">
        <v>150</v>
      </c>
      <c r="D47" s="48" t="s">
        <v>77</v>
      </c>
      <c r="E47" s="49">
        <v>71</v>
      </c>
      <c r="F47" s="183"/>
      <c r="G47" s="50">
        <f t="shared" si="8"/>
        <v>0</v>
      </c>
      <c r="H47" s="51">
        <v>6.2700000000000004E-3</v>
      </c>
      <c r="I47" s="51">
        <f t="shared" si="9"/>
        <v>0.44517000000000001</v>
      </c>
      <c r="J47" s="51">
        <v>0</v>
      </c>
      <c r="K47" s="51">
        <f t="shared" si="10"/>
        <v>0</v>
      </c>
      <c r="Q47" s="11">
        <v>2</v>
      </c>
      <c r="AA47" s="10">
        <v>12</v>
      </c>
      <c r="AB47" s="10">
        <v>0</v>
      </c>
      <c r="AC47" s="10">
        <v>32</v>
      </c>
      <c r="BB47" s="10">
        <v>2</v>
      </c>
      <c r="BC47" s="10">
        <f t="shared" si="11"/>
        <v>0</v>
      </c>
      <c r="BD47" s="10">
        <f t="shared" si="12"/>
        <v>0</v>
      </c>
      <c r="BE47" s="10">
        <f t="shared" si="13"/>
        <v>0</v>
      </c>
      <c r="BF47" s="10">
        <f t="shared" si="14"/>
        <v>0</v>
      </c>
      <c r="BG47" s="10">
        <f t="shared" si="15"/>
        <v>0</v>
      </c>
    </row>
    <row r="48" spans="1:59">
      <c r="A48" s="45">
        <v>33</v>
      </c>
      <c r="B48" s="46" t="s">
        <v>151</v>
      </c>
      <c r="C48" s="47" t="s">
        <v>152</v>
      </c>
      <c r="D48" s="48" t="s">
        <v>77</v>
      </c>
      <c r="E48" s="49">
        <v>325</v>
      </c>
      <c r="F48" s="183"/>
      <c r="G48" s="50">
        <f t="shared" si="8"/>
        <v>0</v>
      </c>
      <c r="H48" s="51">
        <v>5.9500000000000004E-3</v>
      </c>
      <c r="I48" s="51">
        <f t="shared" si="9"/>
        <v>1.9337500000000001</v>
      </c>
      <c r="J48" s="51">
        <v>0</v>
      </c>
      <c r="K48" s="51">
        <f t="shared" si="10"/>
        <v>0</v>
      </c>
      <c r="Q48" s="11">
        <v>2</v>
      </c>
      <c r="AA48" s="10">
        <v>12</v>
      </c>
      <c r="AB48" s="10">
        <v>0</v>
      </c>
      <c r="AC48" s="10">
        <v>33</v>
      </c>
      <c r="BB48" s="10">
        <v>2</v>
      </c>
      <c r="BC48" s="10">
        <f t="shared" si="11"/>
        <v>0</v>
      </c>
      <c r="BD48" s="10">
        <f t="shared" si="12"/>
        <v>0</v>
      </c>
      <c r="BE48" s="10">
        <f t="shared" si="13"/>
        <v>0</v>
      </c>
      <c r="BF48" s="10">
        <f t="shared" si="14"/>
        <v>0</v>
      </c>
      <c r="BG48" s="10">
        <f t="shared" si="15"/>
        <v>0</v>
      </c>
    </row>
    <row r="49" spans="1:59">
      <c r="A49" s="45">
        <v>34</v>
      </c>
      <c r="B49" s="46" t="s">
        <v>153</v>
      </c>
      <c r="C49" s="47" t="s">
        <v>154</v>
      </c>
      <c r="D49" s="48" t="s">
        <v>77</v>
      </c>
      <c r="E49" s="49">
        <v>48</v>
      </c>
      <c r="F49" s="183"/>
      <c r="G49" s="50">
        <f t="shared" si="8"/>
        <v>0</v>
      </c>
      <c r="H49" s="51">
        <v>5.9699999999999996E-3</v>
      </c>
      <c r="I49" s="51">
        <f t="shared" si="9"/>
        <v>0.28655999999999998</v>
      </c>
      <c r="J49" s="51">
        <v>0</v>
      </c>
      <c r="K49" s="51">
        <f t="shared" si="10"/>
        <v>0</v>
      </c>
      <c r="Q49" s="11">
        <v>2</v>
      </c>
      <c r="AA49" s="10">
        <v>12</v>
      </c>
      <c r="AB49" s="10">
        <v>0</v>
      </c>
      <c r="AC49" s="10">
        <v>34</v>
      </c>
      <c r="BB49" s="10">
        <v>2</v>
      </c>
      <c r="BC49" s="10">
        <f t="shared" si="11"/>
        <v>0</v>
      </c>
      <c r="BD49" s="10">
        <f t="shared" si="12"/>
        <v>0</v>
      </c>
      <c r="BE49" s="10">
        <f t="shared" si="13"/>
        <v>0</v>
      </c>
      <c r="BF49" s="10">
        <f t="shared" si="14"/>
        <v>0</v>
      </c>
      <c r="BG49" s="10">
        <f t="shared" si="15"/>
        <v>0</v>
      </c>
    </row>
    <row r="50" spans="1:59">
      <c r="A50" s="45">
        <v>35</v>
      </c>
      <c r="B50" s="46" t="s">
        <v>155</v>
      </c>
      <c r="C50" s="47" t="s">
        <v>156</v>
      </c>
      <c r="D50" s="48" t="s">
        <v>77</v>
      </c>
      <c r="E50" s="49">
        <v>20</v>
      </c>
      <c r="F50" s="183"/>
      <c r="G50" s="50">
        <f t="shared" si="8"/>
        <v>0</v>
      </c>
      <c r="H50" s="51">
        <v>5.9800000000000001E-3</v>
      </c>
      <c r="I50" s="51">
        <f t="shared" si="9"/>
        <v>0.1196</v>
      </c>
      <c r="J50" s="51">
        <v>0</v>
      </c>
      <c r="K50" s="51">
        <f t="shared" si="10"/>
        <v>0</v>
      </c>
      <c r="Q50" s="11">
        <v>2</v>
      </c>
      <c r="AA50" s="10">
        <v>12</v>
      </c>
      <c r="AB50" s="10">
        <v>0</v>
      </c>
      <c r="AC50" s="10">
        <v>35</v>
      </c>
      <c r="BB50" s="10">
        <v>2</v>
      </c>
      <c r="BC50" s="10">
        <f t="shared" si="11"/>
        <v>0</v>
      </c>
      <c r="BD50" s="10">
        <f t="shared" si="12"/>
        <v>0</v>
      </c>
      <c r="BE50" s="10">
        <f t="shared" si="13"/>
        <v>0</v>
      </c>
      <c r="BF50" s="10">
        <f t="shared" si="14"/>
        <v>0</v>
      </c>
      <c r="BG50" s="10">
        <f t="shared" si="15"/>
        <v>0</v>
      </c>
    </row>
    <row r="51" spans="1:59">
      <c r="A51" s="45">
        <v>36</v>
      </c>
      <c r="B51" s="46" t="s">
        <v>157</v>
      </c>
      <c r="C51" s="47" t="s">
        <v>158</v>
      </c>
      <c r="D51" s="48" t="s">
        <v>77</v>
      </c>
      <c r="E51" s="49">
        <v>71</v>
      </c>
      <c r="F51" s="183"/>
      <c r="G51" s="50">
        <f t="shared" si="8"/>
        <v>0</v>
      </c>
      <c r="H51" s="51">
        <v>5.0099999999999997E-3</v>
      </c>
      <c r="I51" s="51">
        <f t="shared" si="9"/>
        <v>0.35570999999999997</v>
      </c>
      <c r="J51" s="51">
        <v>0</v>
      </c>
      <c r="K51" s="51">
        <f t="shared" si="10"/>
        <v>0</v>
      </c>
      <c r="Q51" s="11">
        <v>2</v>
      </c>
      <c r="AA51" s="10">
        <v>12</v>
      </c>
      <c r="AB51" s="10">
        <v>0</v>
      </c>
      <c r="AC51" s="10">
        <v>36</v>
      </c>
      <c r="BB51" s="10">
        <v>2</v>
      </c>
      <c r="BC51" s="10">
        <f t="shared" si="11"/>
        <v>0</v>
      </c>
      <c r="BD51" s="10">
        <f t="shared" si="12"/>
        <v>0</v>
      </c>
      <c r="BE51" s="10">
        <f t="shared" si="13"/>
        <v>0</v>
      </c>
      <c r="BF51" s="10">
        <f t="shared" si="14"/>
        <v>0</v>
      </c>
      <c r="BG51" s="10">
        <f t="shared" si="15"/>
        <v>0</v>
      </c>
    </row>
    <row r="52" spans="1:59">
      <c r="A52" s="45">
        <v>37</v>
      </c>
      <c r="B52" s="46" t="s">
        <v>159</v>
      </c>
      <c r="C52" s="47" t="s">
        <v>160</v>
      </c>
      <c r="D52" s="48" t="s">
        <v>77</v>
      </c>
      <c r="E52" s="49">
        <v>464</v>
      </c>
      <c r="F52" s="183"/>
      <c r="G52" s="50">
        <f t="shared" si="8"/>
        <v>0</v>
      </c>
      <c r="H52" s="51">
        <v>0</v>
      </c>
      <c r="I52" s="51">
        <f t="shared" si="9"/>
        <v>0</v>
      </c>
      <c r="J52" s="51">
        <v>0</v>
      </c>
      <c r="K52" s="51">
        <f t="shared" si="10"/>
        <v>0</v>
      </c>
      <c r="Q52" s="11">
        <v>2</v>
      </c>
      <c r="AA52" s="10">
        <v>12</v>
      </c>
      <c r="AB52" s="10">
        <v>0</v>
      </c>
      <c r="AC52" s="10">
        <v>37</v>
      </c>
      <c r="BB52" s="10">
        <v>2</v>
      </c>
      <c r="BC52" s="10">
        <f t="shared" si="11"/>
        <v>0</v>
      </c>
      <c r="BD52" s="10">
        <f t="shared" si="12"/>
        <v>0</v>
      </c>
      <c r="BE52" s="10">
        <f t="shared" si="13"/>
        <v>0</v>
      </c>
      <c r="BF52" s="10">
        <f t="shared" si="14"/>
        <v>0</v>
      </c>
      <c r="BG52" s="10">
        <f t="shared" si="15"/>
        <v>0</v>
      </c>
    </row>
    <row r="53" spans="1:59">
      <c r="A53" s="45">
        <v>38</v>
      </c>
      <c r="B53" s="46" t="s">
        <v>161</v>
      </c>
      <c r="C53" s="47" t="s">
        <v>162</v>
      </c>
      <c r="D53" s="48" t="s">
        <v>80</v>
      </c>
      <c r="E53" s="49">
        <v>5.6680000000000001</v>
      </c>
      <c r="F53" s="183"/>
      <c r="G53" s="50">
        <f t="shared" si="8"/>
        <v>0</v>
      </c>
      <c r="H53" s="51">
        <v>0</v>
      </c>
      <c r="I53" s="51">
        <f t="shared" si="9"/>
        <v>0</v>
      </c>
      <c r="J53" s="51">
        <v>0</v>
      </c>
      <c r="K53" s="51">
        <f t="shared" si="10"/>
        <v>0</v>
      </c>
      <c r="Q53" s="11">
        <v>2</v>
      </c>
      <c r="AA53" s="10">
        <v>12</v>
      </c>
      <c r="AB53" s="10">
        <v>0</v>
      </c>
      <c r="AC53" s="10">
        <v>38</v>
      </c>
      <c r="BB53" s="10">
        <v>2</v>
      </c>
      <c r="BC53" s="10">
        <f t="shared" si="11"/>
        <v>0</v>
      </c>
      <c r="BD53" s="10">
        <f t="shared" si="12"/>
        <v>0</v>
      </c>
      <c r="BE53" s="10">
        <f t="shared" si="13"/>
        <v>0</v>
      </c>
      <c r="BF53" s="10">
        <f t="shared" si="14"/>
        <v>0</v>
      </c>
      <c r="BG53" s="10">
        <f t="shared" si="15"/>
        <v>0</v>
      </c>
    </row>
    <row r="54" spans="1:59">
      <c r="A54" s="52"/>
      <c r="B54" s="53" t="s">
        <v>70</v>
      </c>
      <c r="C54" s="54" t="str">
        <f>CONCATENATE(B43," ",C43)</f>
        <v>733 Rozvod potrubí</v>
      </c>
      <c r="D54" s="52"/>
      <c r="E54" s="55"/>
      <c r="F54" s="55"/>
      <c r="G54" s="56">
        <f>SUM(G43:G53)</f>
        <v>0</v>
      </c>
      <c r="H54" s="57"/>
      <c r="I54" s="58">
        <f>SUM(I43:I53)</f>
        <v>5.6687900000000004</v>
      </c>
      <c r="J54" s="57"/>
      <c r="K54" s="58">
        <f>SUM(K43:K53)</f>
        <v>0</v>
      </c>
      <c r="Q54" s="11">
        <v>4</v>
      </c>
      <c r="BC54" s="12">
        <f>SUM(BC43:BC53)</f>
        <v>0</v>
      </c>
      <c r="BD54" s="12">
        <f>SUM(BD43:BD53)</f>
        <v>0</v>
      </c>
      <c r="BE54" s="12">
        <f>SUM(BE43:BE53)</f>
        <v>0</v>
      </c>
      <c r="BF54" s="12">
        <f>SUM(BF43:BF53)</f>
        <v>0</v>
      </c>
      <c r="BG54" s="12">
        <f>SUM(BG43:BG53)</f>
        <v>0</v>
      </c>
    </row>
    <row r="55" spans="1:59">
      <c r="A55" s="38" t="s">
        <v>69</v>
      </c>
      <c r="B55" s="39" t="s">
        <v>163</v>
      </c>
      <c r="C55" s="40" t="s">
        <v>164</v>
      </c>
      <c r="D55" s="41"/>
      <c r="E55" s="42"/>
      <c r="F55" s="42"/>
      <c r="G55" s="43"/>
      <c r="H55" s="44"/>
      <c r="I55" s="44"/>
      <c r="J55" s="44"/>
      <c r="K55" s="44"/>
      <c r="Q55" s="11">
        <v>1</v>
      </c>
    </row>
    <row r="56" spans="1:59">
      <c r="A56" s="45">
        <v>39</v>
      </c>
      <c r="B56" s="46" t="s">
        <v>165</v>
      </c>
      <c r="C56" s="47" t="s">
        <v>166</v>
      </c>
      <c r="D56" s="48" t="s">
        <v>103</v>
      </c>
      <c r="E56" s="49">
        <v>6</v>
      </c>
      <c r="F56" s="183"/>
      <c r="G56" s="50">
        <f t="shared" ref="G56:G73" si="16">E56*F56</f>
        <v>0</v>
      </c>
      <c r="H56" s="51">
        <v>3.8000000000000002E-4</v>
      </c>
      <c r="I56" s="51">
        <f t="shared" ref="I56:I73" si="17">E56*H56</f>
        <v>2.2799999999999999E-3</v>
      </c>
      <c r="J56" s="51">
        <v>0</v>
      </c>
      <c r="K56" s="51">
        <f t="shared" ref="K56:K73" si="18">E56*J56</f>
        <v>0</v>
      </c>
      <c r="Q56" s="11">
        <v>2</v>
      </c>
      <c r="AA56" s="10">
        <v>12</v>
      </c>
      <c r="AB56" s="10">
        <v>0</v>
      </c>
      <c r="AC56" s="10">
        <v>39</v>
      </c>
      <c r="BB56" s="10">
        <v>2</v>
      </c>
      <c r="BC56" s="10">
        <f t="shared" ref="BC56:BC73" si="19">IF(BB56=1,G56,0)</f>
        <v>0</v>
      </c>
      <c r="BD56" s="10">
        <f t="shared" ref="BD56:BD73" si="20">IF(BB56=2,G56,0)</f>
        <v>0</v>
      </c>
      <c r="BE56" s="10">
        <f t="shared" ref="BE56:BE73" si="21">IF(BB56=3,G56,0)</f>
        <v>0</v>
      </c>
      <c r="BF56" s="10">
        <f t="shared" ref="BF56:BF73" si="22">IF(BB56=4,G56,0)</f>
        <v>0</v>
      </c>
      <c r="BG56" s="10">
        <f t="shared" ref="BG56:BG73" si="23">IF(BB56=5,G56,0)</f>
        <v>0</v>
      </c>
    </row>
    <row r="57" spans="1:59">
      <c r="A57" s="45">
        <v>40</v>
      </c>
      <c r="B57" s="46" t="s">
        <v>167</v>
      </c>
      <c r="C57" s="47" t="s">
        <v>168</v>
      </c>
      <c r="D57" s="48" t="s">
        <v>103</v>
      </c>
      <c r="E57" s="49">
        <v>12</v>
      </c>
      <c r="F57" s="183"/>
      <c r="G57" s="50">
        <f t="shared" si="16"/>
        <v>0</v>
      </c>
      <c r="H57" s="51">
        <v>6.0999999999999997E-4</v>
      </c>
      <c r="I57" s="51">
        <f t="shared" si="17"/>
        <v>7.3200000000000001E-3</v>
      </c>
      <c r="J57" s="51">
        <v>0</v>
      </c>
      <c r="K57" s="51">
        <f t="shared" si="18"/>
        <v>0</v>
      </c>
      <c r="Q57" s="11">
        <v>2</v>
      </c>
      <c r="AA57" s="10">
        <v>12</v>
      </c>
      <c r="AB57" s="10">
        <v>0</v>
      </c>
      <c r="AC57" s="10">
        <v>40</v>
      </c>
      <c r="BB57" s="10">
        <v>2</v>
      </c>
      <c r="BC57" s="10">
        <f t="shared" si="19"/>
        <v>0</v>
      </c>
      <c r="BD57" s="10">
        <f t="shared" si="20"/>
        <v>0</v>
      </c>
      <c r="BE57" s="10">
        <f t="shared" si="21"/>
        <v>0</v>
      </c>
      <c r="BF57" s="10">
        <f t="shared" si="22"/>
        <v>0</v>
      </c>
      <c r="BG57" s="10">
        <f t="shared" si="23"/>
        <v>0</v>
      </c>
    </row>
    <row r="58" spans="1:59">
      <c r="A58" s="45">
        <v>41</v>
      </c>
      <c r="B58" s="46" t="s">
        <v>169</v>
      </c>
      <c r="C58" s="47" t="s">
        <v>170</v>
      </c>
      <c r="D58" s="48" t="s">
        <v>103</v>
      </c>
      <c r="E58" s="49">
        <v>1</v>
      </c>
      <c r="F58" s="183"/>
      <c r="G58" s="50">
        <f t="shared" si="16"/>
        <v>0</v>
      </c>
      <c r="H58" s="51">
        <v>2.5000000000000001E-4</v>
      </c>
      <c r="I58" s="51">
        <f t="shared" si="17"/>
        <v>2.5000000000000001E-4</v>
      </c>
      <c r="J58" s="51">
        <v>0</v>
      </c>
      <c r="K58" s="51">
        <f t="shared" si="18"/>
        <v>0</v>
      </c>
      <c r="Q58" s="11">
        <v>2</v>
      </c>
      <c r="AA58" s="10">
        <v>12</v>
      </c>
      <c r="AB58" s="10">
        <v>0</v>
      </c>
      <c r="AC58" s="10">
        <v>41</v>
      </c>
      <c r="BB58" s="10">
        <v>2</v>
      </c>
      <c r="BC58" s="10">
        <f t="shared" si="19"/>
        <v>0</v>
      </c>
      <c r="BD58" s="10">
        <f t="shared" si="20"/>
        <v>0</v>
      </c>
      <c r="BE58" s="10">
        <f t="shared" si="21"/>
        <v>0</v>
      </c>
      <c r="BF58" s="10">
        <f t="shared" si="22"/>
        <v>0</v>
      </c>
      <c r="BG58" s="10">
        <f t="shared" si="23"/>
        <v>0</v>
      </c>
    </row>
    <row r="59" spans="1:59">
      <c r="A59" s="45">
        <v>42</v>
      </c>
      <c r="B59" s="46" t="s">
        <v>171</v>
      </c>
      <c r="C59" s="47" t="s">
        <v>172</v>
      </c>
      <c r="D59" s="48" t="s">
        <v>103</v>
      </c>
      <c r="E59" s="49">
        <v>2</v>
      </c>
      <c r="F59" s="183"/>
      <c r="G59" s="50">
        <f t="shared" si="16"/>
        <v>0</v>
      </c>
      <c r="H59" s="51">
        <v>4.6000000000000001E-4</v>
      </c>
      <c r="I59" s="51">
        <f t="shared" si="17"/>
        <v>9.2000000000000003E-4</v>
      </c>
      <c r="J59" s="51">
        <v>0</v>
      </c>
      <c r="K59" s="51">
        <f t="shared" si="18"/>
        <v>0</v>
      </c>
      <c r="Q59" s="11">
        <v>2</v>
      </c>
      <c r="AA59" s="10">
        <v>12</v>
      </c>
      <c r="AB59" s="10">
        <v>0</v>
      </c>
      <c r="AC59" s="10">
        <v>42</v>
      </c>
      <c r="BB59" s="10">
        <v>2</v>
      </c>
      <c r="BC59" s="10">
        <f t="shared" si="19"/>
        <v>0</v>
      </c>
      <c r="BD59" s="10">
        <f t="shared" si="20"/>
        <v>0</v>
      </c>
      <c r="BE59" s="10">
        <f t="shared" si="21"/>
        <v>0</v>
      </c>
      <c r="BF59" s="10">
        <f t="shared" si="22"/>
        <v>0</v>
      </c>
      <c r="BG59" s="10">
        <f t="shared" si="23"/>
        <v>0</v>
      </c>
    </row>
    <row r="60" spans="1:59">
      <c r="A60" s="45">
        <v>43</v>
      </c>
      <c r="B60" s="46" t="s">
        <v>173</v>
      </c>
      <c r="C60" s="47" t="s">
        <v>174</v>
      </c>
      <c r="D60" s="48" t="s">
        <v>103</v>
      </c>
      <c r="E60" s="49">
        <v>7</v>
      </c>
      <c r="F60" s="183"/>
      <c r="G60" s="50">
        <f t="shared" si="16"/>
        <v>0</v>
      </c>
      <c r="H60" s="51">
        <v>1E-4</v>
      </c>
      <c r="I60" s="51">
        <f t="shared" si="17"/>
        <v>6.9999999999999999E-4</v>
      </c>
      <c r="J60" s="51">
        <v>0</v>
      </c>
      <c r="K60" s="51">
        <f t="shared" si="18"/>
        <v>0</v>
      </c>
      <c r="Q60" s="11">
        <v>2</v>
      </c>
      <c r="AA60" s="10">
        <v>12</v>
      </c>
      <c r="AB60" s="10">
        <v>0</v>
      </c>
      <c r="AC60" s="10">
        <v>43</v>
      </c>
      <c r="BB60" s="10">
        <v>2</v>
      </c>
      <c r="BC60" s="10">
        <f t="shared" si="19"/>
        <v>0</v>
      </c>
      <c r="BD60" s="10">
        <f t="shared" si="20"/>
        <v>0</v>
      </c>
      <c r="BE60" s="10">
        <f t="shared" si="21"/>
        <v>0</v>
      </c>
      <c r="BF60" s="10">
        <f t="shared" si="22"/>
        <v>0</v>
      </c>
      <c r="BG60" s="10">
        <f t="shared" si="23"/>
        <v>0</v>
      </c>
    </row>
    <row r="61" spans="1:59">
      <c r="A61" s="45">
        <v>44</v>
      </c>
      <c r="B61" s="46" t="s">
        <v>175</v>
      </c>
      <c r="C61" s="47" t="s">
        <v>176</v>
      </c>
      <c r="D61" s="48" t="s">
        <v>103</v>
      </c>
      <c r="E61" s="49">
        <v>7</v>
      </c>
      <c r="F61" s="183"/>
      <c r="G61" s="50">
        <f t="shared" si="16"/>
        <v>0</v>
      </c>
      <c r="H61" s="51">
        <v>1.9000000000000001E-4</v>
      </c>
      <c r="I61" s="51">
        <f t="shared" si="17"/>
        <v>1.33E-3</v>
      </c>
      <c r="J61" s="51">
        <v>0</v>
      </c>
      <c r="K61" s="51">
        <f t="shared" si="18"/>
        <v>0</v>
      </c>
      <c r="Q61" s="11">
        <v>2</v>
      </c>
      <c r="AA61" s="10">
        <v>12</v>
      </c>
      <c r="AB61" s="10">
        <v>0</v>
      </c>
      <c r="AC61" s="10">
        <v>44</v>
      </c>
      <c r="BB61" s="10">
        <v>2</v>
      </c>
      <c r="BC61" s="10">
        <f t="shared" si="19"/>
        <v>0</v>
      </c>
      <c r="BD61" s="10">
        <f t="shared" si="20"/>
        <v>0</v>
      </c>
      <c r="BE61" s="10">
        <f t="shared" si="21"/>
        <v>0</v>
      </c>
      <c r="BF61" s="10">
        <f t="shared" si="22"/>
        <v>0</v>
      </c>
      <c r="BG61" s="10">
        <f t="shared" si="23"/>
        <v>0</v>
      </c>
    </row>
    <row r="62" spans="1:59">
      <c r="A62" s="45">
        <v>45</v>
      </c>
      <c r="B62" s="46" t="s">
        <v>177</v>
      </c>
      <c r="C62" s="47" t="s">
        <v>178</v>
      </c>
      <c r="D62" s="48" t="s">
        <v>103</v>
      </c>
      <c r="E62" s="49">
        <v>1</v>
      </c>
      <c r="F62" s="183"/>
      <c r="G62" s="50">
        <f t="shared" si="16"/>
        <v>0</v>
      </c>
      <c r="H62" s="51">
        <v>2.7E-4</v>
      </c>
      <c r="I62" s="51">
        <f t="shared" si="17"/>
        <v>2.7E-4</v>
      </c>
      <c r="J62" s="51">
        <v>0</v>
      </c>
      <c r="K62" s="51">
        <f t="shared" si="18"/>
        <v>0</v>
      </c>
      <c r="Q62" s="11">
        <v>2</v>
      </c>
      <c r="AA62" s="10">
        <v>12</v>
      </c>
      <c r="AB62" s="10">
        <v>0</v>
      </c>
      <c r="AC62" s="10">
        <v>45</v>
      </c>
      <c r="BB62" s="10">
        <v>2</v>
      </c>
      <c r="BC62" s="10">
        <f t="shared" si="19"/>
        <v>0</v>
      </c>
      <c r="BD62" s="10">
        <f t="shared" si="20"/>
        <v>0</v>
      </c>
      <c r="BE62" s="10">
        <f t="shared" si="21"/>
        <v>0</v>
      </c>
      <c r="BF62" s="10">
        <f t="shared" si="22"/>
        <v>0</v>
      </c>
      <c r="BG62" s="10">
        <f t="shared" si="23"/>
        <v>0</v>
      </c>
    </row>
    <row r="63" spans="1:59">
      <c r="A63" s="45">
        <v>46</v>
      </c>
      <c r="B63" s="46" t="s">
        <v>179</v>
      </c>
      <c r="C63" s="47" t="s">
        <v>180</v>
      </c>
      <c r="D63" s="48" t="s">
        <v>103</v>
      </c>
      <c r="E63" s="49">
        <v>4</v>
      </c>
      <c r="F63" s="183"/>
      <c r="G63" s="50">
        <f t="shared" si="16"/>
        <v>0</v>
      </c>
      <c r="H63" s="51">
        <v>6.7000000000000002E-4</v>
      </c>
      <c r="I63" s="51">
        <f t="shared" si="17"/>
        <v>2.6800000000000001E-3</v>
      </c>
      <c r="J63" s="51">
        <v>0</v>
      </c>
      <c r="K63" s="51">
        <f t="shared" si="18"/>
        <v>0</v>
      </c>
      <c r="Q63" s="11">
        <v>2</v>
      </c>
      <c r="AA63" s="10">
        <v>12</v>
      </c>
      <c r="AB63" s="10">
        <v>0</v>
      </c>
      <c r="AC63" s="10">
        <v>46</v>
      </c>
      <c r="BB63" s="10">
        <v>2</v>
      </c>
      <c r="BC63" s="10">
        <f t="shared" si="19"/>
        <v>0</v>
      </c>
      <c r="BD63" s="10">
        <f t="shared" si="20"/>
        <v>0</v>
      </c>
      <c r="BE63" s="10">
        <f t="shared" si="21"/>
        <v>0</v>
      </c>
      <c r="BF63" s="10">
        <f t="shared" si="22"/>
        <v>0</v>
      </c>
      <c r="BG63" s="10">
        <f t="shared" si="23"/>
        <v>0</v>
      </c>
    </row>
    <row r="64" spans="1:59">
      <c r="A64" s="45">
        <v>47</v>
      </c>
      <c r="B64" s="46" t="s">
        <v>181</v>
      </c>
      <c r="C64" s="47" t="s">
        <v>182</v>
      </c>
      <c r="D64" s="48" t="s">
        <v>103</v>
      </c>
      <c r="E64" s="49">
        <v>3</v>
      </c>
      <c r="F64" s="183"/>
      <c r="G64" s="50">
        <f t="shared" si="16"/>
        <v>0</v>
      </c>
      <c r="H64" s="51">
        <v>2.5200000000000001E-3</v>
      </c>
      <c r="I64" s="51">
        <f t="shared" si="17"/>
        <v>7.5600000000000007E-3</v>
      </c>
      <c r="J64" s="51">
        <v>0</v>
      </c>
      <c r="K64" s="51">
        <f t="shared" si="18"/>
        <v>0</v>
      </c>
      <c r="Q64" s="11">
        <v>2</v>
      </c>
      <c r="AA64" s="10">
        <v>12</v>
      </c>
      <c r="AB64" s="10">
        <v>0</v>
      </c>
      <c r="AC64" s="10">
        <v>47</v>
      </c>
      <c r="BB64" s="10">
        <v>2</v>
      </c>
      <c r="BC64" s="10">
        <f t="shared" si="19"/>
        <v>0</v>
      </c>
      <c r="BD64" s="10">
        <f t="shared" si="20"/>
        <v>0</v>
      </c>
      <c r="BE64" s="10">
        <f t="shared" si="21"/>
        <v>0</v>
      </c>
      <c r="BF64" s="10">
        <f t="shared" si="22"/>
        <v>0</v>
      </c>
      <c r="BG64" s="10">
        <f t="shared" si="23"/>
        <v>0</v>
      </c>
    </row>
    <row r="65" spans="1:59">
      <c r="A65" s="45">
        <v>48</v>
      </c>
      <c r="B65" s="46" t="s">
        <v>183</v>
      </c>
      <c r="C65" s="47" t="s">
        <v>184</v>
      </c>
      <c r="D65" s="48" t="s">
        <v>103</v>
      </c>
      <c r="E65" s="49">
        <v>33</v>
      </c>
      <c r="F65" s="183"/>
      <c r="G65" s="50">
        <f t="shared" si="16"/>
        <v>0</v>
      </c>
      <c r="H65" s="51">
        <v>1E-4</v>
      </c>
      <c r="I65" s="51">
        <f t="shared" si="17"/>
        <v>3.3E-3</v>
      </c>
      <c r="J65" s="51">
        <v>0</v>
      </c>
      <c r="K65" s="51">
        <f t="shared" si="18"/>
        <v>0</v>
      </c>
      <c r="Q65" s="11">
        <v>2</v>
      </c>
      <c r="AA65" s="10">
        <v>12</v>
      </c>
      <c r="AB65" s="10">
        <v>1</v>
      </c>
      <c r="AC65" s="10">
        <v>48</v>
      </c>
      <c r="BB65" s="10">
        <v>2</v>
      </c>
      <c r="BC65" s="10">
        <f t="shared" si="19"/>
        <v>0</v>
      </c>
      <c r="BD65" s="10">
        <f t="shared" si="20"/>
        <v>0</v>
      </c>
      <c r="BE65" s="10">
        <f t="shared" si="21"/>
        <v>0</v>
      </c>
      <c r="BF65" s="10">
        <f t="shared" si="22"/>
        <v>0</v>
      </c>
      <c r="BG65" s="10">
        <f t="shared" si="23"/>
        <v>0</v>
      </c>
    </row>
    <row r="66" spans="1:59">
      <c r="A66" s="45">
        <v>49</v>
      </c>
      <c r="B66" s="46" t="s">
        <v>185</v>
      </c>
      <c r="C66" s="47" t="s">
        <v>186</v>
      </c>
      <c r="D66" s="48" t="s">
        <v>103</v>
      </c>
      <c r="E66" s="49">
        <v>66</v>
      </c>
      <c r="F66" s="183"/>
      <c r="G66" s="50">
        <f t="shared" si="16"/>
        <v>0</v>
      </c>
      <c r="H66" s="51">
        <v>1.4999999999999999E-4</v>
      </c>
      <c r="I66" s="51">
        <f t="shared" si="17"/>
        <v>9.8999999999999991E-3</v>
      </c>
      <c r="J66" s="51">
        <v>0</v>
      </c>
      <c r="K66" s="51">
        <f t="shared" si="18"/>
        <v>0</v>
      </c>
      <c r="Q66" s="11">
        <v>2</v>
      </c>
      <c r="AA66" s="10">
        <v>12</v>
      </c>
      <c r="AB66" s="10">
        <v>0</v>
      </c>
      <c r="AC66" s="10">
        <v>49</v>
      </c>
      <c r="BB66" s="10">
        <v>2</v>
      </c>
      <c r="BC66" s="10">
        <f t="shared" si="19"/>
        <v>0</v>
      </c>
      <c r="BD66" s="10">
        <f t="shared" si="20"/>
        <v>0</v>
      </c>
      <c r="BE66" s="10">
        <f t="shared" si="21"/>
        <v>0</v>
      </c>
      <c r="BF66" s="10">
        <f t="shared" si="22"/>
        <v>0</v>
      </c>
      <c r="BG66" s="10">
        <f t="shared" si="23"/>
        <v>0</v>
      </c>
    </row>
    <row r="67" spans="1:59">
      <c r="A67" s="45">
        <v>50</v>
      </c>
      <c r="B67" s="46" t="s">
        <v>187</v>
      </c>
      <c r="C67" s="47" t="s">
        <v>188</v>
      </c>
      <c r="D67" s="48" t="s">
        <v>103</v>
      </c>
      <c r="E67" s="49">
        <v>3</v>
      </c>
      <c r="F67" s="183"/>
      <c r="G67" s="50">
        <f t="shared" si="16"/>
        <v>0</v>
      </c>
      <c r="H67" s="51">
        <v>2.1000000000000001E-4</v>
      </c>
      <c r="I67" s="51">
        <f t="shared" si="17"/>
        <v>6.3000000000000003E-4</v>
      </c>
      <c r="J67" s="51">
        <v>0</v>
      </c>
      <c r="K67" s="51">
        <f t="shared" si="18"/>
        <v>0</v>
      </c>
      <c r="Q67" s="11">
        <v>2</v>
      </c>
      <c r="AA67" s="10">
        <v>12</v>
      </c>
      <c r="AB67" s="10">
        <v>0</v>
      </c>
      <c r="AC67" s="10">
        <v>50</v>
      </c>
      <c r="BB67" s="10">
        <v>2</v>
      </c>
      <c r="BC67" s="10">
        <f t="shared" si="19"/>
        <v>0</v>
      </c>
      <c r="BD67" s="10">
        <f t="shared" si="20"/>
        <v>0</v>
      </c>
      <c r="BE67" s="10">
        <f t="shared" si="21"/>
        <v>0</v>
      </c>
      <c r="BF67" s="10">
        <f t="shared" si="22"/>
        <v>0</v>
      </c>
      <c r="BG67" s="10">
        <f t="shared" si="23"/>
        <v>0</v>
      </c>
    </row>
    <row r="68" spans="1:59">
      <c r="A68" s="45">
        <v>51</v>
      </c>
      <c r="B68" s="46" t="s">
        <v>189</v>
      </c>
      <c r="C68" s="47" t="s">
        <v>190</v>
      </c>
      <c r="D68" s="48" t="s">
        <v>103</v>
      </c>
      <c r="E68" s="49">
        <v>1</v>
      </c>
      <c r="F68" s="183"/>
      <c r="G68" s="50">
        <f t="shared" si="16"/>
        <v>0</v>
      </c>
      <c r="H68" s="51">
        <v>3.4000000000000002E-4</v>
      </c>
      <c r="I68" s="51">
        <f t="shared" si="17"/>
        <v>3.4000000000000002E-4</v>
      </c>
      <c r="J68" s="51">
        <v>0</v>
      </c>
      <c r="K68" s="51">
        <f t="shared" si="18"/>
        <v>0</v>
      </c>
      <c r="Q68" s="11">
        <v>2</v>
      </c>
      <c r="AA68" s="10">
        <v>12</v>
      </c>
      <c r="AB68" s="10">
        <v>0</v>
      </c>
      <c r="AC68" s="10">
        <v>51</v>
      </c>
      <c r="BB68" s="10">
        <v>2</v>
      </c>
      <c r="BC68" s="10">
        <f t="shared" si="19"/>
        <v>0</v>
      </c>
      <c r="BD68" s="10">
        <f t="shared" si="20"/>
        <v>0</v>
      </c>
      <c r="BE68" s="10">
        <f t="shared" si="21"/>
        <v>0</v>
      </c>
      <c r="BF68" s="10">
        <f t="shared" si="22"/>
        <v>0</v>
      </c>
      <c r="BG68" s="10">
        <f t="shared" si="23"/>
        <v>0</v>
      </c>
    </row>
    <row r="69" spans="1:59">
      <c r="A69" s="45">
        <v>52</v>
      </c>
      <c r="B69" s="46" t="s">
        <v>191</v>
      </c>
      <c r="C69" s="47" t="s">
        <v>192</v>
      </c>
      <c r="D69" s="48" t="s">
        <v>103</v>
      </c>
      <c r="E69" s="49">
        <v>3</v>
      </c>
      <c r="F69" s="183"/>
      <c r="G69" s="50">
        <f t="shared" si="16"/>
        <v>0</v>
      </c>
      <c r="H69" s="51">
        <v>6.8000000000000005E-4</v>
      </c>
      <c r="I69" s="51">
        <f t="shared" si="17"/>
        <v>2.0400000000000001E-3</v>
      </c>
      <c r="J69" s="51">
        <v>0</v>
      </c>
      <c r="K69" s="51">
        <f t="shared" si="18"/>
        <v>0</v>
      </c>
      <c r="Q69" s="11">
        <v>2</v>
      </c>
      <c r="AA69" s="10">
        <v>12</v>
      </c>
      <c r="AB69" s="10">
        <v>0</v>
      </c>
      <c r="AC69" s="10">
        <v>52</v>
      </c>
      <c r="BB69" s="10">
        <v>2</v>
      </c>
      <c r="BC69" s="10">
        <f t="shared" si="19"/>
        <v>0</v>
      </c>
      <c r="BD69" s="10">
        <f t="shared" si="20"/>
        <v>0</v>
      </c>
      <c r="BE69" s="10">
        <f t="shared" si="21"/>
        <v>0</v>
      </c>
      <c r="BF69" s="10">
        <f t="shared" si="22"/>
        <v>0</v>
      </c>
      <c r="BG69" s="10">
        <f t="shared" si="23"/>
        <v>0</v>
      </c>
    </row>
    <row r="70" spans="1:59" ht="25.5">
      <c r="A70" s="45">
        <v>53</v>
      </c>
      <c r="B70" s="46" t="s">
        <v>193</v>
      </c>
      <c r="C70" s="47" t="s">
        <v>194</v>
      </c>
      <c r="D70" s="48" t="s">
        <v>103</v>
      </c>
      <c r="E70" s="49">
        <v>33</v>
      </c>
      <c r="F70" s="183"/>
      <c r="G70" s="50">
        <f t="shared" si="16"/>
        <v>0</v>
      </c>
      <c r="H70" s="51">
        <v>0</v>
      </c>
      <c r="I70" s="51">
        <f t="shared" si="17"/>
        <v>0</v>
      </c>
      <c r="J70" s="51">
        <v>0</v>
      </c>
      <c r="K70" s="51">
        <f t="shared" si="18"/>
        <v>0</v>
      </c>
      <c r="Q70" s="11">
        <v>2</v>
      </c>
      <c r="AA70" s="10">
        <v>12</v>
      </c>
      <c r="AB70" s="10">
        <v>0</v>
      </c>
      <c r="AC70" s="10">
        <v>53</v>
      </c>
      <c r="BB70" s="10">
        <v>2</v>
      </c>
      <c r="BC70" s="10">
        <f t="shared" si="19"/>
        <v>0</v>
      </c>
      <c r="BD70" s="10">
        <f t="shared" si="20"/>
        <v>0</v>
      </c>
      <c r="BE70" s="10">
        <f t="shared" si="21"/>
        <v>0</v>
      </c>
      <c r="BF70" s="10">
        <f t="shared" si="22"/>
        <v>0</v>
      </c>
      <c r="BG70" s="10">
        <f t="shared" si="23"/>
        <v>0</v>
      </c>
    </row>
    <row r="71" spans="1:59">
      <c r="A71" s="45">
        <v>54</v>
      </c>
      <c r="B71" s="46" t="s">
        <v>195</v>
      </c>
      <c r="C71" s="47" t="s">
        <v>196</v>
      </c>
      <c r="D71" s="48" t="s">
        <v>103</v>
      </c>
      <c r="E71" s="49">
        <v>66</v>
      </c>
      <c r="F71" s="183"/>
      <c r="G71" s="50">
        <f t="shared" si="16"/>
        <v>0</v>
      </c>
      <c r="H71" s="51">
        <v>0</v>
      </c>
      <c r="I71" s="51">
        <f t="shared" si="17"/>
        <v>0</v>
      </c>
      <c r="J71" s="51">
        <v>0</v>
      </c>
      <c r="K71" s="51">
        <f t="shared" si="18"/>
        <v>0</v>
      </c>
      <c r="Q71" s="11">
        <v>2</v>
      </c>
      <c r="AA71" s="10">
        <v>12</v>
      </c>
      <c r="AB71" s="10">
        <v>0</v>
      </c>
      <c r="AC71" s="10">
        <v>54</v>
      </c>
      <c r="BB71" s="10">
        <v>2</v>
      </c>
      <c r="BC71" s="10">
        <f t="shared" si="19"/>
        <v>0</v>
      </c>
      <c r="BD71" s="10">
        <f t="shared" si="20"/>
        <v>0</v>
      </c>
      <c r="BE71" s="10">
        <f t="shared" si="21"/>
        <v>0</v>
      </c>
      <c r="BF71" s="10">
        <f t="shared" si="22"/>
        <v>0</v>
      </c>
      <c r="BG71" s="10">
        <f t="shared" si="23"/>
        <v>0</v>
      </c>
    </row>
    <row r="72" spans="1:59">
      <c r="A72" s="45">
        <v>55</v>
      </c>
      <c r="B72" s="46" t="s">
        <v>197</v>
      </c>
      <c r="C72" s="47" t="s">
        <v>198</v>
      </c>
      <c r="D72" s="48" t="s">
        <v>103</v>
      </c>
      <c r="E72" s="49">
        <v>66</v>
      </c>
      <c r="F72" s="183"/>
      <c r="G72" s="50">
        <f t="shared" si="16"/>
        <v>0</v>
      </c>
      <c r="H72" s="51">
        <v>0</v>
      </c>
      <c r="I72" s="51">
        <f t="shared" si="17"/>
        <v>0</v>
      </c>
      <c r="J72" s="51">
        <v>0</v>
      </c>
      <c r="K72" s="51">
        <f t="shared" si="18"/>
        <v>0</v>
      </c>
      <c r="Q72" s="11">
        <v>2</v>
      </c>
      <c r="AA72" s="10">
        <v>12</v>
      </c>
      <c r="AB72" s="10">
        <v>0</v>
      </c>
      <c r="AC72" s="10">
        <v>55</v>
      </c>
      <c r="BB72" s="10">
        <v>2</v>
      </c>
      <c r="BC72" s="10">
        <f t="shared" si="19"/>
        <v>0</v>
      </c>
      <c r="BD72" s="10">
        <f t="shared" si="20"/>
        <v>0</v>
      </c>
      <c r="BE72" s="10">
        <f t="shared" si="21"/>
        <v>0</v>
      </c>
      <c r="BF72" s="10">
        <f t="shared" si="22"/>
        <v>0</v>
      </c>
      <c r="BG72" s="10">
        <f t="shared" si="23"/>
        <v>0</v>
      </c>
    </row>
    <row r="73" spans="1:59">
      <c r="A73" s="45">
        <v>56</v>
      </c>
      <c r="B73" s="46" t="s">
        <v>199</v>
      </c>
      <c r="C73" s="47" t="s">
        <v>200</v>
      </c>
      <c r="D73" s="48" t="s">
        <v>80</v>
      </c>
      <c r="E73" s="49">
        <v>3.95E-2</v>
      </c>
      <c r="F73" s="183"/>
      <c r="G73" s="50">
        <f t="shared" si="16"/>
        <v>0</v>
      </c>
      <c r="H73" s="51">
        <v>0</v>
      </c>
      <c r="I73" s="51">
        <f t="shared" si="17"/>
        <v>0</v>
      </c>
      <c r="J73" s="51">
        <v>0</v>
      </c>
      <c r="K73" s="51">
        <f t="shared" si="18"/>
        <v>0</v>
      </c>
      <c r="Q73" s="11">
        <v>2</v>
      </c>
      <c r="AA73" s="10">
        <v>12</v>
      </c>
      <c r="AB73" s="10">
        <v>0</v>
      </c>
      <c r="AC73" s="10">
        <v>56</v>
      </c>
      <c r="BB73" s="10">
        <v>2</v>
      </c>
      <c r="BC73" s="10">
        <f t="shared" si="19"/>
        <v>0</v>
      </c>
      <c r="BD73" s="10">
        <f t="shared" si="20"/>
        <v>0</v>
      </c>
      <c r="BE73" s="10">
        <f t="shared" si="21"/>
        <v>0</v>
      </c>
      <c r="BF73" s="10">
        <f t="shared" si="22"/>
        <v>0</v>
      </c>
      <c r="BG73" s="10">
        <f t="shared" si="23"/>
        <v>0</v>
      </c>
    </row>
    <row r="74" spans="1:59">
      <c r="A74" s="52"/>
      <c r="B74" s="53" t="s">
        <v>70</v>
      </c>
      <c r="C74" s="54" t="str">
        <f>CONCATENATE(B55," ",C55)</f>
        <v>734 Armatury</v>
      </c>
      <c r="D74" s="52"/>
      <c r="E74" s="55"/>
      <c r="F74" s="55"/>
      <c r="G74" s="56">
        <f>SUM(G55:G73)</f>
        <v>0</v>
      </c>
      <c r="H74" s="57"/>
      <c r="I74" s="58">
        <f>SUM(I55:I73)</f>
        <v>3.952E-2</v>
      </c>
      <c r="J74" s="57"/>
      <c r="K74" s="58">
        <f>SUM(K55:K73)</f>
        <v>0</v>
      </c>
      <c r="Q74" s="11">
        <v>4</v>
      </c>
      <c r="BC74" s="12">
        <f>SUM(BC55:BC73)</f>
        <v>0</v>
      </c>
      <c r="BD74" s="12">
        <f>SUM(BD55:BD73)</f>
        <v>0</v>
      </c>
      <c r="BE74" s="12">
        <f>SUM(BE55:BE73)</f>
        <v>0</v>
      </c>
      <c r="BF74" s="12">
        <f>SUM(BF55:BF73)</f>
        <v>0</v>
      </c>
      <c r="BG74" s="12">
        <f>SUM(BG55:BG73)</f>
        <v>0</v>
      </c>
    </row>
    <row r="75" spans="1:59">
      <c r="A75" s="38" t="s">
        <v>69</v>
      </c>
      <c r="B75" s="39" t="s">
        <v>201</v>
      </c>
      <c r="C75" s="40" t="s">
        <v>202</v>
      </c>
      <c r="D75" s="41"/>
      <c r="E75" s="42"/>
      <c r="F75" s="42"/>
      <c r="G75" s="43"/>
      <c r="H75" s="44"/>
      <c r="I75" s="44"/>
      <c r="J75" s="44"/>
      <c r="K75" s="44"/>
      <c r="Q75" s="11">
        <v>1</v>
      </c>
    </row>
    <row r="76" spans="1:59">
      <c r="A76" s="45">
        <v>57</v>
      </c>
      <c r="B76" s="46" t="s">
        <v>203</v>
      </c>
      <c r="C76" s="47" t="s">
        <v>204</v>
      </c>
      <c r="D76" s="48" t="s">
        <v>103</v>
      </c>
      <c r="E76" s="49">
        <v>3</v>
      </c>
      <c r="F76" s="183"/>
      <c r="G76" s="50">
        <f t="shared" ref="G76:G87" si="24">E76*F76</f>
        <v>0</v>
      </c>
      <c r="H76" s="51">
        <v>8.6400000000000001E-3</v>
      </c>
      <c r="I76" s="51">
        <f t="shared" ref="I76:I87" si="25">E76*H76</f>
        <v>2.5919999999999999E-2</v>
      </c>
      <c r="J76" s="51">
        <v>0</v>
      </c>
      <c r="K76" s="51">
        <f t="shared" ref="K76:K87" si="26">E76*J76</f>
        <v>0</v>
      </c>
      <c r="Q76" s="11">
        <v>2</v>
      </c>
      <c r="AA76" s="10">
        <v>12</v>
      </c>
      <c r="AB76" s="10">
        <v>0</v>
      </c>
      <c r="AC76" s="10">
        <v>57</v>
      </c>
      <c r="BB76" s="10">
        <v>2</v>
      </c>
      <c r="BC76" s="10">
        <f t="shared" ref="BC76:BC87" si="27">IF(BB76=1,G76,0)</f>
        <v>0</v>
      </c>
      <c r="BD76" s="10">
        <f t="shared" ref="BD76:BD87" si="28">IF(BB76=2,G76,0)</f>
        <v>0</v>
      </c>
      <c r="BE76" s="10">
        <f t="shared" ref="BE76:BE87" si="29">IF(BB76=3,G76,0)</f>
        <v>0</v>
      </c>
      <c r="BF76" s="10">
        <f t="shared" ref="BF76:BF87" si="30">IF(BB76=4,G76,0)</f>
        <v>0</v>
      </c>
      <c r="BG76" s="10">
        <f t="shared" ref="BG76:BG87" si="31">IF(BB76=5,G76,0)</f>
        <v>0</v>
      </c>
    </row>
    <row r="77" spans="1:59">
      <c r="A77" s="45">
        <v>58</v>
      </c>
      <c r="B77" s="46" t="s">
        <v>205</v>
      </c>
      <c r="C77" s="47" t="s">
        <v>206</v>
      </c>
      <c r="D77" s="48" t="s">
        <v>103</v>
      </c>
      <c r="E77" s="49">
        <v>1</v>
      </c>
      <c r="F77" s="183"/>
      <c r="G77" s="50">
        <f t="shared" si="24"/>
        <v>0</v>
      </c>
      <c r="H77" s="51">
        <v>1.512E-2</v>
      </c>
      <c r="I77" s="51">
        <f t="shared" si="25"/>
        <v>1.512E-2</v>
      </c>
      <c r="J77" s="51">
        <v>0</v>
      </c>
      <c r="K77" s="51">
        <f t="shared" si="26"/>
        <v>0</v>
      </c>
      <c r="Q77" s="11">
        <v>2</v>
      </c>
      <c r="AA77" s="10">
        <v>12</v>
      </c>
      <c r="AB77" s="10">
        <v>0</v>
      </c>
      <c r="AC77" s="10">
        <v>58</v>
      </c>
      <c r="BB77" s="10">
        <v>2</v>
      </c>
      <c r="BC77" s="10">
        <f t="shared" si="27"/>
        <v>0</v>
      </c>
      <c r="BD77" s="10">
        <f t="shared" si="28"/>
        <v>0</v>
      </c>
      <c r="BE77" s="10">
        <f t="shared" si="29"/>
        <v>0</v>
      </c>
      <c r="BF77" s="10">
        <f t="shared" si="30"/>
        <v>0</v>
      </c>
      <c r="BG77" s="10">
        <f t="shared" si="31"/>
        <v>0</v>
      </c>
    </row>
    <row r="78" spans="1:59">
      <c r="A78" s="45">
        <v>59</v>
      </c>
      <c r="B78" s="46" t="s">
        <v>207</v>
      </c>
      <c r="C78" s="47" t="s">
        <v>208</v>
      </c>
      <c r="D78" s="48" t="s">
        <v>103</v>
      </c>
      <c r="E78" s="49">
        <v>7</v>
      </c>
      <c r="F78" s="183"/>
      <c r="G78" s="50">
        <f t="shared" si="24"/>
        <v>0</v>
      </c>
      <c r="H78" s="51">
        <v>3.024E-2</v>
      </c>
      <c r="I78" s="51">
        <f t="shared" si="25"/>
        <v>0.21168000000000001</v>
      </c>
      <c r="J78" s="51">
        <v>0</v>
      </c>
      <c r="K78" s="51">
        <f t="shared" si="26"/>
        <v>0</v>
      </c>
      <c r="Q78" s="11">
        <v>2</v>
      </c>
      <c r="AA78" s="10">
        <v>12</v>
      </c>
      <c r="AB78" s="10">
        <v>0</v>
      </c>
      <c r="AC78" s="10">
        <v>59</v>
      </c>
      <c r="BB78" s="10">
        <v>2</v>
      </c>
      <c r="BC78" s="10">
        <f t="shared" si="27"/>
        <v>0</v>
      </c>
      <c r="BD78" s="10">
        <f t="shared" si="28"/>
        <v>0</v>
      </c>
      <c r="BE78" s="10">
        <f t="shared" si="29"/>
        <v>0</v>
      </c>
      <c r="BF78" s="10">
        <f t="shared" si="30"/>
        <v>0</v>
      </c>
      <c r="BG78" s="10">
        <f t="shared" si="31"/>
        <v>0</v>
      </c>
    </row>
    <row r="79" spans="1:59">
      <c r="A79" s="45">
        <v>60</v>
      </c>
      <c r="B79" s="46" t="s">
        <v>209</v>
      </c>
      <c r="C79" s="47" t="s">
        <v>210</v>
      </c>
      <c r="D79" s="48" t="s">
        <v>103</v>
      </c>
      <c r="E79" s="49">
        <v>2</v>
      </c>
      <c r="F79" s="183"/>
      <c r="G79" s="50">
        <f t="shared" si="24"/>
        <v>0</v>
      </c>
      <c r="H79" s="51">
        <v>1.83E-2</v>
      </c>
      <c r="I79" s="51">
        <f t="shared" si="25"/>
        <v>3.6600000000000001E-2</v>
      </c>
      <c r="J79" s="51">
        <v>0</v>
      </c>
      <c r="K79" s="51">
        <f t="shared" si="26"/>
        <v>0</v>
      </c>
      <c r="Q79" s="11">
        <v>2</v>
      </c>
      <c r="AA79" s="10">
        <v>12</v>
      </c>
      <c r="AB79" s="10">
        <v>0</v>
      </c>
      <c r="AC79" s="10">
        <v>60</v>
      </c>
      <c r="BB79" s="10">
        <v>2</v>
      </c>
      <c r="BC79" s="10">
        <f t="shared" si="27"/>
        <v>0</v>
      </c>
      <c r="BD79" s="10">
        <f t="shared" si="28"/>
        <v>0</v>
      </c>
      <c r="BE79" s="10">
        <f t="shared" si="29"/>
        <v>0</v>
      </c>
      <c r="BF79" s="10">
        <f t="shared" si="30"/>
        <v>0</v>
      </c>
      <c r="BG79" s="10">
        <f t="shared" si="31"/>
        <v>0</v>
      </c>
    </row>
    <row r="80" spans="1:59">
      <c r="A80" s="45">
        <v>61</v>
      </c>
      <c r="B80" s="46" t="s">
        <v>211</v>
      </c>
      <c r="C80" s="47" t="s">
        <v>212</v>
      </c>
      <c r="D80" s="48" t="s">
        <v>103</v>
      </c>
      <c r="E80" s="49">
        <v>5</v>
      </c>
      <c r="F80" s="183"/>
      <c r="G80" s="50">
        <f t="shared" si="24"/>
        <v>0</v>
      </c>
      <c r="H80" s="51">
        <v>3.3550000000000003E-2</v>
      </c>
      <c r="I80" s="51">
        <f t="shared" si="25"/>
        <v>0.16775000000000001</v>
      </c>
      <c r="J80" s="51">
        <v>0</v>
      </c>
      <c r="K80" s="51">
        <f t="shared" si="26"/>
        <v>0</v>
      </c>
      <c r="Q80" s="11">
        <v>2</v>
      </c>
      <c r="AA80" s="10">
        <v>12</v>
      </c>
      <c r="AB80" s="10">
        <v>0</v>
      </c>
      <c r="AC80" s="10">
        <v>61</v>
      </c>
      <c r="BB80" s="10">
        <v>2</v>
      </c>
      <c r="BC80" s="10">
        <f t="shared" si="27"/>
        <v>0</v>
      </c>
      <c r="BD80" s="10">
        <f t="shared" si="28"/>
        <v>0</v>
      </c>
      <c r="BE80" s="10">
        <f t="shared" si="29"/>
        <v>0</v>
      </c>
      <c r="BF80" s="10">
        <f t="shared" si="30"/>
        <v>0</v>
      </c>
      <c r="BG80" s="10">
        <f t="shared" si="31"/>
        <v>0</v>
      </c>
    </row>
    <row r="81" spans="1:59">
      <c r="A81" s="45">
        <v>62</v>
      </c>
      <c r="B81" s="46" t="s">
        <v>213</v>
      </c>
      <c r="C81" s="47" t="s">
        <v>214</v>
      </c>
      <c r="D81" s="48" t="s">
        <v>103</v>
      </c>
      <c r="E81" s="49">
        <v>4</v>
      </c>
      <c r="F81" s="183"/>
      <c r="G81" s="50">
        <f t="shared" si="24"/>
        <v>0</v>
      </c>
      <c r="H81" s="51">
        <v>3.6600000000000001E-2</v>
      </c>
      <c r="I81" s="51">
        <f t="shared" si="25"/>
        <v>0.1464</v>
      </c>
      <c r="J81" s="51">
        <v>0</v>
      </c>
      <c r="K81" s="51">
        <f t="shared" si="26"/>
        <v>0</v>
      </c>
      <c r="Q81" s="11">
        <v>2</v>
      </c>
      <c r="AA81" s="10">
        <v>12</v>
      </c>
      <c r="AB81" s="10">
        <v>0</v>
      </c>
      <c r="AC81" s="10">
        <v>62</v>
      </c>
      <c r="BB81" s="10">
        <v>2</v>
      </c>
      <c r="BC81" s="10">
        <f t="shared" si="27"/>
        <v>0</v>
      </c>
      <c r="BD81" s="10">
        <f t="shared" si="28"/>
        <v>0</v>
      </c>
      <c r="BE81" s="10">
        <f t="shared" si="29"/>
        <v>0</v>
      </c>
      <c r="BF81" s="10">
        <f t="shared" si="30"/>
        <v>0</v>
      </c>
      <c r="BG81" s="10">
        <f t="shared" si="31"/>
        <v>0</v>
      </c>
    </row>
    <row r="82" spans="1:59">
      <c r="A82" s="45">
        <v>63</v>
      </c>
      <c r="B82" s="46" t="s">
        <v>215</v>
      </c>
      <c r="C82" s="47" t="s">
        <v>216</v>
      </c>
      <c r="D82" s="48" t="s">
        <v>103</v>
      </c>
      <c r="E82" s="49">
        <v>3</v>
      </c>
      <c r="F82" s="183"/>
      <c r="G82" s="50">
        <f t="shared" si="24"/>
        <v>0</v>
      </c>
      <c r="H82" s="51">
        <v>4.2700000000000002E-2</v>
      </c>
      <c r="I82" s="51">
        <f t="shared" si="25"/>
        <v>0.12809999999999999</v>
      </c>
      <c r="J82" s="51">
        <v>0</v>
      </c>
      <c r="K82" s="51">
        <f t="shared" si="26"/>
        <v>0</v>
      </c>
      <c r="Q82" s="11">
        <v>2</v>
      </c>
      <c r="AA82" s="10">
        <v>12</v>
      </c>
      <c r="AB82" s="10">
        <v>0</v>
      </c>
      <c r="AC82" s="10">
        <v>63</v>
      </c>
      <c r="BB82" s="10">
        <v>2</v>
      </c>
      <c r="BC82" s="10">
        <f t="shared" si="27"/>
        <v>0</v>
      </c>
      <c r="BD82" s="10">
        <f t="shared" si="28"/>
        <v>0</v>
      </c>
      <c r="BE82" s="10">
        <f t="shared" si="29"/>
        <v>0</v>
      </c>
      <c r="BF82" s="10">
        <f t="shared" si="30"/>
        <v>0</v>
      </c>
      <c r="BG82" s="10">
        <f t="shared" si="31"/>
        <v>0</v>
      </c>
    </row>
    <row r="83" spans="1:59">
      <c r="A83" s="45">
        <v>64</v>
      </c>
      <c r="B83" s="46" t="s">
        <v>217</v>
      </c>
      <c r="C83" s="47" t="s">
        <v>218</v>
      </c>
      <c r="D83" s="48" t="s">
        <v>103</v>
      </c>
      <c r="E83" s="49">
        <v>1</v>
      </c>
      <c r="F83" s="183"/>
      <c r="G83" s="50">
        <f t="shared" si="24"/>
        <v>0</v>
      </c>
      <c r="H83" s="51">
        <v>3.2669999999999998E-2</v>
      </c>
      <c r="I83" s="51">
        <f t="shared" si="25"/>
        <v>3.2669999999999998E-2</v>
      </c>
      <c r="J83" s="51">
        <v>0</v>
      </c>
      <c r="K83" s="51">
        <f t="shared" si="26"/>
        <v>0</v>
      </c>
      <c r="Q83" s="11">
        <v>2</v>
      </c>
      <c r="AA83" s="10">
        <v>12</v>
      </c>
      <c r="AB83" s="10">
        <v>0</v>
      </c>
      <c r="AC83" s="10">
        <v>64</v>
      </c>
      <c r="BB83" s="10">
        <v>2</v>
      </c>
      <c r="BC83" s="10">
        <f t="shared" si="27"/>
        <v>0</v>
      </c>
      <c r="BD83" s="10">
        <f t="shared" si="28"/>
        <v>0</v>
      </c>
      <c r="BE83" s="10">
        <f t="shared" si="29"/>
        <v>0</v>
      </c>
      <c r="BF83" s="10">
        <f t="shared" si="30"/>
        <v>0</v>
      </c>
      <c r="BG83" s="10">
        <f t="shared" si="31"/>
        <v>0</v>
      </c>
    </row>
    <row r="84" spans="1:59">
      <c r="A84" s="45">
        <v>65</v>
      </c>
      <c r="B84" s="46" t="s">
        <v>219</v>
      </c>
      <c r="C84" s="47" t="s">
        <v>220</v>
      </c>
      <c r="D84" s="48" t="s">
        <v>103</v>
      </c>
      <c r="E84" s="49">
        <v>1</v>
      </c>
      <c r="F84" s="183"/>
      <c r="G84" s="50">
        <f t="shared" si="24"/>
        <v>0</v>
      </c>
      <c r="H84" s="51">
        <v>3.993E-2</v>
      </c>
      <c r="I84" s="51">
        <f t="shared" si="25"/>
        <v>3.993E-2</v>
      </c>
      <c r="J84" s="51">
        <v>0</v>
      </c>
      <c r="K84" s="51">
        <f t="shared" si="26"/>
        <v>0</v>
      </c>
      <c r="Q84" s="11">
        <v>2</v>
      </c>
      <c r="AA84" s="10">
        <v>12</v>
      </c>
      <c r="AB84" s="10">
        <v>0</v>
      </c>
      <c r="AC84" s="10">
        <v>65</v>
      </c>
      <c r="BB84" s="10">
        <v>2</v>
      </c>
      <c r="BC84" s="10">
        <f t="shared" si="27"/>
        <v>0</v>
      </c>
      <c r="BD84" s="10">
        <f t="shared" si="28"/>
        <v>0</v>
      </c>
      <c r="BE84" s="10">
        <f t="shared" si="29"/>
        <v>0</v>
      </c>
      <c r="BF84" s="10">
        <f t="shared" si="30"/>
        <v>0</v>
      </c>
      <c r="BG84" s="10">
        <f t="shared" si="31"/>
        <v>0</v>
      </c>
    </row>
    <row r="85" spans="1:59">
      <c r="A85" s="45">
        <v>66</v>
      </c>
      <c r="B85" s="46" t="s">
        <v>221</v>
      </c>
      <c r="C85" s="47" t="s">
        <v>222</v>
      </c>
      <c r="D85" s="48" t="s">
        <v>103</v>
      </c>
      <c r="E85" s="49">
        <v>4</v>
      </c>
      <c r="F85" s="183"/>
      <c r="G85" s="50">
        <f t="shared" si="24"/>
        <v>0</v>
      </c>
      <c r="H85" s="51">
        <v>4.3560000000000001E-2</v>
      </c>
      <c r="I85" s="51">
        <f t="shared" si="25"/>
        <v>0.17424000000000001</v>
      </c>
      <c r="J85" s="51">
        <v>0</v>
      </c>
      <c r="K85" s="51">
        <f t="shared" si="26"/>
        <v>0</v>
      </c>
      <c r="Q85" s="11">
        <v>2</v>
      </c>
      <c r="AA85" s="10">
        <v>12</v>
      </c>
      <c r="AB85" s="10">
        <v>0</v>
      </c>
      <c r="AC85" s="10">
        <v>66</v>
      </c>
      <c r="BB85" s="10">
        <v>2</v>
      </c>
      <c r="BC85" s="10">
        <f t="shared" si="27"/>
        <v>0</v>
      </c>
      <c r="BD85" s="10">
        <f t="shared" si="28"/>
        <v>0</v>
      </c>
      <c r="BE85" s="10">
        <f t="shared" si="29"/>
        <v>0</v>
      </c>
      <c r="BF85" s="10">
        <f t="shared" si="30"/>
        <v>0</v>
      </c>
      <c r="BG85" s="10">
        <f t="shared" si="31"/>
        <v>0</v>
      </c>
    </row>
    <row r="86" spans="1:59">
      <c r="A86" s="45">
        <v>67</v>
      </c>
      <c r="B86" s="46" t="s">
        <v>223</v>
      </c>
      <c r="C86" s="47" t="s">
        <v>224</v>
      </c>
      <c r="D86" s="48" t="s">
        <v>103</v>
      </c>
      <c r="E86" s="49">
        <v>2</v>
      </c>
      <c r="F86" s="183"/>
      <c r="G86" s="50">
        <f t="shared" si="24"/>
        <v>0</v>
      </c>
      <c r="H86" s="51">
        <v>5.0819999999999997E-2</v>
      </c>
      <c r="I86" s="51">
        <f t="shared" si="25"/>
        <v>0.10163999999999999</v>
      </c>
      <c r="J86" s="51">
        <v>0</v>
      </c>
      <c r="K86" s="51">
        <f t="shared" si="26"/>
        <v>0</v>
      </c>
      <c r="Q86" s="11">
        <v>2</v>
      </c>
      <c r="AA86" s="10">
        <v>12</v>
      </c>
      <c r="AB86" s="10">
        <v>0</v>
      </c>
      <c r="AC86" s="10">
        <v>67</v>
      </c>
      <c r="BB86" s="10">
        <v>2</v>
      </c>
      <c r="BC86" s="10">
        <f t="shared" si="27"/>
        <v>0</v>
      </c>
      <c r="BD86" s="10">
        <f t="shared" si="28"/>
        <v>0</v>
      </c>
      <c r="BE86" s="10">
        <f t="shared" si="29"/>
        <v>0</v>
      </c>
      <c r="BF86" s="10">
        <f t="shared" si="30"/>
        <v>0</v>
      </c>
      <c r="BG86" s="10">
        <f t="shared" si="31"/>
        <v>0</v>
      </c>
    </row>
    <row r="87" spans="1:59">
      <c r="A87" s="45">
        <v>68</v>
      </c>
      <c r="B87" s="46" t="s">
        <v>225</v>
      </c>
      <c r="C87" s="47" t="s">
        <v>226</v>
      </c>
      <c r="D87" s="48" t="s">
        <v>80</v>
      </c>
      <c r="E87" s="49">
        <v>1.08</v>
      </c>
      <c r="F87" s="183"/>
      <c r="G87" s="50">
        <f t="shared" si="24"/>
        <v>0</v>
      </c>
      <c r="H87" s="51">
        <v>0</v>
      </c>
      <c r="I87" s="51">
        <f t="shared" si="25"/>
        <v>0</v>
      </c>
      <c r="J87" s="51">
        <v>0</v>
      </c>
      <c r="K87" s="51">
        <f t="shared" si="26"/>
        <v>0</v>
      </c>
      <c r="Q87" s="11">
        <v>2</v>
      </c>
      <c r="AA87" s="10">
        <v>12</v>
      </c>
      <c r="AB87" s="10">
        <v>0</v>
      </c>
      <c r="AC87" s="10">
        <v>68</v>
      </c>
      <c r="BB87" s="10">
        <v>2</v>
      </c>
      <c r="BC87" s="10">
        <f t="shared" si="27"/>
        <v>0</v>
      </c>
      <c r="BD87" s="10">
        <f t="shared" si="28"/>
        <v>0</v>
      </c>
      <c r="BE87" s="10">
        <f t="shared" si="29"/>
        <v>0</v>
      </c>
      <c r="BF87" s="10">
        <f t="shared" si="30"/>
        <v>0</v>
      </c>
      <c r="BG87" s="10">
        <f t="shared" si="31"/>
        <v>0</v>
      </c>
    </row>
    <row r="88" spans="1:59">
      <c r="A88" s="52"/>
      <c r="B88" s="53" t="s">
        <v>70</v>
      </c>
      <c r="C88" s="54" t="str">
        <f>CONCATENATE(B75," ",C75)</f>
        <v>735 Otopná tělesa</v>
      </c>
      <c r="D88" s="52"/>
      <c r="E88" s="55"/>
      <c r="F88" s="55"/>
      <c r="G88" s="56">
        <f>SUM(G75:G87)</f>
        <v>0</v>
      </c>
      <c r="H88" s="57"/>
      <c r="I88" s="58">
        <f>SUM(I75:I87)</f>
        <v>1.08005</v>
      </c>
      <c r="J88" s="57"/>
      <c r="K88" s="58">
        <f>SUM(K75:K87)</f>
        <v>0</v>
      </c>
      <c r="Q88" s="11">
        <v>4</v>
      </c>
      <c r="BC88" s="12">
        <f>SUM(BC75:BC87)</f>
        <v>0</v>
      </c>
      <c r="BD88" s="12">
        <f>SUM(BD75:BD87)</f>
        <v>0</v>
      </c>
      <c r="BE88" s="12">
        <f>SUM(BE75:BE87)</f>
        <v>0</v>
      </c>
      <c r="BF88" s="12">
        <f>SUM(BF75:BF87)</f>
        <v>0</v>
      </c>
      <c r="BG88" s="12">
        <f>SUM(BG75:BG87)</f>
        <v>0</v>
      </c>
    </row>
    <row r="89" spans="1:59">
      <c r="E89" s="13"/>
    </row>
    <row r="90" spans="1:59">
      <c r="E90" s="13"/>
    </row>
    <row r="91" spans="1:59">
      <c r="E91" s="13"/>
    </row>
    <row r="92" spans="1:59">
      <c r="E92" s="13"/>
    </row>
    <row r="93" spans="1:59">
      <c r="E93" s="13"/>
    </row>
    <row r="94" spans="1:59">
      <c r="E94" s="13"/>
    </row>
    <row r="95" spans="1:59">
      <c r="E95" s="13"/>
    </row>
    <row r="96" spans="1:59">
      <c r="E96" s="13"/>
    </row>
    <row r="97" spans="1:7">
      <c r="E97" s="13"/>
    </row>
    <row r="98" spans="1:7">
      <c r="E98" s="13"/>
    </row>
    <row r="99" spans="1:7">
      <c r="E99" s="13"/>
    </row>
    <row r="100" spans="1:7">
      <c r="E100" s="13"/>
    </row>
    <row r="101" spans="1:7">
      <c r="E101" s="13"/>
    </row>
    <row r="102" spans="1:7">
      <c r="E102" s="13"/>
    </row>
    <row r="103" spans="1:7">
      <c r="E103" s="13"/>
    </row>
    <row r="104" spans="1:7">
      <c r="E104" s="13"/>
    </row>
    <row r="105" spans="1:7">
      <c r="E105" s="13"/>
    </row>
    <row r="106" spans="1:7">
      <c r="E106" s="13"/>
    </row>
    <row r="107" spans="1:7">
      <c r="E107" s="13"/>
    </row>
    <row r="108" spans="1:7">
      <c r="E108" s="13"/>
    </row>
    <row r="109" spans="1:7">
      <c r="E109" s="13"/>
    </row>
    <row r="110" spans="1:7">
      <c r="E110" s="13"/>
    </row>
    <row r="111" spans="1:7">
      <c r="E111" s="13"/>
    </row>
    <row r="112" spans="1:7">
      <c r="A112" s="60"/>
      <c r="B112" s="60"/>
      <c r="C112" s="61"/>
      <c r="D112" s="60"/>
      <c r="E112" s="60"/>
      <c r="F112" s="60"/>
      <c r="G112" s="60"/>
    </row>
    <row r="113" spans="1:7">
      <c r="A113" s="60"/>
      <c r="B113" s="60"/>
      <c r="C113" s="61"/>
      <c r="D113" s="60"/>
      <c r="E113" s="60"/>
      <c r="F113" s="60"/>
      <c r="G113" s="60"/>
    </row>
    <row r="114" spans="1:7">
      <c r="A114" s="60"/>
      <c r="B114" s="60"/>
      <c r="C114" s="61"/>
      <c r="D114" s="60"/>
      <c r="E114" s="60"/>
      <c r="F114" s="60"/>
      <c r="G114" s="60"/>
    </row>
    <row r="115" spans="1:7">
      <c r="A115" s="60"/>
      <c r="B115" s="60"/>
      <c r="C115" s="61"/>
      <c r="D115" s="60"/>
      <c r="E115" s="60"/>
      <c r="F115" s="60"/>
      <c r="G115" s="60"/>
    </row>
    <row r="116" spans="1:7">
      <c r="E116" s="13"/>
    </row>
    <row r="117" spans="1:7">
      <c r="E117" s="13"/>
    </row>
    <row r="118" spans="1:7">
      <c r="E118" s="13"/>
    </row>
    <row r="119" spans="1:7">
      <c r="E119" s="13"/>
    </row>
    <row r="120" spans="1:7">
      <c r="E120" s="13"/>
    </row>
    <row r="121" spans="1:7">
      <c r="E121" s="13"/>
    </row>
    <row r="122" spans="1:7">
      <c r="E122" s="13"/>
    </row>
    <row r="123" spans="1:7">
      <c r="E123" s="13"/>
    </row>
    <row r="124" spans="1:7">
      <c r="E124" s="13"/>
    </row>
    <row r="125" spans="1:7">
      <c r="E125" s="13"/>
    </row>
    <row r="126" spans="1:7">
      <c r="E126" s="13"/>
    </row>
    <row r="127" spans="1:7">
      <c r="E127" s="13"/>
    </row>
    <row r="128" spans="1:7">
      <c r="E128" s="13"/>
    </row>
    <row r="129" spans="1:7">
      <c r="E129" s="13"/>
    </row>
    <row r="130" spans="1:7">
      <c r="E130" s="13"/>
    </row>
    <row r="131" spans="1:7">
      <c r="E131" s="13"/>
    </row>
    <row r="132" spans="1:7">
      <c r="E132" s="13"/>
    </row>
    <row r="133" spans="1:7">
      <c r="E133" s="13"/>
    </row>
    <row r="134" spans="1:7">
      <c r="E134" s="13"/>
    </row>
    <row r="135" spans="1:7">
      <c r="E135" s="13"/>
    </row>
    <row r="136" spans="1:7">
      <c r="E136" s="13"/>
    </row>
    <row r="137" spans="1:7">
      <c r="E137" s="13"/>
    </row>
    <row r="138" spans="1:7">
      <c r="E138" s="13"/>
    </row>
    <row r="139" spans="1:7">
      <c r="E139" s="13"/>
    </row>
    <row r="140" spans="1:7">
      <c r="E140" s="13"/>
    </row>
    <row r="141" spans="1:7">
      <c r="A141" s="62"/>
      <c r="B141" s="62"/>
    </row>
    <row r="142" spans="1:7">
      <c r="A142" s="60"/>
      <c r="B142" s="60"/>
      <c r="C142" s="64"/>
      <c r="D142" s="65"/>
      <c r="E142" s="66"/>
      <c r="F142" s="65"/>
      <c r="G142" s="67"/>
    </row>
    <row r="143" spans="1:7">
      <c r="A143" s="68"/>
      <c r="B143" s="68"/>
      <c r="C143" s="61"/>
      <c r="D143" s="60"/>
      <c r="E143" s="69"/>
      <c r="F143" s="60"/>
      <c r="G143" s="60"/>
    </row>
    <row r="144" spans="1:7">
      <c r="A144" s="60"/>
      <c r="B144" s="60"/>
      <c r="C144" s="61"/>
      <c r="D144" s="60"/>
      <c r="E144" s="69"/>
      <c r="F144" s="60"/>
      <c r="G144" s="60"/>
    </row>
    <row r="145" spans="1:7">
      <c r="A145" s="60"/>
      <c r="B145" s="60"/>
      <c r="C145" s="61"/>
      <c r="D145" s="60"/>
      <c r="E145" s="69"/>
      <c r="F145" s="60"/>
      <c r="G145" s="60"/>
    </row>
    <row r="146" spans="1:7">
      <c r="A146" s="60"/>
      <c r="B146" s="60"/>
      <c r="C146" s="61"/>
      <c r="D146" s="60"/>
      <c r="E146" s="69"/>
      <c r="F146" s="60"/>
      <c r="G146" s="60"/>
    </row>
    <row r="147" spans="1:7">
      <c r="A147" s="60"/>
      <c r="B147" s="60"/>
      <c r="C147" s="61"/>
      <c r="D147" s="60"/>
      <c r="E147" s="69"/>
      <c r="F147" s="60"/>
      <c r="G147" s="60"/>
    </row>
    <row r="148" spans="1:7">
      <c r="A148" s="60"/>
      <c r="B148" s="60"/>
      <c r="C148" s="61"/>
      <c r="D148" s="60"/>
      <c r="E148" s="69"/>
      <c r="F148" s="60"/>
      <c r="G148" s="60"/>
    </row>
    <row r="149" spans="1:7">
      <c r="A149" s="60"/>
      <c r="B149" s="60"/>
      <c r="C149" s="61"/>
      <c r="D149" s="60"/>
      <c r="E149" s="69"/>
      <c r="F149" s="60"/>
      <c r="G149" s="60"/>
    </row>
    <row r="150" spans="1:7">
      <c r="A150" s="60"/>
      <c r="B150" s="60"/>
      <c r="C150" s="61"/>
      <c r="D150" s="60"/>
      <c r="E150" s="69"/>
      <c r="F150" s="60"/>
      <c r="G150" s="60"/>
    </row>
    <row r="151" spans="1:7">
      <c r="A151" s="60"/>
      <c r="B151" s="60"/>
      <c r="C151" s="61"/>
      <c r="D151" s="60"/>
      <c r="E151" s="69"/>
      <c r="F151" s="60"/>
      <c r="G151" s="60"/>
    </row>
    <row r="152" spans="1:7">
      <c r="A152" s="60"/>
      <c r="B152" s="60"/>
      <c r="C152" s="61"/>
      <c r="D152" s="60"/>
      <c r="E152" s="69"/>
      <c r="F152" s="60"/>
      <c r="G152" s="60"/>
    </row>
    <row r="153" spans="1:7">
      <c r="A153" s="60"/>
      <c r="B153" s="60"/>
      <c r="C153" s="61"/>
      <c r="D153" s="60"/>
      <c r="E153" s="69"/>
      <c r="F153" s="60"/>
      <c r="G153" s="60"/>
    </row>
    <row r="154" spans="1:7">
      <c r="A154" s="60"/>
      <c r="B154" s="60"/>
      <c r="C154" s="61"/>
      <c r="D154" s="60"/>
      <c r="E154" s="69"/>
      <c r="F154" s="60"/>
      <c r="G154" s="60"/>
    </row>
    <row r="155" spans="1:7">
      <c r="A155" s="60"/>
      <c r="B155" s="60"/>
      <c r="C155" s="61"/>
      <c r="D155" s="60"/>
      <c r="E155" s="69"/>
      <c r="F155" s="60"/>
      <c r="G155" s="6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radim</cp:lastModifiedBy>
  <cp:lastPrinted>2022-04-20T13:17:00Z</cp:lastPrinted>
  <dcterms:created xsi:type="dcterms:W3CDTF">2022-03-29T09:15:05Z</dcterms:created>
  <dcterms:modified xsi:type="dcterms:W3CDTF">2022-04-20T13:17:32Z</dcterms:modified>
</cp:coreProperties>
</file>