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740" activeTab="3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Pol'!$A$1:$X$121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I39" i="1" s="1"/>
  <c r="I43" i="1" s="1"/>
  <c r="J42" i="1" s="1"/>
  <c r="F39" i="1"/>
  <c r="G120" i="12"/>
  <c r="BA118" i="12"/>
  <c r="BA109" i="12"/>
  <c r="BA108" i="12"/>
  <c r="BA46" i="12"/>
  <c r="G8" i="12"/>
  <c r="O8" i="12"/>
  <c r="G9" i="12"/>
  <c r="I9" i="12"/>
  <c r="I8" i="12" s="1"/>
  <c r="K9" i="12"/>
  <c r="K8" i="12" s="1"/>
  <c r="M9" i="12"/>
  <c r="M8" i="12" s="1"/>
  <c r="O9" i="12"/>
  <c r="Q9" i="12"/>
  <c r="Q8" i="12" s="1"/>
  <c r="V9" i="12"/>
  <c r="V8" i="12" s="1"/>
  <c r="G13" i="12"/>
  <c r="K13" i="12"/>
  <c r="O13" i="12"/>
  <c r="V13" i="12"/>
  <c r="G14" i="12"/>
  <c r="I14" i="12"/>
  <c r="I13" i="12" s="1"/>
  <c r="K14" i="12"/>
  <c r="M14" i="12"/>
  <c r="M13" i="12" s="1"/>
  <c r="O14" i="12"/>
  <c r="Q14" i="12"/>
  <c r="Q13" i="12" s="1"/>
  <c r="V14" i="12"/>
  <c r="G17" i="12"/>
  <c r="K17" i="12"/>
  <c r="O17" i="12"/>
  <c r="V17" i="12"/>
  <c r="G18" i="12"/>
  <c r="I18" i="12"/>
  <c r="I17" i="12" s="1"/>
  <c r="K18" i="12"/>
  <c r="M18" i="12"/>
  <c r="M17" i="12" s="1"/>
  <c r="O18" i="12"/>
  <c r="Q18" i="12"/>
  <c r="Q17" i="12" s="1"/>
  <c r="V18" i="12"/>
  <c r="G20" i="12"/>
  <c r="K20" i="12"/>
  <c r="O20" i="12"/>
  <c r="V20" i="12"/>
  <c r="G21" i="12"/>
  <c r="I21" i="12"/>
  <c r="I20" i="12" s="1"/>
  <c r="K21" i="12"/>
  <c r="M21" i="12"/>
  <c r="M20" i="12" s="1"/>
  <c r="O21" i="12"/>
  <c r="Q21" i="12"/>
  <c r="Q20" i="12" s="1"/>
  <c r="V21" i="12"/>
  <c r="G25" i="12"/>
  <c r="K25" i="12"/>
  <c r="O25" i="12"/>
  <c r="V25" i="12"/>
  <c r="G26" i="12"/>
  <c r="I26" i="12"/>
  <c r="I25" i="12" s="1"/>
  <c r="K26" i="12"/>
  <c r="M26" i="12"/>
  <c r="M25" i="12" s="1"/>
  <c r="O26" i="12"/>
  <c r="Q26" i="12"/>
  <c r="Q25" i="12" s="1"/>
  <c r="V26" i="12"/>
  <c r="G28" i="12"/>
  <c r="K28" i="12"/>
  <c r="O28" i="12"/>
  <c r="V28" i="12"/>
  <c r="G29" i="12"/>
  <c r="I29" i="12"/>
  <c r="I28" i="12" s="1"/>
  <c r="K29" i="12"/>
  <c r="M29" i="12"/>
  <c r="M28" i="12" s="1"/>
  <c r="O29" i="12"/>
  <c r="Q29" i="12"/>
  <c r="Q28" i="12" s="1"/>
  <c r="V29" i="12"/>
  <c r="G32" i="12"/>
  <c r="K32" i="12"/>
  <c r="O32" i="12"/>
  <c r="V32" i="12"/>
  <c r="G33" i="12"/>
  <c r="I33" i="12"/>
  <c r="I32" i="12" s="1"/>
  <c r="K33" i="12"/>
  <c r="M33" i="12"/>
  <c r="M32" i="12" s="1"/>
  <c r="O33" i="12"/>
  <c r="Q33" i="12"/>
  <c r="Q32" i="12" s="1"/>
  <c r="V33" i="12"/>
  <c r="G35" i="12"/>
  <c r="K35" i="12"/>
  <c r="O35" i="12"/>
  <c r="V35" i="12"/>
  <c r="G36" i="12"/>
  <c r="I36" i="12"/>
  <c r="I35" i="12" s="1"/>
  <c r="K36" i="12"/>
  <c r="M36" i="12"/>
  <c r="M35" i="12" s="1"/>
  <c r="O36" i="12"/>
  <c r="Q36" i="12"/>
  <c r="Q35" i="12" s="1"/>
  <c r="V36" i="12"/>
  <c r="G38" i="12"/>
  <c r="K38" i="12"/>
  <c r="O38" i="12"/>
  <c r="V38" i="12"/>
  <c r="G39" i="12"/>
  <c r="I39" i="12"/>
  <c r="I38" i="12" s="1"/>
  <c r="K39" i="12"/>
  <c r="M39" i="12"/>
  <c r="M38" i="12" s="1"/>
  <c r="O39" i="12"/>
  <c r="Q39" i="12"/>
  <c r="Q38" i="12" s="1"/>
  <c r="V39" i="12"/>
  <c r="G41" i="12"/>
  <c r="K41" i="12"/>
  <c r="O41" i="12"/>
  <c r="V41" i="12"/>
  <c r="G42" i="12"/>
  <c r="I42" i="12"/>
  <c r="I41" i="12" s="1"/>
  <c r="K42" i="12"/>
  <c r="M42" i="12"/>
  <c r="M41" i="12" s="1"/>
  <c r="O42" i="12"/>
  <c r="Q42" i="12"/>
  <c r="Q41" i="12" s="1"/>
  <c r="V42" i="12"/>
  <c r="G44" i="12"/>
  <c r="K44" i="12"/>
  <c r="O44" i="12"/>
  <c r="V44" i="12"/>
  <c r="G45" i="12"/>
  <c r="I45" i="12"/>
  <c r="I44" i="12" s="1"/>
  <c r="K45" i="12"/>
  <c r="M45" i="12"/>
  <c r="M44" i="12" s="1"/>
  <c r="O45" i="12"/>
  <c r="Q45" i="12"/>
  <c r="Q44" i="12" s="1"/>
  <c r="V45" i="12"/>
  <c r="K47" i="12"/>
  <c r="G48" i="12"/>
  <c r="I48" i="12"/>
  <c r="I47" i="12" s="1"/>
  <c r="K48" i="12"/>
  <c r="M48" i="12"/>
  <c r="O48" i="12"/>
  <c r="Q48" i="12"/>
  <c r="Q47" i="12" s="1"/>
  <c r="V48" i="12"/>
  <c r="G50" i="12"/>
  <c r="G47" i="12" s="1"/>
  <c r="I50" i="12"/>
  <c r="K50" i="12"/>
  <c r="O50" i="12"/>
  <c r="O47" i="12" s="1"/>
  <c r="Q50" i="12"/>
  <c r="V50" i="12"/>
  <c r="V47" i="12" s="1"/>
  <c r="G54" i="12"/>
  <c r="M54" i="12" s="1"/>
  <c r="I54" i="12"/>
  <c r="K54" i="12"/>
  <c r="K53" i="12" s="1"/>
  <c r="O54" i="12"/>
  <c r="O53" i="12" s="1"/>
  <c r="Q54" i="12"/>
  <c r="V54" i="12"/>
  <c r="V53" i="12" s="1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I53" i="12" s="1"/>
  <c r="K61" i="12"/>
  <c r="M61" i="12"/>
  <c r="O61" i="12"/>
  <c r="Q61" i="12"/>
  <c r="Q53" i="12" s="1"/>
  <c r="V61" i="12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8" i="12"/>
  <c r="K68" i="12"/>
  <c r="O68" i="12"/>
  <c r="V68" i="12"/>
  <c r="G69" i="12"/>
  <c r="I69" i="12"/>
  <c r="I68" i="12" s="1"/>
  <c r="K69" i="12"/>
  <c r="M69" i="12"/>
  <c r="M68" i="12" s="1"/>
  <c r="O69" i="12"/>
  <c r="Q69" i="12"/>
  <c r="Q68" i="12" s="1"/>
  <c r="V69" i="12"/>
  <c r="G71" i="12"/>
  <c r="I71" i="12"/>
  <c r="I70" i="12" s="1"/>
  <c r="K71" i="12"/>
  <c r="M71" i="12"/>
  <c r="O71" i="12"/>
  <c r="Q71" i="12"/>
  <c r="Q70" i="12" s="1"/>
  <c r="V71" i="12"/>
  <c r="G72" i="12"/>
  <c r="G70" i="12" s="1"/>
  <c r="I72" i="12"/>
  <c r="K72" i="12"/>
  <c r="O72" i="12"/>
  <c r="O70" i="12" s="1"/>
  <c r="Q72" i="12"/>
  <c r="V72" i="12"/>
  <c r="G73" i="12"/>
  <c r="I73" i="12"/>
  <c r="K73" i="12"/>
  <c r="M73" i="12"/>
  <c r="O73" i="12"/>
  <c r="Q73" i="12"/>
  <c r="V73" i="12"/>
  <c r="G75" i="12"/>
  <c r="M75" i="12" s="1"/>
  <c r="I75" i="12"/>
  <c r="K75" i="12"/>
  <c r="K70" i="12" s="1"/>
  <c r="O75" i="12"/>
  <c r="Q75" i="12"/>
  <c r="V75" i="12"/>
  <c r="V70" i="12" s="1"/>
  <c r="G76" i="12"/>
  <c r="I76" i="12"/>
  <c r="K76" i="12"/>
  <c r="M76" i="12"/>
  <c r="O76" i="12"/>
  <c r="Q76" i="12"/>
  <c r="V76" i="12"/>
  <c r="G77" i="12"/>
  <c r="K77" i="12"/>
  <c r="O77" i="12"/>
  <c r="V77" i="12"/>
  <c r="G78" i="12"/>
  <c r="I78" i="12"/>
  <c r="I77" i="12" s="1"/>
  <c r="K78" i="12"/>
  <c r="M78" i="12"/>
  <c r="M77" i="12" s="1"/>
  <c r="O78" i="12"/>
  <c r="Q78" i="12"/>
  <c r="Q77" i="12" s="1"/>
  <c r="V78" i="12"/>
  <c r="G81" i="12"/>
  <c r="I81" i="12"/>
  <c r="I80" i="12" s="1"/>
  <c r="K81" i="12"/>
  <c r="M81" i="12"/>
  <c r="O81" i="12"/>
  <c r="Q81" i="12"/>
  <c r="Q80" i="12" s="1"/>
  <c r="V81" i="12"/>
  <c r="G83" i="12"/>
  <c r="G80" i="12" s="1"/>
  <c r="I83" i="12"/>
  <c r="K83" i="12"/>
  <c r="K80" i="12" s="1"/>
  <c r="O83" i="12"/>
  <c r="O80" i="12" s="1"/>
  <c r="Q83" i="12"/>
  <c r="V83" i="12"/>
  <c r="V80" i="12" s="1"/>
  <c r="G85" i="12"/>
  <c r="I85" i="12"/>
  <c r="K85" i="12"/>
  <c r="M85" i="12"/>
  <c r="O85" i="12"/>
  <c r="Q85" i="12"/>
  <c r="V85" i="12"/>
  <c r="G87" i="12"/>
  <c r="K87" i="12"/>
  <c r="O87" i="12"/>
  <c r="V87" i="12"/>
  <c r="G88" i="12"/>
  <c r="I88" i="12"/>
  <c r="I87" i="12" s="1"/>
  <c r="K88" i="12"/>
  <c r="M88" i="12"/>
  <c r="M87" i="12" s="1"/>
  <c r="O88" i="12"/>
  <c r="Q88" i="12"/>
  <c r="Q87" i="12" s="1"/>
  <c r="V88" i="12"/>
  <c r="G89" i="12"/>
  <c r="K89" i="12"/>
  <c r="O89" i="12"/>
  <c r="V89" i="12"/>
  <c r="G90" i="12"/>
  <c r="I90" i="12"/>
  <c r="I89" i="12" s="1"/>
  <c r="K90" i="12"/>
  <c r="M90" i="12"/>
  <c r="M89" i="12" s="1"/>
  <c r="O90" i="12"/>
  <c r="Q90" i="12"/>
  <c r="Q89" i="12" s="1"/>
  <c r="V90" i="12"/>
  <c r="G93" i="12"/>
  <c r="I93" i="12"/>
  <c r="I92" i="12" s="1"/>
  <c r="K93" i="12"/>
  <c r="M93" i="12"/>
  <c r="O93" i="12"/>
  <c r="Q93" i="12"/>
  <c r="Q92" i="12" s="1"/>
  <c r="V93" i="12"/>
  <c r="G94" i="12"/>
  <c r="M94" i="12" s="1"/>
  <c r="I94" i="12"/>
  <c r="K94" i="12"/>
  <c r="K92" i="12" s="1"/>
  <c r="O94" i="12"/>
  <c r="Q94" i="12"/>
  <c r="V94" i="12"/>
  <c r="V92" i="12" s="1"/>
  <c r="G96" i="12"/>
  <c r="I96" i="12"/>
  <c r="K96" i="12"/>
  <c r="M96" i="12"/>
  <c r="O96" i="12"/>
  <c r="Q96" i="12"/>
  <c r="V96" i="12"/>
  <c r="G100" i="12"/>
  <c r="M100" i="12" s="1"/>
  <c r="I100" i="12"/>
  <c r="K100" i="12"/>
  <c r="O100" i="12"/>
  <c r="O92" i="12" s="1"/>
  <c r="Q100" i="12"/>
  <c r="V100" i="12"/>
  <c r="G102" i="12"/>
  <c r="I102" i="12"/>
  <c r="K102" i="12"/>
  <c r="M102" i="12"/>
  <c r="O102" i="12"/>
  <c r="Q102" i="12"/>
  <c r="V102" i="12"/>
  <c r="G103" i="12"/>
  <c r="K103" i="12"/>
  <c r="O103" i="12"/>
  <c r="V103" i="12"/>
  <c r="G104" i="12"/>
  <c r="I104" i="12"/>
  <c r="I103" i="12" s="1"/>
  <c r="K104" i="12"/>
  <c r="M104" i="12"/>
  <c r="M103" i="12" s="1"/>
  <c r="O104" i="12"/>
  <c r="Q104" i="12"/>
  <c r="Q103" i="12" s="1"/>
  <c r="V104" i="12"/>
  <c r="G105" i="12"/>
  <c r="G106" i="12"/>
  <c r="I106" i="12"/>
  <c r="I105" i="12" s="1"/>
  <c r="K106" i="12"/>
  <c r="M106" i="12"/>
  <c r="O106" i="12"/>
  <c r="Q106" i="12"/>
  <c r="Q105" i="12" s="1"/>
  <c r="V106" i="12"/>
  <c r="G107" i="12"/>
  <c r="M107" i="12" s="1"/>
  <c r="I107" i="12"/>
  <c r="K107" i="12"/>
  <c r="K105" i="12" s="1"/>
  <c r="O107" i="12"/>
  <c r="Q107" i="12"/>
  <c r="V107" i="12"/>
  <c r="V105" i="12" s="1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O105" i="12" s="1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I116" i="12"/>
  <c r="Q116" i="12"/>
  <c r="G117" i="12"/>
  <c r="M117" i="12" s="1"/>
  <c r="M116" i="12" s="1"/>
  <c r="I117" i="12"/>
  <c r="K117" i="12"/>
  <c r="K116" i="12" s="1"/>
  <c r="O117" i="12"/>
  <c r="O116" i="12" s="1"/>
  <c r="Q117" i="12"/>
  <c r="V117" i="12"/>
  <c r="V116" i="12" s="1"/>
  <c r="AE120" i="12"/>
  <c r="AF120" i="12"/>
  <c r="I20" i="1"/>
  <c r="I19" i="1"/>
  <c r="I18" i="1"/>
  <c r="I17" i="1"/>
  <c r="I16" i="1"/>
  <c r="I73" i="1"/>
  <c r="J71" i="1" s="1"/>
  <c r="F43" i="1"/>
  <c r="G23" i="1" s="1"/>
  <c r="G43" i="1"/>
  <c r="G25" i="1" s="1"/>
  <c r="H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J54" i="1" l="1"/>
  <c r="J53" i="1"/>
  <c r="J56" i="1"/>
  <c r="J58" i="1"/>
  <c r="J60" i="1"/>
  <c r="J62" i="1"/>
  <c r="J64" i="1"/>
  <c r="J66" i="1"/>
  <c r="J68" i="1"/>
  <c r="J70" i="1"/>
  <c r="J72" i="1"/>
  <c r="J55" i="1"/>
  <c r="J57" i="1"/>
  <c r="J59" i="1"/>
  <c r="J61" i="1"/>
  <c r="J63" i="1"/>
  <c r="J65" i="1"/>
  <c r="J67" i="1"/>
  <c r="J69" i="1"/>
  <c r="A27" i="1"/>
  <c r="M53" i="12"/>
  <c r="M70" i="12"/>
  <c r="M105" i="12"/>
  <c r="M92" i="12"/>
  <c r="G116" i="12"/>
  <c r="M83" i="12"/>
  <c r="M80" i="12" s="1"/>
  <c r="M72" i="12"/>
  <c r="G53" i="12"/>
  <c r="M50" i="12"/>
  <c r="M47" i="12" s="1"/>
  <c r="G92" i="12"/>
  <c r="I21" i="1"/>
  <c r="J41" i="1"/>
  <c r="J39" i="1"/>
  <c r="J43" i="1" s="1"/>
  <c r="J73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<sst xmlns="http://schemas.openxmlformats.org/spreadsheetml/2006/main" count="714" uniqueCount="304">
  <si>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</si>
  <si>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</si>
  <si>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</si>
  <si>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</si>
  <si>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</si>
  <si>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</si>
  <si>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</si>
  <si>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</si>
  <si>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</si>
  <si>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</si>
  <si>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</si>
  <si>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</si>
  <si>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</si>
  <si>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</si>
  <si>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</si>
  <si>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</si>
  <si>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</si>
  <si>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</si>
  <si>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</si>
  <si>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</si>
  <si>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</si>
  <si>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</si>
  <si>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</si>
  <si>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</si>
  <si>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</si>
  <si>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</si>
  <si>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</si>
  <si>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</si>
  <si>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</si>
  <si>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</si>
  <si>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</si>
  <si>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</si>
  <si>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</si>
  <si>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</si>
  <si>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</si>
  <si>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</si>
  <si>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</si>
  <si>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</si>
  <si>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</si>
  <si>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</si>
  <si>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</si>
  <si>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</si>
  <si>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</si>
  <si>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</si>
  <si>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zateplení</t>
  </si>
  <si>
    <t>SO01</t>
  </si>
  <si>
    <t>Výměna zateplení střechy na budově centra denních aktivit a elektroinstalace</t>
  </si>
  <si>
    <t>Objekt:</t>
  </si>
  <si>
    <t>Rozpočet:</t>
  </si>
  <si>
    <t>2021016</t>
  </si>
  <si>
    <t>Stavba</t>
  </si>
  <si>
    <t>Stavební objekt</t>
  </si>
  <si>
    <t>Celkem za stavbu</t>
  </si>
  <si>
    <t>CZK</t>
  </si>
  <si>
    <t>#POPS</t>
  </si>
  <si>
    <t>Popis stavby: 2021016 - Výměna zateplení střechy na budově centra denních aktivit a elektroinstalace</t>
  </si>
  <si>
    <t>#POPO</t>
  </si>
  <si>
    <t>Popis objektu: SO01 - Výměna zateplení střechy na budově centra denních aktivit a elektroinstalace</t>
  </si>
  <si>
    <t>#POPR</t>
  </si>
  <si>
    <t>Popis rozpočtu: 1 - oprava zateplení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</si>
  <si>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</si>
  <si>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</si>
  <si>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</si>
  <si>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</si>
  <si>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</si>
  <si>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</si>
  <si>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</si>
  <si>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</si>
  <si>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</si>
  <si>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</si>
  <si>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</si>
  <si>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</si>
  <si>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</si>
  <si>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</si>
  <si>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</si>
  <si>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</si>
  <si>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</si>
  <si>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</si>
  <si>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</si>
  <si>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</si>
  <si>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713</t>
  </si>
  <si>
    <t>Izolace tepelné</t>
  </si>
  <si>
    <t>732</t>
  </si>
  <si>
    <t>Strojovny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</si>
  <si>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</si>
  <si>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</si>
  <si>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</si>
  <si>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</si>
  <si>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</si>
  <si>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</si>
  <si>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</si>
  <si>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</si>
  <si>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775</t>
  </si>
  <si>
    <t>Podlahy vlysové a parketové</t>
  </si>
  <si>
    <t>784</t>
  </si>
  <si>
    <t>Malby</t>
  </si>
  <si>
    <t>M21</t>
  </si>
  <si>
    <t>Elektromontáže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</si>
  <si>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</si>
  <si>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</si>
  <si>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</si>
  <si>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</si>
  <si>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</si>
  <si>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</si>
  <si>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</si>
  <si>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</si>
  <si>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</si>
  <si>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</si>
  <si>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</si>
  <si>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</si>
  <si>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</si>
  <si>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</si>
  <si>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</si>
  <si>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</si>
  <si>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</si>
  <si>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</si>
  <si>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</si>
  <si>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</si>
  <si>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</si>
  <si>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</si>
  <si>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</si>
  <si>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</si>
  <si>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</si>
  <si>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</si>
  <si>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</si>
  <si>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</si>
  <si>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</si>
  <si>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</si>
  <si>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</si>
  <si>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</si>
  <si>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447112132RT1</t>
  </si>
  <si>
    <t>Podkroví a stropy opláštěné sádrokartonovými deskami, bez záklopu nosná konstrukce z profilů HUT 1x deska, tloušťky 15 mm, protipožární, tloušťka izolace 160 mm, požární odolnost REI 30</t>
  </si>
  <si>
    <t>m2</t>
  </si>
  <si>
    <t>801-1</t>
  </si>
  <si>
    <t>RTS 22/ I</t>
  </si>
  <si>
    <t>Práce</t>
  </si>
  <si>
    <t>POL1_</t>
  </si>
  <si>
    <t>s úpravou rohů, koutů a hran konstrukcí, přebroušení a tmelení spár,</t>
  </si>
  <si>
    <t>SPI</t>
  </si>
  <si>
    <t xml:space="preserve">šikmé části : </t>
  </si>
  <si>
    <t>VV</t>
  </si>
  <si>
    <t>Odkaz na mn. položky pořadí 9 : 46,76000*1,05</t>
  </si>
  <si>
    <t>941955002R00</t>
  </si>
  <si>
    <t>Lešení lehké pracovní pomocné pomocné, o výšce lešeňové podlahy přes 1,2 do 1,9 m</t>
  </si>
  <si>
    <t>800-3</t>
  </si>
  <si>
    <t>pod šikmými podhledy : 35</t>
  </si>
  <si>
    <t>na půdě : 10</t>
  </si>
  <si>
    <t>416091071R00</t>
  </si>
  <si>
    <t>Příplatky k podhledům sádrokartonovým za opláštění střešního okna</t>
  </si>
  <si>
    <t>kus</t>
  </si>
  <si>
    <t>POL1_1</t>
  </si>
  <si>
    <t>6</t>
  </si>
  <si>
    <t>310237251RT1</t>
  </si>
  <si>
    <t>Zazdívka otvorů o ploše přes 0,09 m2 do 0,25 m2 ve zdivu nadzákladovém cihlami pálenými o tloušťce zdi přes 300 do 450 mm</t>
  </si>
  <si>
    <t>801-4</t>
  </si>
  <si>
    <t>RTS 21/ II</t>
  </si>
  <si>
    <t>včetně pomocného pracovního lešení</t>
  </si>
  <si>
    <t>obezdení pozednice : 2</t>
  </si>
  <si>
    <t>dozdění nad vaznici : 1</t>
  </si>
  <si>
    <t>762131811R00</t>
  </si>
  <si>
    <t>Demontáž bednění svislých a nadstřešních stěn z hrubých prken, latí a tyčoviny</t>
  </si>
  <si>
    <t>800-762</t>
  </si>
  <si>
    <t>demontáž bedněné stěny na půdě : 10</t>
  </si>
  <si>
    <t>612403382R00</t>
  </si>
  <si>
    <t>Hrubá výplň rýh ve stěnách, jakoukoliv maltou maltou ze suchých směsí_x000D_
 50 x 50 mm</t>
  </si>
  <si>
    <t>m</t>
  </si>
  <si>
    <t>jakékoliv šířky rýhy,</t>
  </si>
  <si>
    <t>doplnění malty na "štítovou" zeď na půdě z obou stran : 14*2</t>
  </si>
  <si>
    <t>342668111R00</t>
  </si>
  <si>
    <t>Těsnění styku příčky se stávající stěnou PU pěnou</t>
  </si>
  <si>
    <t>spára mezi štítovou stěnou a bedněním střechy : 14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</si>
  <si>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</si>
  <si>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</si>
  <si>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Odkaz na mn. položky pořadí 31 : 93,86000</t>
  </si>
  <si>
    <t>963016111R00</t>
  </si>
  <si>
    <t>Demontáž sádrokartonových a sádrovláknitých podhledů z desek bez minerální izolace, na jednoduché ocelové konstrukci, 1x opláštěné tl. 12,5 mm</t>
  </si>
  <si>
    <t>801-3</t>
  </si>
  <si>
    <t>šikmé části : (2,8+2,8)*4,5+3,5*2,8+2,8*4,2</t>
  </si>
  <si>
    <t>974054723R00</t>
  </si>
  <si>
    <t>Dodatečné vyřezání otvoru v podhledu ze sádrokartonových desek, nad 0,5 m2 do 1 m2</t>
  </si>
  <si>
    <t>pro nové okno v 202 : 1</t>
  </si>
  <si>
    <t>998011002R00</t>
  </si>
  <si>
    <t>Přesun hmot pro budovy s nosnou konstrukcí zděnou výšky přes 6 do 12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</si>
  <si>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</si>
  <si>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</si>
  <si>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</si>
  <si>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</si>
  <si>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711170101R00</t>
  </si>
  <si>
    <t>Odstranění izolace proti vodě - fólie vodorovná, volně</t>
  </si>
  <si>
    <t>800-711</t>
  </si>
  <si>
    <t>20,25+21,7+16,8</t>
  </si>
  <si>
    <t>711180201R00</t>
  </si>
  <si>
    <t>Odstranění izolace proti vodě - profilované fólie svislé</t>
  </si>
  <si>
    <t xml:space="preserve">parozábrana v šikmém SDK : </t>
  </si>
  <si>
    <t>Odkaz na mn. položky pořadí 9 : 46,76000</t>
  </si>
  <si>
    <t>713111111RV4</t>
  </si>
  <si>
    <t>Montáž tepelné izolace stropů tepelná izolace stropů kladená vrchem volně,  , z minerálnách vláken, tloušťky 160 mm</t>
  </si>
  <si>
    <t>800-713</t>
  </si>
  <si>
    <t>vodorovné a schůdky : 20,25+21,7+16,8</t>
  </si>
  <si>
    <t>šikminy : 49,098</t>
  </si>
  <si>
    <t>713111130RT1</t>
  </si>
  <si>
    <t xml:space="preserve">Montáž tepelné izolace stropů vložené mezi krokve,  </t>
  </si>
  <si>
    <t>šikminy nad podhledem : 49,098</t>
  </si>
  <si>
    <t>713135112R00</t>
  </si>
  <si>
    <t>Montáž difúzní fólie do stěn (dřevostaveb) s přelepením spojů, včetně dodávky spojovací pásky</t>
  </si>
  <si>
    <t>z vrchu na izolace : 20,25+21,7+16,8</t>
  </si>
  <si>
    <t>28325090R</t>
  </si>
  <si>
    <t>fólie izolační fasádní hydroizolační, větrotěsná; paropropustná; tloušťka 0,48 mm; plošná hmotnost 270 g/m2; PES+PA; s lepicí páskou; sd do 0,02 m; 320 N/5cm; 200 N/5cm</t>
  </si>
  <si>
    <t>SPCM</t>
  </si>
  <si>
    <t>Specifikace</t>
  </si>
  <si>
    <t>POL3_</t>
  </si>
  <si>
    <t>Odkaz na mn. položky pořadí 16 : 58,75000*1,1</t>
  </si>
  <si>
    <t>713101122R00</t>
  </si>
  <si>
    <t>Odstranění tepelné izolace z desek, lamel, rohoží, pásů a foukané izolace stropů a podhledů, volně uložené, z minerálních desek, lamel, rohoží a pásů, tloušťky od 100 mm do 200 mm</t>
  </si>
  <si>
    <t>998713102R00</t>
  </si>
  <si>
    <t>Přesun hmot pro izolace tepelné v objektech výšky do 12 m</t>
  </si>
  <si>
    <t>50 m vodorovně</t>
  </si>
  <si>
    <t>7322919x1</t>
  </si>
  <si>
    <t>Prodloužení topného a vratného potrubí pro přesun radiátorů, dodání prodloužený radiátorových závěsů</t>
  </si>
  <si>
    <t>soubor</t>
  </si>
  <si>
    <t>Vlastní</t>
  </si>
  <si>
    <t>735151821R00</t>
  </si>
  <si>
    <t>Demontáž otopných těles panelových dvouřadých, stavební délky do 1500 mm</t>
  </si>
  <si>
    <t>800-731</t>
  </si>
  <si>
    <t>735192923R00</t>
  </si>
  <si>
    <t>Ostatní opravy otopných těles zpětná montáž otopných těles panelových_x000D_
 dvouřadých, do 150 mm</t>
  </si>
  <si>
    <t>735494811R00</t>
  </si>
  <si>
    <t>Vypuštění vody z otopných soustav bez kotlů, ohříváků, zásobníků a nádrží</t>
  </si>
  <si>
    <t>( bez kotlů, ohříváků, zásobníků a nádrží )</t>
  </si>
  <si>
    <t>735191910R00</t>
  </si>
  <si>
    <t>Ostatní opravy otopných těles napuštění vody do otopného systému včetně potrubí (bez kotle a ohříváků)_x000D_
 otopných těles</t>
  </si>
  <si>
    <t>735191905R00</t>
  </si>
  <si>
    <t>Ostatní opravy otopných těles odvzdušnění _x000D_
 otopných těles</t>
  </si>
  <si>
    <t>762341922R00</t>
  </si>
  <si>
    <t>Bednění a laťování střech vyřezání jednotlivých otvorů bez rozebrání krytiny_x000D_
 v bednění z prken tloušťky do 32 mm, plocha otvoru přes 1 do 2 m2</t>
  </si>
  <si>
    <t>pro okno : 1,3*0,8</t>
  </si>
  <si>
    <t>764361391R00</t>
  </si>
  <si>
    <t xml:space="preserve">Střešní otvory z hliníkového plechu montáž_x000D_
 střešního okna se zasklením sklem drátovým v krytině vlnité a prejzové </t>
  </si>
  <si>
    <t>800-764</t>
  </si>
  <si>
    <t>včetně spojovacích prostředků a těsnící hmoty.</t>
  </si>
  <si>
    <t>POP</t>
  </si>
  <si>
    <t>764775338R00</t>
  </si>
  <si>
    <t>Lemování střešního okna o rozměru 78x140 mm, z lakovaného hliníkového plechu,  , dodávka a montáž</t>
  </si>
  <si>
    <t>včetně  příponek a spojovacích prostředků.</t>
  </si>
  <si>
    <t>6114050057R</t>
  </si>
  <si>
    <t>okno střešní š = 780 mm; h = 1 400,0 mm; kyvné; křídlo a rám dřevo; oplechování lak. hliník; ovládání ruční; Uokna 1,00 W/m2K; ventilační klapka; barva bílá</t>
  </si>
  <si>
    <t>Odkaz na mn. položky pořadí 27 : 1,00000</t>
  </si>
  <si>
    <t>7653228x</t>
  </si>
  <si>
    <t>Vyřezání otvoru v krytině pro střešní okno 1,3*0,8 m, zapravení</t>
  </si>
  <si>
    <t>Indiv</t>
  </si>
  <si>
    <t>775101101R00</t>
  </si>
  <si>
    <t>Příprava podkladu vysávání vlysových, parketových a lamelových podlah průmyslovým vysavačem</t>
  </si>
  <si>
    <t>800-775</t>
  </si>
  <si>
    <t>24,76+38,4+25,65+1,15+1,02+2,88</t>
  </si>
  <si>
    <t>784011222RT1</t>
  </si>
  <si>
    <t>Ostatní práce zakrytí podlah,  , bez dodávky materiálu</t>
  </si>
  <si>
    <t>800-784</t>
  </si>
  <si>
    <t>69366197R</t>
  </si>
  <si>
    <t>geotextilie PP; funkce separační, ochranná, výztužná, filtrační; plošná hmotnost 200 g/m2; zpevněná oboustranně</t>
  </si>
  <si>
    <t>zakrytí podlah : 100</t>
  </si>
  <si>
    <t>784195412R00</t>
  </si>
  <si>
    <t>Malby z malířských směsí otěruvzdorných,  , bělost 92 %, dvojnásobné</t>
  </si>
  <si>
    <t>Odkaz na mn. položky pořadí 1 : 49,09800</t>
  </si>
  <si>
    <t>Odkaz na mn. položky pořadí 14 : 107,84800</t>
  </si>
  <si>
    <t>stěny : 100</t>
  </si>
  <si>
    <t>784111101R00</t>
  </si>
  <si>
    <t>Příprava povrchu Penetrace (napouštění) podkladu disperzní, jednonásobná</t>
  </si>
  <si>
    <t>Odkaz na mn. položky pořadí 34 : 256,94600</t>
  </si>
  <si>
    <t>784011221RT2</t>
  </si>
  <si>
    <t>Ostatní práce zakrytí předmětů,  , včetně dodávky fólie tl. 0,04 mm</t>
  </si>
  <si>
    <t>x21</t>
  </si>
  <si>
    <t>Demontáž a opětovná montáž svítidel stropních, posunutí</t>
  </si>
  <si>
    <t xml:space="preserve">hod   </t>
  </si>
  <si>
    <t>979011211R00</t>
  </si>
  <si>
    <t>Svislá doprava suti a vybouraných hmot nošením za prvé podlaží nad základním podlažím</t>
  </si>
  <si>
    <t>Přesun suti</t>
  </si>
  <si>
    <t>POL8_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</si>
  <si>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</si>
  <si>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</si>
  <si>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</si>
  <si>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</si>
  <si>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</si>
  <si>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979083117R00</t>
  </si>
  <si>
    <t>Vodorovné přemístění suti přes 5000 m do 6000 m</t>
  </si>
  <si>
    <t>800-6</t>
  </si>
  <si>
    <t>včetně naložení na dopravní prostředek a složení,</t>
  </si>
  <si>
    <t>979990110R00</t>
  </si>
  <si>
    <t>Poplatek za skládku sádrokartonové desky, skupina 17 08 02 z Katalogu odpadů</t>
  </si>
  <si>
    <t>979990144R00</t>
  </si>
  <si>
    <t>Poplatek za skládku minerální vata, skupina 17 06 04 z Katalogu odpadů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</si>
  <si>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</si>
  <si>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</si>
  <si>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</si>
  <si>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</si>
  <si>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</si>
  <si>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</si>
  <si>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</si>
  <si>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</si>
  <si>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</si>
  <si>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</si>
  <si>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SUM</t>
  </si>
  <si>
    <t>END</t>
  </si>
  <si>
    <t>Zateplení podkroví budovy centra denních aktivit</t>
  </si>
  <si>
    <t>zateplení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</si>
</sst>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tlNbsGL8uQqiU5PlTpNBU4Kbp3pcF9pWUOJ8tKiooxpQbuc1cTPYjZtNko9AuNSjL5/n67uy37PFI3w4NWfD1w==" saltValue="lbMyPRZ3Dz/2jgOFTIbul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1" zoomScaleNormal="100" zoomScaleSheetLayoutView="75" workbookViewId="0">
      <selection activeCell="L5" sqref="L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22</v>
      </c>
      <c r="C2" s="78"/>
      <c r="D2" s="79" t="s">
        <v>49</v>
      </c>
      <c r="E2" s="236" t="s">
        <v>302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9" t="s">
        <v>302</v>
      </c>
      <c r="F3" s="240"/>
      <c r="G3" s="240"/>
      <c r="H3" s="240"/>
      <c r="I3" s="240"/>
      <c r="J3" s="241"/>
    </row>
    <row r="4" spans="1:15" ht="23.25" customHeight="1" x14ac:dyDescent="0.2">
      <c r="A4" s="76">
        <v>1055</v>
      </c>
      <c r="B4" s="82" t="s">
        <v>48</v>
      </c>
      <c r="C4" s="83"/>
      <c r="D4" s="84" t="s">
        <v>43</v>
      </c>
      <c r="E4" s="219" t="s">
        <v>303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SUMIF(F53:F72,A16,I53:I72)+SUMIF(F53:F72,"PSU",I53:I72)</f>
        <v>0</v>
      </c>
      <c r="J16" s="209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SUMIF(F53:F72,A17,I53:I72)</f>
        <v>0</v>
      </c>
      <c r="J17" s="209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SUMIF(F53:F72,A18,I53:I72)</f>
        <v>0</v>
      </c>
      <c r="J18" s="209"/>
    </row>
    <row r="19" spans="1:10" ht="23.25" customHeight="1" x14ac:dyDescent="0.2">
      <c r="A19" s="143" t="s">
        <v>100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SUMIF(F53:F72,A19,I53:I72)</f>
        <v>0</v>
      </c>
      <c r="J19" s="209"/>
    </row>
    <row r="20" spans="1:10" ht="23.25" customHeight="1" x14ac:dyDescent="0.2">
      <c r="A20" s="143" t="s">
        <v>101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SUMIF(F53:F72,A20,I53:I72)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3">
        <f>I23*E23/100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3">
        <f>A27</f>
        <v>0</v>
      </c>
      <c r="H28" s="213"/>
      <c r="I28" s="213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12">
        <f>ZakladDPHSni+DPHSni+ZakladDPHZakl+DPHZakl+Zaokrouhleni</f>
        <v>0</v>
      </c>
      <c r="H29" s="212"/>
      <c r="I29" s="212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198"/>
      <c r="D39" s="198"/>
      <c r="E39" s="198"/>
      <c r="F39" s="101">
        <f>'SO01 1 Pol'!AE120</f>
        <v>0</v>
      </c>
      <c r="G39" s="102">
        <f>'SO01 1 Pol'!AF120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199" t="s">
        <v>51</v>
      </c>
      <c r="D40" s="199"/>
      <c r="E40" s="199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45</v>
      </c>
      <c r="C41" s="199" t="s">
        <v>46</v>
      </c>
      <c r="D41" s="199"/>
      <c r="E41" s="199"/>
      <c r="F41" s="107">
        <f>'SO01 1 Pol'!AE120</f>
        <v>0</v>
      </c>
      <c r="G41" s="108">
        <f>'SO01 1 Pol'!AF120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198" t="s">
        <v>44</v>
      </c>
      <c r="D42" s="198"/>
      <c r="E42" s="198"/>
      <c r="F42" s="112">
        <f>'SO01 1 Pol'!AE120</f>
        <v>0</v>
      </c>
      <c r="G42" s="103">
        <f>'SO01 1 Pol'!AF120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00" t="s">
        <v>52</v>
      </c>
      <c r="C43" s="201"/>
      <c r="D43" s="201"/>
      <c r="E43" s="201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5" t="s">
        <v>60</v>
      </c>
    </row>
    <row r="52" spans="1:10" ht="25.5" customHeight="1" x14ac:dyDescent="0.2">
      <c r="A52" s="127"/>
      <c r="B52" s="130" t="s">
        <v>17</v>
      </c>
      <c r="C52" s="130" t="s">
        <v>5</v>
      </c>
      <c r="D52" s="131"/>
      <c r="E52" s="131"/>
      <c r="F52" s="132" t="s">
        <v>61</v>
      </c>
      <c r="G52" s="132"/>
      <c r="H52" s="132"/>
      <c r="I52" s="132" t="s">
        <v>29</v>
      </c>
      <c r="J52" s="132" t="s">
        <v>0</v>
      </c>
    </row>
    <row r="53" spans="1:10" ht="36.75" customHeight="1" x14ac:dyDescent="0.2">
      <c r="A53" s="128"/>
      <c r="B53" s="133" t="s">
        <v>62</v>
      </c>
      <c r="C53" s="196" t="s">
        <v>63</v>
      </c>
      <c r="D53" s="197"/>
      <c r="E53" s="197"/>
      <c r="F53" s="139" t="s">
        <v>24</v>
      </c>
      <c r="G53" s="140"/>
      <c r="H53" s="140"/>
      <c r="I53" s="140">
        <f>'SO01 1 Pol'!G20+'SO01 1 Pol'!G32</f>
        <v>0</v>
      </c>
      <c r="J53" s="137" t="str">
        <f>IF(I73=0,"",I53/I73*100)</f>
        <v/>
      </c>
    </row>
    <row r="54" spans="1:10" ht="36.75" customHeight="1" x14ac:dyDescent="0.2">
      <c r="A54" s="128"/>
      <c r="B54" s="133" t="s">
        <v>64</v>
      </c>
      <c r="C54" s="196" t="s">
        <v>65</v>
      </c>
      <c r="D54" s="197"/>
      <c r="E54" s="197"/>
      <c r="F54" s="139" t="s">
        <v>24</v>
      </c>
      <c r="G54" s="140"/>
      <c r="H54" s="140"/>
      <c r="I54" s="140">
        <f>'SO01 1 Pol'!G8+'SO01 1 Pol'!G17</f>
        <v>0</v>
      </c>
      <c r="J54" s="137" t="str">
        <f>IF(I73=0,"",I54/I73*100)</f>
        <v/>
      </c>
    </row>
    <row r="55" spans="1:10" ht="36.75" customHeight="1" x14ac:dyDescent="0.2">
      <c r="A55" s="128"/>
      <c r="B55" s="133" t="s">
        <v>66</v>
      </c>
      <c r="C55" s="196" t="s">
        <v>67</v>
      </c>
      <c r="D55" s="197"/>
      <c r="E55" s="197"/>
      <c r="F55" s="139" t="s">
        <v>24</v>
      </c>
      <c r="G55" s="140"/>
      <c r="H55" s="140"/>
      <c r="I55" s="140">
        <f>'SO01 1 Pol'!G28</f>
        <v>0</v>
      </c>
      <c r="J55" s="137" t="str">
        <f>IF(I73=0,"",I55/I73*100)</f>
        <v/>
      </c>
    </row>
    <row r="56" spans="1:10" ht="36.75" customHeight="1" x14ac:dyDescent="0.2">
      <c r="A56" s="128"/>
      <c r="B56" s="133" t="s">
        <v>68</v>
      </c>
      <c r="C56" s="196" t="s">
        <v>69</v>
      </c>
      <c r="D56" s="197"/>
      <c r="E56" s="197"/>
      <c r="F56" s="139" t="s">
        <v>24</v>
      </c>
      <c r="G56" s="140"/>
      <c r="H56" s="140"/>
      <c r="I56" s="140">
        <f>'SO01 1 Pol'!G13</f>
        <v>0</v>
      </c>
      <c r="J56" s="137" t="str">
        <f>IF(I73=0,"",I56/I73*100)</f>
        <v/>
      </c>
    </row>
    <row r="57" spans="1:10" ht="36.75" customHeight="1" x14ac:dyDescent="0.2">
      <c r="A57" s="128"/>
      <c r="B57" s="133" t="s">
        <v>70</v>
      </c>
      <c r="C57" s="196" t="s">
        <v>71</v>
      </c>
      <c r="D57" s="197"/>
      <c r="E57" s="197"/>
      <c r="F57" s="139" t="s">
        <v>24</v>
      </c>
      <c r="G57" s="140"/>
      <c r="H57" s="140"/>
      <c r="I57" s="140">
        <f>'SO01 1 Pol'!G35</f>
        <v>0</v>
      </c>
      <c r="J57" s="137" t="str">
        <f>IF(I73=0,"",I57/I73*100)</f>
        <v/>
      </c>
    </row>
    <row r="58" spans="1:10" ht="36.75" customHeight="1" x14ac:dyDescent="0.2">
      <c r="A58" s="128"/>
      <c r="B58" s="133" t="s">
        <v>72</v>
      </c>
      <c r="C58" s="196" t="s">
        <v>73</v>
      </c>
      <c r="D58" s="197"/>
      <c r="E58" s="197"/>
      <c r="F58" s="139" t="s">
        <v>24</v>
      </c>
      <c r="G58" s="140"/>
      <c r="H58" s="140"/>
      <c r="I58" s="140">
        <f>'SO01 1 Pol'!G38</f>
        <v>0</v>
      </c>
      <c r="J58" s="137" t="str">
        <f>IF(I73=0,"",I58/I73*100)</f>
        <v/>
      </c>
    </row>
    <row r="59" spans="1:10" ht="36.75" customHeight="1" x14ac:dyDescent="0.2">
      <c r="A59" s="128"/>
      <c r="B59" s="133" t="s">
        <v>74</v>
      </c>
      <c r="C59" s="196" t="s">
        <v>75</v>
      </c>
      <c r="D59" s="197"/>
      <c r="E59" s="197"/>
      <c r="F59" s="139" t="s">
        <v>24</v>
      </c>
      <c r="G59" s="140"/>
      <c r="H59" s="140"/>
      <c r="I59" s="140">
        <f>'SO01 1 Pol'!G41</f>
        <v>0</v>
      </c>
      <c r="J59" s="137" t="str">
        <f>IF(I73=0,"",I59/I73*100)</f>
        <v/>
      </c>
    </row>
    <row r="60" spans="1:10" ht="36.75" customHeight="1" x14ac:dyDescent="0.2">
      <c r="A60" s="128"/>
      <c r="B60" s="133" t="s">
        <v>76</v>
      </c>
      <c r="C60" s="196" t="s">
        <v>77</v>
      </c>
      <c r="D60" s="197"/>
      <c r="E60" s="197"/>
      <c r="F60" s="139" t="s">
        <v>24</v>
      </c>
      <c r="G60" s="140"/>
      <c r="H60" s="140"/>
      <c r="I60" s="140">
        <f>'SO01 1 Pol'!G44</f>
        <v>0</v>
      </c>
      <c r="J60" s="137" t="str">
        <f>IF(I73=0,"",I60/I73*100)</f>
        <v/>
      </c>
    </row>
    <row r="61" spans="1:10" ht="36.75" customHeight="1" x14ac:dyDescent="0.2">
      <c r="A61" s="128"/>
      <c r="B61" s="133" t="s">
        <v>78</v>
      </c>
      <c r="C61" s="196" t="s">
        <v>79</v>
      </c>
      <c r="D61" s="197"/>
      <c r="E61" s="197"/>
      <c r="F61" s="139" t="s">
        <v>25</v>
      </c>
      <c r="G61" s="140"/>
      <c r="H61" s="140"/>
      <c r="I61" s="140">
        <f>'SO01 1 Pol'!G47</f>
        <v>0</v>
      </c>
      <c r="J61" s="137" t="str">
        <f>IF(I73=0,"",I61/I73*100)</f>
        <v/>
      </c>
    </row>
    <row r="62" spans="1:10" ht="36.75" customHeight="1" x14ac:dyDescent="0.2">
      <c r="A62" s="128"/>
      <c r="B62" s="133" t="s">
        <v>80</v>
      </c>
      <c r="C62" s="196" t="s">
        <v>81</v>
      </c>
      <c r="D62" s="197"/>
      <c r="E62" s="197"/>
      <c r="F62" s="139" t="s">
        <v>25</v>
      </c>
      <c r="G62" s="140"/>
      <c r="H62" s="140"/>
      <c r="I62" s="140">
        <f>'SO01 1 Pol'!G53</f>
        <v>0</v>
      </c>
      <c r="J62" s="137" t="str">
        <f>IF(I73=0,"",I62/I73*100)</f>
        <v/>
      </c>
    </row>
    <row r="63" spans="1:10" ht="36.75" customHeight="1" x14ac:dyDescent="0.2">
      <c r="A63" s="128"/>
      <c r="B63" s="133" t="s">
        <v>82</v>
      </c>
      <c r="C63" s="196" t="s">
        <v>83</v>
      </c>
      <c r="D63" s="197"/>
      <c r="E63" s="197"/>
      <c r="F63" s="139" t="s">
        <v>25</v>
      </c>
      <c r="G63" s="140"/>
      <c r="H63" s="140"/>
      <c r="I63" s="140">
        <f>'SO01 1 Pol'!G68</f>
        <v>0</v>
      </c>
      <c r="J63" s="137" t="str">
        <f>IF(I73=0,"",I63/I73*100)</f>
        <v/>
      </c>
    </row>
    <row r="64" spans="1:10" ht="36.75" customHeight="1" x14ac:dyDescent="0.2">
      <c r="A64" s="128"/>
      <c r="B64" s="133" t="s">
        <v>84</v>
      </c>
      <c r="C64" s="196" t="s">
        <v>85</v>
      </c>
      <c r="D64" s="197"/>
      <c r="E64" s="197"/>
      <c r="F64" s="139" t="s">
        <v>25</v>
      </c>
      <c r="G64" s="140"/>
      <c r="H64" s="140"/>
      <c r="I64" s="140">
        <f>'SO01 1 Pol'!G70</f>
        <v>0</v>
      </c>
      <c r="J64" s="137" t="str">
        <f>IF(I73=0,"",I64/I73*100)</f>
        <v/>
      </c>
    </row>
    <row r="65" spans="1:10" ht="36.75" customHeight="1" x14ac:dyDescent="0.2">
      <c r="A65" s="128"/>
      <c r="B65" s="133" t="s">
        <v>86</v>
      </c>
      <c r="C65" s="196" t="s">
        <v>87</v>
      </c>
      <c r="D65" s="197"/>
      <c r="E65" s="197"/>
      <c r="F65" s="139" t="s">
        <v>25</v>
      </c>
      <c r="G65" s="140"/>
      <c r="H65" s="140"/>
      <c r="I65" s="140">
        <f>'SO01 1 Pol'!G25+'SO01 1 Pol'!G77</f>
        <v>0</v>
      </c>
      <c r="J65" s="137" t="str">
        <f>IF(I73=0,"",I65/I73*100)</f>
        <v/>
      </c>
    </row>
    <row r="66" spans="1:10" ht="36.75" customHeight="1" x14ac:dyDescent="0.2">
      <c r="A66" s="128"/>
      <c r="B66" s="133" t="s">
        <v>88</v>
      </c>
      <c r="C66" s="196" t="s">
        <v>89</v>
      </c>
      <c r="D66" s="197"/>
      <c r="E66" s="197"/>
      <c r="F66" s="139" t="s">
        <v>25</v>
      </c>
      <c r="G66" s="140"/>
      <c r="H66" s="140"/>
      <c r="I66" s="140">
        <f>'SO01 1 Pol'!G80</f>
        <v>0</v>
      </c>
      <c r="J66" s="137" t="str">
        <f>IF(I73=0,"",I66/I73*100)</f>
        <v/>
      </c>
    </row>
    <row r="67" spans="1:10" ht="36.75" customHeight="1" x14ac:dyDescent="0.2">
      <c r="A67" s="128"/>
      <c r="B67" s="133" t="s">
        <v>90</v>
      </c>
      <c r="C67" s="196" t="s">
        <v>91</v>
      </c>
      <c r="D67" s="197"/>
      <c r="E67" s="197"/>
      <c r="F67" s="139" t="s">
        <v>25</v>
      </c>
      <c r="G67" s="140"/>
      <c r="H67" s="140"/>
      <c r="I67" s="140">
        <f>'SO01 1 Pol'!G87</f>
        <v>0</v>
      </c>
      <c r="J67" s="137" t="str">
        <f>IF(I73=0,"",I67/I73*100)</f>
        <v/>
      </c>
    </row>
    <row r="68" spans="1:10" ht="36.75" customHeight="1" x14ac:dyDescent="0.2">
      <c r="A68" s="128"/>
      <c r="B68" s="133" t="s">
        <v>92</v>
      </c>
      <c r="C68" s="196" t="s">
        <v>93</v>
      </c>
      <c r="D68" s="197"/>
      <c r="E68" s="197"/>
      <c r="F68" s="139" t="s">
        <v>25</v>
      </c>
      <c r="G68" s="140"/>
      <c r="H68" s="140"/>
      <c r="I68" s="140">
        <f>'SO01 1 Pol'!G89</f>
        <v>0</v>
      </c>
      <c r="J68" s="137" t="str">
        <f>IF(I73=0,"",I68/I73*100)</f>
        <v/>
      </c>
    </row>
    <row r="69" spans="1:10" ht="36.75" customHeight="1" x14ac:dyDescent="0.2">
      <c r="A69" s="128"/>
      <c r="B69" s="133" t="s">
        <v>94</v>
      </c>
      <c r="C69" s="196" t="s">
        <v>95</v>
      </c>
      <c r="D69" s="197"/>
      <c r="E69" s="197"/>
      <c r="F69" s="139" t="s">
        <v>25</v>
      </c>
      <c r="G69" s="140"/>
      <c r="H69" s="140"/>
      <c r="I69" s="140">
        <f>'SO01 1 Pol'!G92</f>
        <v>0</v>
      </c>
      <c r="J69" s="137" t="str">
        <f>IF(I73=0,"",I69/I73*100)</f>
        <v/>
      </c>
    </row>
    <row r="70" spans="1:10" ht="36.75" customHeight="1" x14ac:dyDescent="0.2">
      <c r="A70" s="128"/>
      <c r="B70" s="133" t="s">
        <v>96</v>
      </c>
      <c r="C70" s="196" t="s">
        <v>97</v>
      </c>
      <c r="D70" s="197"/>
      <c r="E70" s="197"/>
      <c r="F70" s="139" t="s">
        <v>26</v>
      </c>
      <c r="G70" s="140"/>
      <c r="H70" s="140"/>
      <c r="I70" s="140">
        <f>'SO01 1 Pol'!G103</f>
        <v>0</v>
      </c>
      <c r="J70" s="137" t="str">
        <f>IF(I73=0,"",I70/I73*100)</f>
        <v/>
      </c>
    </row>
    <row r="71" spans="1:10" ht="36.75" customHeight="1" x14ac:dyDescent="0.2">
      <c r="A71" s="128"/>
      <c r="B71" s="133" t="s">
        <v>98</v>
      </c>
      <c r="C71" s="196" t="s">
        <v>75</v>
      </c>
      <c r="D71" s="197"/>
      <c r="E71" s="197"/>
      <c r="F71" s="139" t="s">
        <v>99</v>
      </c>
      <c r="G71" s="140"/>
      <c r="H71" s="140"/>
      <c r="I71" s="140">
        <f>'SO01 1 Pol'!G105</f>
        <v>0</v>
      </c>
      <c r="J71" s="137" t="str">
        <f>IF(I73=0,"",I71/I73*100)</f>
        <v/>
      </c>
    </row>
    <row r="72" spans="1:10" ht="36.75" customHeight="1" x14ac:dyDescent="0.2">
      <c r="A72" s="128"/>
      <c r="B72" s="133" t="s">
        <v>100</v>
      </c>
      <c r="C72" s="196" t="s">
        <v>27</v>
      </c>
      <c r="D72" s="197"/>
      <c r="E72" s="197"/>
      <c r="F72" s="139" t="s">
        <v>100</v>
      </c>
      <c r="G72" s="140"/>
      <c r="H72" s="140"/>
      <c r="I72" s="140">
        <f>'SO01 1 Pol'!G116</f>
        <v>0</v>
      </c>
      <c r="J72" s="137" t="str">
        <f>IF(I73=0,"",I72/I73*100)</f>
        <v/>
      </c>
    </row>
    <row r="73" spans="1:10" ht="25.5" customHeight="1" x14ac:dyDescent="0.2">
      <c r="A73" s="129"/>
      <c r="B73" s="134" t="s">
        <v>1</v>
      </c>
      <c r="C73" s="135"/>
      <c r="D73" s="136"/>
      <c r="E73" s="136"/>
      <c r="F73" s="141"/>
      <c r="G73" s="142"/>
      <c r="H73" s="142"/>
      <c r="I73" s="142">
        <f>SUM(I53:I72)</f>
        <v>0</v>
      </c>
      <c r="J73" s="138">
        <f>SUM(J53:J72)</f>
        <v>0</v>
      </c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  <row r="76" spans="1:10" x14ac:dyDescent="0.2">
      <c r="F76" s="87"/>
      <c r="G76" s="87"/>
      <c r="H76" s="87"/>
      <c r="I76" s="87"/>
      <c r="J76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0pum0bJlytp1rDAWesknXxcwpHC3lTCK98YGMYpCMnqQP7mnTbFvlZ/ZTJPrQOXeZl8N8OK/nUJwj1B0c7Tikw==" saltValue="gln93MXJhd8rDf5YNGu3V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4" activePane="bottomLeft" state="frozen"/>
      <selection pane="bottomLeft" activeCell="AA6" sqref="AA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102</v>
      </c>
      <c r="B1" s="257"/>
      <c r="C1" s="257"/>
      <c r="D1" s="257"/>
      <c r="E1" s="257"/>
      <c r="F1" s="257"/>
      <c r="G1" s="257"/>
      <c r="AG1" t="s">
        <v>103</v>
      </c>
    </row>
    <row r="2" spans="1:60" ht="24.95" customHeight="1" x14ac:dyDescent="0.2">
      <c r="A2" s="144" t="s">
        <v>7</v>
      </c>
      <c r="B2" s="49" t="s">
        <v>49</v>
      </c>
      <c r="C2" s="258" t="s">
        <v>302</v>
      </c>
      <c r="D2" s="259"/>
      <c r="E2" s="259"/>
      <c r="F2" s="259"/>
      <c r="G2" s="260"/>
      <c r="AG2" t="s">
        <v>104</v>
      </c>
    </row>
    <row r="3" spans="1:60" ht="24.95" customHeight="1" x14ac:dyDescent="0.2">
      <c r="A3" s="144" t="s">
        <v>8</v>
      </c>
      <c r="B3" s="49" t="s">
        <v>45</v>
      </c>
      <c r="C3" s="258" t="s">
        <v>302</v>
      </c>
      <c r="D3" s="259"/>
      <c r="E3" s="259"/>
      <c r="F3" s="259"/>
      <c r="G3" s="260"/>
      <c r="AC3" s="126" t="s">
        <v>104</v>
      </c>
      <c r="AG3" t="s">
        <v>105</v>
      </c>
    </row>
    <row r="4" spans="1:60" ht="24.95" customHeight="1" x14ac:dyDescent="0.2">
      <c r="A4" s="145" t="s">
        <v>9</v>
      </c>
      <c r="B4" s="146" t="s">
        <v>43</v>
      </c>
      <c r="C4" s="261" t="s">
        <v>44</v>
      </c>
      <c r="D4" s="262"/>
      <c r="E4" s="262"/>
      <c r="F4" s="262"/>
      <c r="G4" s="263"/>
      <c r="AG4" t="s">
        <v>106</v>
      </c>
    </row>
    <row r="5" spans="1:60" x14ac:dyDescent="0.2">
      <c r="D5" s="10"/>
    </row>
    <row r="6" spans="1:60" ht="38.25" x14ac:dyDescent="0.2">
      <c r="A6" s="148" t="s">
        <v>107</v>
      </c>
      <c r="B6" s="150" t="s">
        <v>108</v>
      </c>
      <c r="C6" s="150" t="s">
        <v>109</v>
      </c>
      <c r="D6" s="149" t="s">
        <v>110</v>
      </c>
      <c r="E6" s="148" t="s">
        <v>111</v>
      </c>
      <c r="F6" s="147" t="s">
        <v>112</v>
      </c>
      <c r="G6" s="148" t="s">
        <v>29</v>
      </c>
      <c r="H6" s="151" t="s">
        <v>30</v>
      </c>
      <c r="I6" s="151" t="s">
        <v>113</v>
      </c>
      <c r="J6" s="151" t="s">
        <v>31</v>
      </c>
      <c r="K6" s="151" t="s">
        <v>114</v>
      </c>
      <c r="L6" s="151" t="s">
        <v>115</v>
      </c>
      <c r="M6" s="151" t="s">
        <v>116</v>
      </c>
      <c r="N6" s="151" t="s">
        <v>117</v>
      </c>
      <c r="O6" s="151" t="s">
        <v>118</v>
      </c>
      <c r="P6" s="151" t="s">
        <v>119</v>
      </c>
      <c r="Q6" s="151" t="s">
        <v>120</v>
      </c>
      <c r="R6" s="151" t="s">
        <v>121</v>
      </c>
      <c r="S6" s="151" t="s">
        <v>122</v>
      </c>
      <c r="T6" s="151" t="s">
        <v>123</v>
      </c>
      <c r="U6" s="151" t="s">
        <v>124</v>
      </c>
      <c r="V6" s="151" t="s">
        <v>125</v>
      </c>
      <c r="W6" s="151" t="s">
        <v>126</v>
      </c>
      <c r="X6" s="151" t="s">
        <v>127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6" t="s">
        <v>128</v>
      </c>
      <c r="B8" s="167" t="s">
        <v>64</v>
      </c>
      <c r="C8" s="188" t="s">
        <v>65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69"/>
      <c r="O8" s="169">
        <f>SUM(O9:O12)</f>
        <v>1.05</v>
      </c>
      <c r="P8" s="169"/>
      <c r="Q8" s="169">
        <f>SUM(Q9:Q12)</f>
        <v>0</v>
      </c>
      <c r="R8" s="170"/>
      <c r="S8" s="170"/>
      <c r="T8" s="171"/>
      <c r="U8" s="165"/>
      <c r="V8" s="165">
        <f>SUM(V9:V12)</f>
        <v>58.92</v>
      </c>
      <c r="W8" s="165"/>
      <c r="X8" s="165"/>
      <c r="AG8" t="s">
        <v>129</v>
      </c>
    </row>
    <row r="9" spans="1:60" ht="33.75" outlineLevel="1" x14ac:dyDescent="0.2">
      <c r="A9" s="173">
        <v>1</v>
      </c>
      <c r="B9" s="174" t="s">
        <v>130</v>
      </c>
      <c r="C9" s="189" t="s">
        <v>131</v>
      </c>
      <c r="D9" s="175" t="s">
        <v>132</v>
      </c>
      <c r="E9" s="176">
        <v>49.097999999999999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2.1299999999999999E-2</v>
      </c>
      <c r="O9" s="176">
        <f>ROUND(E9*N9,2)</f>
        <v>1.05</v>
      </c>
      <c r="P9" s="176">
        <v>0</v>
      </c>
      <c r="Q9" s="176">
        <f>ROUND(E9*P9,2)</f>
        <v>0</v>
      </c>
      <c r="R9" s="178" t="s">
        <v>133</v>
      </c>
      <c r="S9" s="178" t="s">
        <v>134</v>
      </c>
      <c r="T9" s="179" t="s">
        <v>134</v>
      </c>
      <c r="U9" s="162">
        <v>1.2</v>
      </c>
      <c r="V9" s="162">
        <f>ROUND(E9*U9,2)</f>
        <v>58.92</v>
      </c>
      <c r="W9" s="162"/>
      <c r="X9" s="162" t="s">
        <v>135</v>
      </c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1" t="s">
        <v>137</v>
      </c>
      <c r="D10" s="252"/>
      <c r="E10" s="252"/>
      <c r="F10" s="252"/>
      <c r="G10" s="25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138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0" t="s">
        <v>139</v>
      </c>
      <c r="D11" s="163"/>
      <c r="E11" s="16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2"/>
      <c r="Z11" s="152"/>
      <c r="AA11" s="152"/>
      <c r="AB11" s="152"/>
      <c r="AC11" s="152"/>
      <c r="AD11" s="152"/>
      <c r="AE11" s="152"/>
      <c r="AF11" s="152"/>
      <c r="AG11" s="152" t="s">
        <v>140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0" t="s">
        <v>141</v>
      </c>
      <c r="D12" s="163"/>
      <c r="E12" s="164">
        <v>49.097999999999999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2"/>
      <c r="Z12" s="152"/>
      <c r="AA12" s="152"/>
      <c r="AB12" s="152"/>
      <c r="AC12" s="152"/>
      <c r="AD12" s="152"/>
      <c r="AE12" s="152"/>
      <c r="AF12" s="152"/>
      <c r="AG12" s="152" t="s">
        <v>140</v>
      </c>
      <c r="AH12" s="152">
        <v>5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6" t="s">
        <v>128</v>
      </c>
      <c r="B13" s="167" t="s">
        <v>68</v>
      </c>
      <c r="C13" s="188" t="s">
        <v>69</v>
      </c>
      <c r="D13" s="168"/>
      <c r="E13" s="169"/>
      <c r="F13" s="170"/>
      <c r="G13" s="170">
        <f>SUMIF(AG14:AG16,"&lt;&gt;NOR",G14:G16)</f>
        <v>0</v>
      </c>
      <c r="H13" s="170"/>
      <c r="I13" s="170">
        <f>SUM(I14:I16)</f>
        <v>0</v>
      </c>
      <c r="J13" s="170"/>
      <c r="K13" s="170">
        <f>SUM(K14:K16)</f>
        <v>0</v>
      </c>
      <c r="L13" s="170"/>
      <c r="M13" s="170">
        <f>SUM(M14:M16)</f>
        <v>0</v>
      </c>
      <c r="N13" s="169"/>
      <c r="O13" s="169">
        <f>SUM(O14:O16)</f>
        <v>7.0000000000000007E-2</v>
      </c>
      <c r="P13" s="169"/>
      <c r="Q13" s="169">
        <f>SUM(Q14:Q16)</f>
        <v>0</v>
      </c>
      <c r="R13" s="170"/>
      <c r="S13" s="170"/>
      <c r="T13" s="171"/>
      <c r="U13" s="165"/>
      <c r="V13" s="165">
        <f>SUM(V14:V16)</f>
        <v>9.6300000000000008</v>
      </c>
      <c r="W13" s="165"/>
      <c r="X13" s="165"/>
      <c r="AG13" t="s">
        <v>129</v>
      </c>
    </row>
    <row r="14" spans="1:60" outlineLevel="1" x14ac:dyDescent="0.2">
      <c r="A14" s="173">
        <v>2</v>
      </c>
      <c r="B14" s="174" t="s">
        <v>142</v>
      </c>
      <c r="C14" s="189" t="s">
        <v>143</v>
      </c>
      <c r="D14" s="175" t="s">
        <v>132</v>
      </c>
      <c r="E14" s="176">
        <v>45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1.58E-3</v>
      </c>
      <c r="O14" s="176">
        <f>ROUND(E14*N14,2)</f>
        <v>7.0000000000000007E-2</v>
      </c>
      <c r="P14" s="176">
        <v>0</v>
      </c>
      <c r="Q14" s="176">
        <f>ROUND(E14*P14,2)</f>
        <v>0</v>
      </c>
      <c r="R14" s="178" t="s">
        <v>144</v>
      </c>
      <c r="S14" s="178" t="s">
        <v>134</v>
      </c>
      <c r="T14" s="179" t="s">
        <v>134</v>
      </c>
      <c r="U14" s="162">
        <v>0.214</v>
      </c>
      <c r="V14" s="162">
        <f>ROUND(E14*U14,2)</f>
        <v>9.6300000000000008</v>
      </c>
      <c r="W14" s="162"/>
      <c r="X14" s="162" t="s">
        <v>135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136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0" t="s">
        <v>145</v>
      </c>
      <c r="D15" s="163"/>
      <c r="E15" s="164">
        <v>35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2"/>
      <c r="Z15" s="152"/>
      <c r="AA15" s="152"/>
      <c r="AB15" s="152"/>
      <c r="AC15" s="152"/>
      <c r="AD15" s="152"/>
      <c r="AE15" s="152"/>
      <c r="AF15" s="152"/>
      <c r="AG15" s="152" t="s">
        <v>140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0" t="s">
        <v>146</v>
      </c>
      <c r="D16" s="163"/>
      <c r="E16" s="164">
        <v>10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2"/>
      <c r="Z16" s="152"/>
      <c r="AA16" s="152"/>
      <c r="AB16" s="152"/>
      <c r="AC16" s="152"/>
      <c r="AD16" s="152"/>
      <c r="AE16" s="152"/>
      <c r="AF16" s="152"/>
      <c r="AG16" s="152" t="s">
        <v>140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x14ac:dyDescent="0.2">
      <c r="A17" s="166" t="s">
        <v>128</v>
      </c>
      <c r="B17" s="167" t="s">
        <v>64</v>
      </c>
      <c r="C17" s="188" t="s">
        <v>65</v>
      </c>
      <c r="D17" s="168"/>
      <c r="E17" s="169"/>
      <c r="F17" s="170"/>
      <c r="G17" s="170">
        <f>SUMIF(AG18:AG19,"&lt;&gt;NOR",G18:G19)</f>
        <v>0</v>
      </c>
      <c r="H17" s="170"/>
      <c r="I17" s="170">
        <f>SUM(I18:I19)</f>
        <v>0</v>
      </c>
      <c r="J17" s="170"/>
      <c r="K17" s="170">
        <f>SUM(K18:K19)</f>
        <v>0</v>
      </c>
      <c r="L17" s="170"/>
      <c r="M17" s="170">
        <f>SUM(M18:M19)</f>
        <v>0</v>
      </c>
      <c r="N17" s="169"/>
      <c r="O17" s="169">
        <f>SUM(O18:O19)</f>
        <v>0.1</v>
      </c>
      <c r="P17" s="169"/>
      <c r="Q17" s="169">
        <f>SUM(Q18:Q19)</f>
        <v>0</v>
      </c>
      <c r="R17" s="170"/>
      <c r="S17" s="170"/>
      <c r="T17" s="171"/>
      <c r="U17" s="165"/>
      <c r="V17" s="165">
        <f>SUM(V18:V19)</f>
        <v>4.8</v>
      </c>
      <c r="W17" s="165"/>
      <c r="X17" s="165"/>
      <c r="AG17" t="s">
        <v>129</v>
      </c>
    </row>
    <row r="18" spans="1:60" outlineLevel="1" x14ac:dyDescent="0.2">
      <c r="A18" s="173">
        <v>3</v>
      </c>
      <c r="B18" s="174" t="s">
        <v>147</v>
      </c>
      <c r="C18" s="189" t="s">
        <v>148</v>
      </c>
      <c r="D18" s="175" t="s">
        <v>149</v>
      </c>
      <c r="E18" s="176">
        <v>6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1.668E-2</v>
      </c>
      <c r="O18" s="176">
        <f>ROUND(E18*N18,2)</f>
        <v>0.1</v>
      </c>
      <c r="P18" s="176">
        <v>0</v>
      </c>
      <c r="Q18" s="176">
        <f>ROUND(E18*P18,2)</f>
        <v>0</v>
      </c>
      <c r="R18" s="178" t="s">
        <v>133</v>
      </c>
      <c r="S18" s="178" t="s">
        <v>134</v>
      </c>
      <c r="T18" s="179" t="s">
        <v>134</v>
      </c>
      <c r="U18" s="162">
        <v>0.8</v>
      </c>
      <c r="V18" s="162">
        <f>ROUND(E18*U18,2)</f>
        <v>4.8</v>
      </c>
      <c r="W18" s="162"/>
      <c r="X18" s="162" t="s">
        <v>135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150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0" t="s">
        <v>151</v>
      </c>
      <c r="D19" s="163"/>
      <c r="E19" s="164">
        <v>6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2"/>
      <c r="Z19" s="152"/>
      <c r="AA19" s="152"/>
      <c r="AB19" s="152"/>
      <c r="AC19" s="152"/>
      <c r="AD19" s="152"/>
      <c r="AE19" s="152"/>
      <c r="AF19" s="152"/>
      <c r="AG19" s="152" t="s">
        <v>140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6" t="s">
        <v>128</v>
      </c>
      <c r="B20" s="167" t="s">
        <v>62</v>
      </c>
      <c r="C20" s="188" t="s">
        <v>63</v>
      </c>
      <c r="D20" s="168"/>
      <c r="E20" s="169"/>
      <c r="F20" s="170"/>
      <c r="G20" s="170">
        <f>SUMIF(AG21:AG24,"&lt;&gt;NOR",G21:G24)</f>
        <v>0</v>
      </c>
      <c r="H20" s="170"/>
      <c r="I20" s="170">
        <f>SUM(I21:I24)</f>
        <v>0</v>
      </c>
      <c r="J20" s="170"/>
      <c r="K20" s="170">
        <f>SUM(K21:K24)</f>
        <v>0</v>
      </c>
      <c r="L20" s="170"/>
      <c r="M20" s="170">
        <f>SUM(M21:M24)</f>
        <v>0</v>
      </c>
      <c r="N20" s="169"/>
      <c r="O20" s="169">
        <f>SUM(O21:O24)</f>
        <v>0.5</v>
      </c>
      <c r="P20" s="169"/>
      <c r="Q20" s="169">
        <f>SUM(Q21:Q24)</f>
        <v>0</v>
      </c>
      <c r="R20" s="170"/>
      <c r="S20" s="170"/>
      <c r="T20" s="171"/>
      <c r="U20" s="165"/>
      <c r="V20" s="165">
        <f>SUM(V21:V24)</f>
        <v>2.37</v>
      </c>
      <c r="W20" s="165"/>
      <c r="X20" s="165"/>
      <c r="AG20" t="s">
        <v>129</v>
      </c>
    </row>
    <row r="21" spans="1:60" ht="22.5" outlineLevel="1" x14ac:dyDescent="0.2">
      <c r="A21" s="173">
        <v>4</v>
      </c>
      <c r="B21" s="174" t="s">
        <v>152</v>
      </c>
      <c r="C21" s="189" t="s">
        <v>153</v>
      </c>
      <c r="D21" s="175" t="s">
        <v>149</v>
      </c>
      <c r="E21" s="176">
        <v>3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0.16803000000000001</v>
      </c>
      <c r="O21" s="176">
        <f>ROUND(E21*N21,2)</f>
        <v>0.5</v>
      </c>
      <c r="P21" s="176">
        <v>0</v>
      </c>
      <c r="Q21" s="176">
        <f>ROUND(E21*P21,2)</f>
        <v>0</v>
      </c>
      <c r="R21" s="178" t="s">
        <v>154</v>
      </c>
      <c r="S21" s="178" t="s">
        <v>134</v>
      </c>
      <c r="T21" s="179" t="s">
        <v>155</v>
      </c>
      <c r="U21" s="162">
        <v>0.79025999999999996</v>
      </c>
      <c r="V21" s="162">
        <f>ROUND(E21*U21,2)</f>
        <v>2.37</v>
      </c>
      <c r="W21" s="162"/>
      <c r="X21" s="162" t="s">
        <v>135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136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251" t="s">
        <v>156</v>
      </c>
      <c r="D22" s="252"/>
      <c r="E22" s="252"/>
      <c r="F22" s="252"/>
      <c r="G22" s="25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2"/>
      <c r="Z22" s="152"/>
      <c r="AA22" s="152"/>
      <c r="AB22" s="152"/>
      <c r="AC22" s="152"/>
      <c r="AD22" s="152"/>
      <c r="AE22" s="152"/>
      <c r="AF22" s="152"/>
      <c r="AG22" s="152" t="s">
        <v>138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0" t="s">
        <v>157</v>
      </c>
      <c r="D23" s="163"/>
      <c r="E23" s="164">
        <v>2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2"/>
      <c r="Z23" s="152"/>
      <c r="AA23" s="152"/>
      <c r="AB23" s="152"/>
      <c r="AC23" s="152"/>
      <c r="AD23" s="152"/>
      <c r="AE23" s="152"/>
      <c r="AF23" s="152"/>
      <c r="AG23" s="152" t="s">
        <v>140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0" t="s">
        <v>158</v>
      </c>
      <c r="D24" s="163"/>
      <c r="E24" s="164">
        <v>1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2"/>
      <c r="Z24" s="152"/>
      <c r="AA24" s="152"/>
      <c r="AB24" s="152"/>
      <c r="AC24" s="152"/>
      <c r="AD24" s="152"/>
      <c r="AE24" s="152"/>
      <c r="AF24" s="152"/>
      <c r="AG24" s="152" t="s">
        <v>140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66" t="s">
        <v>128</v>
      </c>
      <c r="B25" s="167" t="s">
        <v>86</v>
      </c>
      <c r="C25" s="188" t="s">
        <v>87</v>
      </c>
      <c r="D25" s="168"/>
      <c r="E25" s="169"/>
      <c r="F25" s="170"/>
      <c r="G25" s="170">
        <f>SUMIF(AG26:AG27,"&lt;&gt;NOR",G26:G27)</f>
        <v>0</v>
      </c>
      <c r="H25" s="170"/>
      <c r="I25" s="170">
        <f>SUM(I26:I27)</f>
        <v>0</v>
      </c>
      <c r="J25" s="170"/>
      <c r="K25" s="170">
        <f>SUM(K26:K27)</f>
        <v>0</v>
      </c>
      <c r="L25" s="170"/>
      <c r="M25" s="170">
        <f>SUM(M26:M27)</f>
        <v>0</v>
      </c>
      <c r="N25" s="169"/>
      <c r="O25" s="169">
        <f>SUM(O26:O27)</f>
        <v>0</v>
      </c>
      <c r="P25" s="169"/>
      <c r="Q25" s="169">
        <f>SUM(Q26:Q27)</f>
        <v>0.14000000000000001</v>
      </c>
      <c r="R25" s="170"/>
      <c r="S25" s="170"/>
      <c r="T25" s="171"/>
      <c r="U25" s="165"/>
      <c r="V25" s="165">
        <f>SUM(V26:V27)</f>
        <v>1.02</v>
      </c>
      <c r="W25" s="165"/>
      <c r="X25" s="165"/>
      <c r="AG25" t="s">
        <v>129</v>
      </c>
    </row>
    <row r="26" spans="1:60" outlineLevel="1" x14ac:dyDescent="0.2">
      <c r="A26" s="173">
        <v>5</v>
      </c>
      <c r="B26" s="174" t="s">
        <v>159</v>
      </c>
      <c r="C26" s="189" t="s">
        <v>160</v>
      </c>
      <c r="D26" s="175" t="s">
        <v>132</v>
      </c>
      <c r="E26" s="176">
        <v>10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1.6000000000000001E-4</v>
      </c>
      <c r="O26" s="176">
        <f>ROUND(E26*N26,2)</f>
        <v>0</v>
      </c>
      <c r="P26" s="176">
        <v>1.4E-2</v>
      </c>
      <c r="Q26" s="176">
        <f>ROUND(E26*P26,2)</f>
        <v>0.14000000000000001</v>
      </c>
      <c r="R26" s="178" t="s">
        <v>161</v>
      </c>
      <c r="S26" s="178" t="s">
        <v>134</v>
      </c>
      <c r="T26" s="179" t="s">
        <v>155</v>
      </c>
      <c r="U26" s="162">
        <v>0.10199999999999999</v>
      </c>
      <c r="V26" s="162">
        <f>ROUND(E26*U26,2)</f>
        <v>1.02</v>
      </c>
      <c r="W26" s="162"/>
      <c r="X26" s="162" t="s">
        <v>135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136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0" t="s">
        <v>162</v>
      </c>
      <c r="D27" s="163"/>
      <c r="E27" s="164">
        <v>10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2"/>
      <c r="Z27" s="152"/>
      <c r="AA27" s="152"/>
      <c r="AB27" s="152"/>
      <c r="AC27" s="152"/>
      <c r="AD27" s="152"/>
      <c r="AE27" s="152"/>
      <c r="AF27" s="152"/>
      <c r="AG27" s="152" t="s">
        <v>140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x14ac:dyDescent="0.2">
      <c r="A28" s="166" t="s">
        <v>128</v>
      </c>
      <c r="B28" s="167" t="s">
        <v>66</v>
      </c>
      <c r="C28" s="188" t="s">
        <v>67</v>
      </c>
      <c r="D28" s="168"/>
      <c r="E28" s="169"/>
      <c r="F28" s="170"/>
      <c r="G28" s="170">
        <f>SUMIF(AG29:AG31,"&lt;&gt;NOR",G29:G31)</f>
        <v>0</v>
      </c>
      <c r="H28" s="170"/>
      <c r="I28" s="170">
        <f>SUM(I29:I31)</f>
        <v>0</v>
      </c>
      <c r="J28" s="170"/>
      <c r="K28" s="170">
        <f>SUM(K29:K31)</f>
        <v>0</v>
      </c>
      <c r="L28" s="170"/>
      <c r="M28" s="170">
        <f>SUM(M29:M31)</f>
        <v>0</v>
      </c>
      <c r="N28" s="169"/>
      <c r="O28" s="169">
        <f>SUM(O29:O31)</f>
        <v>0.12</v>
      </c>
      <c r="P28" s="169"/>
      <c r="Q28" s="169">
        <f>SUM(Q29:Q31)</f>
        <v>0</v>
      </c>
      <c r="R28" s="170"/>
      <c r="S28" s="170"/>
      <c r="T28" s="171"/>
      <c r="U28" s="165"/>
      <c r="V28" s="165">
        <f>SUM(V29:V31)</f>
        <v>4.26</v>
      </c>
      <c r="W28" s="165"/>
      <c r="X28" s="165"/>
      <c r="AG28" t="s">
        <v>129</v>
      </c>
    </row>
    <row r="29" spans="1:60" ht="22.5" outlineLevel="1" x14ac:dyDescent="0.2">
      <c r="A29" s="173">
        <v>6</v>
      </c>
      <c r="B29" s="174" t="s">
        <v>163</v>
      </c>
      <c r="C29" s="189" t="s">
        <v>164</v>
      </c>
      <c r="D29" s="175" t="s">
        <v>165</v>
      </c>
      <c r="E29" s="176">
        <v>28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4.3299999999999996E-3</v>
      </c>
      <c r="O29" s="176">
        <f>ROUND(E29*N29,2)</f>
        <v>0.12</v>
      </c>
      <c r="P29" s="176">
        <v>0</v>
      </c>
      <c r="Q29" s="176">
        <f>ROUND(E29*P29,2)</f>
        <v>0</v>
      </c>
      <c r="R29" s="178" t="s">
        <v>154</v>
      </c>
      <c r="S29" s="178" t="s">
        <v>134</v>
      </c>
      <c r="T29" s="179" t="s">
        <v>155</v>
      </c>
      <c r="U29" s="162">
        <v>0.152</v>
      </c>
      <c r="V29" s="162">
        <f>ROUND(E29*U29,2)</f>
        <v>4.26</v>
      </c>
      <c r="W29" s="162"/>
      <c r="X29" s="162" t="s">
        <v>135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136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251" t="s">
        <v>166</v>
      </c>
      <c r="D30" s="252"/>
      <c r="E30" s="252"/>
      <c r="F30" s="252"/>
      <c r="G30" s="25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2"/>
      <c r="Z30" s="152"/>
      <c r="AA30" s="152"/>
      <c r="AB30" s="152"/>
      <c r="AC30" s="152"/>
      <c r="AD30" s="152"/>
      <c r="AE30" s="152"/>
      <c r="AF30" s="152"/>
      <c r="AG30" s="152" t="s">
        <v>138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0" t="s">
        <v>167</v>
      </c>
      <c r="D31" s="163"/>
      <c r="E31" s="164">
        <v>28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2"/>
      <c r="Z31" s="152"/>
      <c r="AA31" s="152"/>
      <c r="AB31" s="152"/>
      <c r="AC31" s="152"/>
      <c r="AD31" s="152"/>
      <c r="AE31" s="152"/>
      <c r="AF31" s="152"/>
      <c r="AG31" s="152" t="s">
        <v>140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66" t="s">
        <v>128</v>
      </c>
      <c r="B32" s="167" t="s">
        <v>62</v>
      </c>
      <c r="C32" s="188" t="s">
        <v>63</v>
      </c>
      <c r="D32" s="168"/>
      <c r="E32" s="169"/>
      <c r="F32" s="170"/>
      <c r="G32" s="170">
        <f>SUMIF(AG33:AG34,"&lt;&gt;NOR",G33:G34)</f>
        <v>0</v>
      </c>
      <c r="H32" s="170"/>
      <c r="I32" s="170">
        <f>SUM(I33:I34)</f>
        <v>0</v>
      </c>
      <c r="J32" s="170"/>
      <c r="K32" s="170">
        <f>SUM(K33:K34)</f>
        <v>0</v>
      </c>
      <c r="L32" s="170"/>
      <c r="M32" s="170">
        <f>SUM(M33:M34)</f>
        <v>0</v>
      </c>
      <c r="N32" s="169"/>
      <c r="O32" s="169">
        <f>SUM(O33:O34)</f>
        <v>0</v>
      </c>
      <c r="P32" s="169"/>
      <c r="Q32" s="169">
        <f>SUM(Q33:Q34)</f>
        <v>0</v>
      </c>
      <c r="R32" s="170"/>
      <c r="S32" s="170"/>
      <c r="T32" s="171"/>
      <c r="U32" s="165"/>
      <c r="V32" s="165">
        <f>SUM(V33:V34)</f>
        <v>2.52</v>
      </c>
      <c r="W32" s="165"/>
      <c r="X32" s="165"/>
      <c r="AG32" t="s">
        <v>129</v>
      </c>
    </row>
    <row r="33" spans="1:60" outlineLevel="1" x14ac:dyDescent="0.2">
      <c r="A33" s="173">
        <v>7</v>
      </c>
      <c r="B33" s="174" t="s">
        <v>168</v>
      </c>
      <c r="C33" s="189" t="s">
        <v>169</v>
      </c>
      <c r="D33" s="175" t="s">
        <v>165</v>
      </c>
      <c r="E33" s="176">
        <v>14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8.0000000000000007E-5</v>
      </c>
      <c r="O33" s="176">
        <f>ROUND(E33*N33,2)</f>
        <v>0</v>
      </c>
      <c r="P33" s="176">
        <v>0</v>
      </c>
      <c r="Q33" s="176">
        <f>ROUND(E33*P33,2)</f>
        <v>0</v>
      </c>
      <c r="R33" s="178" t="s">
        <v>154</v>
      </c>
      <c r="S33" s="178" t="s">
        <v>134</v>
      </c>
      <c r="T33" s="179" t="s">
        <v>155</v>
      </c>
      <c r="U33" s="162">
        <v>0.18</v>
      </c>
      <c r="V33" s="162">
        <f>ROUND(E33*U33,2)</f>
        <v>2.52</v>
      </c>
      <c r="W33" s="162"/>
      <c r="X33" s="162" t="s">
        <v>135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0" t="s">
        <v>170</v>
      </c>
      <c r="D34" s="163"/>
      <c r="E34" s="164">
        <v>14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2"/>
      <c r="Z34" s="152"/>
      <c r="AA34" s="152"/>
      <c r="AB34" s="152"/>
      <c r="AC34" s="152"/>
      <c r="AD34" s="152"/>
      <c r="AE34" s="152"/>
      <c r="AF34" s="152"/>
      <c r="AG34" s="152" t="s">
        <v>140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6" t="s">
        <v>128</v>
      </c>
      <c r="B35" s="167" t="s">
        <v>70</v>
      </c>
      <c r="C35" s="188" t="s">
        <v>71</v>
      </c>
      <c r="D35" s="168"/>
      <c r="E35" s="169"/>
      <c r="F35" s="170"/>
      <c r="G35" s="170">
        <f>SUMIF(AG36:AG37,"&lt;&gt;NOR",G36:G37)</f>
        <v>0</v>
      </c>
      <c r="H35" s="170"/>
      <c r="I35" s="170">
        <f>SUM(I36:I37)</f>
        <v>0</v>
      </c>
      <c r="J35" s="170"/>
      <c r="K35" s="170">
        <f>SUM(K36:K37)</f>
        <v>0</v>
      </c>
      <c r="L35" s="170"/>
      <c r="M35" s="170">
        <f>SUM(M36:M37)</f>
        <v>0</v>
      </c>
      <c r="N35" s="169"/>
      <c r="O35" s="169">
        <f>SUM(O36:O37)</f>
        <v>0</v>
      </c>
      <c r="P35" s="169"/>
      <c r="Q35" s="169">
        <f>SUM(Q36:Q37)</f>
        <v>0</v>
      </c>
      <c r="R35" s="170"/>
      <c r="S35" s="170"/>
      <c r="T35" s="171"/>
      <c r="U35" s="165"/>
      <c r="V35" s="165">
        <f>SUM(V36:V37)</f>
        <v>28.91</v>
      </c>
      <c r="W35" s="165"/>
      <c r="X35" s="165"/>
      <c r="AG35" t="s">
        <v>129</v>
      </c>
    </row>
    <row r="36" spans="1:60" ht="56.25" outlineLevel="1" x14ac:dyDescent="0.2">
      <c r="A36" s="173">
        <v>8</v>
      </c>
      <c r="B36" s="174" t="s">
        <v>171</v>
      </c>
      <c r="C36" s="189" t="s">
        <v>172</v>
      </c>
      <c r="D36" s="175" t="s">
        <v>132</v>
      </c>
      <c r="E36" s="176">
        <v>93.86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4.0000000000000003E-5</v>
      </c>
      <c r="O36" s="176">
        <f>ROUND(E36*N36,2)</f>
        <v>0</v>
      </c>
      <c r="P36" s="176">
        <v>0</v>
      </c>
      <c r="Q36" s="176">
        <f>ROUND(E36*P36,2)</f>
        <v>0</v>
      </c>
      <c r="R36" s="178" t="s">
        <v>133</v>
      </c>
      <c r="S36" s="178" t="s">
        <v>134</v>
      </c>
      <c r="T36" s="179" t="s">
        <v>134</v>
      </c>
      <c r="U36" s="162">
        <v>0.308</v>
      </c>
      <c r="V36" s="162">
        <f>ROUND(E36*U36,2)</f>
        <v>28.91</v>
      </c>
      <c r="W36" s="162"/>
      <c r="X36" s="162" t="s">
        <v>135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136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0" t="s">
        <v>173</v>
      </c>
      <c r="D37" s="163"/>
      <c r="E37" s="164">
        <v>93.86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2"/>
      <c r="Z37" s="152"/>
      <c r="AA37" s="152"/>
      <c r="AB37" s="152"/>
      <c r="AC37" s="152"/>
      <c r="AD37" s="152"/>
      <c r="AE37" s="152"/>
      <c r="AF37" s="152"/>
      <c r="AG37" s="152" t="s">
        <v>140</v>
      </c>
      <c r="AH37" s="152">
        <v>5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x14ac:dyDescent="0.2">
      <c r="A38" s="166" t="s">
        <v>128</v>
      </c>
      <c r="B38" s="167" t="s">
        <v>72</v>
      </c>
      <c r="C38" s="188" t="s">
        <v>73</v>
      </c>
      <c r="D38" s="168"/>
      <c r="E38" s="169"/>
      <c r="F38" s="170"/>
      <c r="G38" s="170">
        <f>SUMIF(AG39:AG40,"&lt;&gt;NOR",G39:G40)</f>
        <v>0</v>
      </c>
      <c r="H38" s="170"/>
      <c r="I38" s="170">
        <f>SUM(I39:I40)</f>
        <v>0</v>
      </c>
      <c r="J38" s="170"/>
      <c r="K38" s="170">
        <f>SUM(K39:K40)</f>
        <v>0</v>
      </c>
      <c r="L38" s="170"/>
      <c r="M38" s="170">
        <f>SUM(M39:M40)</f>
        <v>0</v>
      </c>
      <c r="N38" s="169"/>
      <c r="O38" s="169">
        <f>SUM(O39:O40)</f>
        <v>0.02</v>
      </c>
      <c r="P38" s="169"/>
      <c r="Q38" s="169">
        <f>SUM(Q39:Q40)</f>
        <v>0.55000000000000004</v>
      </c>
      <c r="R38" s="170"/>
      <c r="S38" s="170"/>
      <c r="T38" s="171"/>
      <c r="U38" s="165"/>
      <c r="V38" s="165">
        <f>SUM(V39:V40)</f>
        <v>16.18</v>
      </c>
      <c r="W38" s="165"/>
      <c r="X38" s="165"/>
      <c r="AG38" t="s">
        <v>129</v>
      </c>
    </row>
    <row r="39" spans="1:60" ht="22.5" outlineLevel="1" x14ac:dyDescent="0.2">
      <c r="A39" s="173">
        <v>9</v>
      </c>
      <c r="B39" s="174" t="s">
        <v>174</v>
      </c>
      <c r="C39" s="189" t="s">
        <v>175</v>
      </c>
      <c r="D39" s="175" t="s">
        <v>132</v>
      </c>
      <c r="E39" s="176">
        <v>46.76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3.3E-4</v>
      </c>
      <c r="O39" s="176">
        <f>ROUND(E39*N39,2)</f>
        <v>0.02</v>
      </c>
      <c r="P39" s="176">
        <v>1.183E-2</v>
      </c>
      <c r="Q39" s="176">
        <f>ROUND(E39*P39,2)</f>
        <v>0.55000000000000004</v>
      </c>
      <c r="R39" s="178" t="s">
        <v>176</v>
      </c>
      <c r="S39" s="178" t="s">
        <v>134</v>
      </c>
      <c r="T39" s="179" t="s">
        <v>134</v>
      </c>
      <c r="U39" s="162">
        <v>0.34599999999999997</v>
      </c>
      <c r="V39" s="162">
        <f>ROUND(E39*U39,2)</f>
        <v>16.18</v>
      </c>
      <c r="W39" s="162"/>
      <c r="X39" s="162" t="s">
        <v>135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136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0" t="s">
        <v>177</v>
      </c>
      <c r="D40" s="163"/>
      <c r="E40" s="164">
        <v>46.76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2"/>
      <c r="Z40" s="152"/>
      <c r="AA40" s="152"/>
      <c r="AB40" s="152"/>
      <c r="AC40" s="152"/>
      <c r="AD40" s="152"/>
      <c r="AE40" s="152"/>
      <c r="AF40" s="152"/>
      <c r="AG40" s="152" t="s">
        <v>140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6" t="s">
        <v>128</v>
      </c>
      <c r="B41" s="167" t="s">
        <v>74</v>
      </c>
      <c r="C41" s="188" t="s">
        <v>75</v>
      </c>
      <c r="D41" s="168"/>
      <c r="E41" s="169"/>
      <c r="F41" s="170"/>
      <c r="G41" s="170">
        <f>SUMIF(AG42:AG43,"&lt;&gt;NOR",G42:G43)</f>
        <v>0</v>
      </c>
      <c r="H41" s="170"/>
      <c r="I41" s="170">
        <f>SUM(I42:I43)</f>
        <v>0</v>
      </c>
      <c r="J41" s="170"/>
      <c r="K41" s="170">
        <f>SUM(K42:K43)</f>
        <v>0</v>
      </c>
      <c r="L41" s="170"/>
      <c r="M41" s="170">
        <f>SUM(M42:M43)</f>
        <v>0</v>
      </c>
      <c r="N41" s="169"/>
      <c r="O41" s="169">
        <f>SUM(O42:O43)</f>
        <v>0</v>
      </c>
      <c r="P41" s="169"/>
      <c r="Q41" s="169">
        <f>SUM(Q42:Q43)</f>
        <v>0.01</v>
      </c>
      <c r="R41" s="170"/>
      <c r="S41" s="170"/>
      <c r="T41" s="171"/>
      <c r="U41" s="165"/>
      <c r="V41" s="165">
        <f>SUM(V42:V43)</f>
        <v>1.4</v>
      </c>
      <c r="W41" s="165"/>
      <c r="X41" s="165"/>
      <c r="AG41" t="s">
        <v>129</v>
      </c>
    </row>
    <row r="42" spans="1:60" ht="22.5" outlineLevel="1" x14ac:dyDescent="0.2">
      <c r="A42" s="173">
        <v>10</v>
      </c>
      <c r="B42" s="174" t="s">
        <v>178</v>
      </c>
      <c r="C42" s="189" t="s">
        <v>179</v>
      </c>
      <c r="D42" s="175" t="s">
        <v>149</v>
      </c>
      <c r="E42" s="176">
        <v>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8.8999999999999999E-3</v>
      </c>
      <c r="Q42" s="176">
        <f>ROUND(E42*P42,2)</f>
        <v>0.01</v>
      </c>
      <c r="R42" s="178" t="s">
        <v>176</v>
      </c>
      <c r="S42" s="178" t="s">
        <v>134</v>
      </c>
      <c r="T42" s="179" t="s">
        <v>134</v>
      </c>
      <c r="U42" s="162">
        <v>1.4</v>
      </c>
      <c r="V42" s="162">
        <f>ROUND(E42*U42,2)</f>
        <v>1.4</v>
      </c>
      <c r="W42" s="162"/>
      <c r="X42" s="162" t="s">
        <v>135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136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0" t="s">
        <v>180</v>
      </c>
      <c r="D43" s="163"/>
      <c r="E43" s="164">
        <v>1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2"/>
      <c r="Z43" s="152"/>
      <c r="AA43" s="152"/>
      <c r="AB43" s="152"/>
      <c r="AC43" s="152"/>
      <c r="AD43" s="152"/>
      <c r="AE43" s="152"/>
      <c r="AF43" s="152"/>
      <c r="AG43" s="152" t="s">
        <v>140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x14ac:dyDescent="0.2">
      <c r="A44" s="166" t="s">
        <v>128</v>
      </c>
      <c r="B44" s="167" t="s">
        <v>76</v>
      </c>
      <c r="C44" s="188" t="s">
        <v>77</v>
      </c>
      <c r="D44" s="168"/>
      <c r="E44" s="169"/>
      <c r="F44" s="170"/>
      <c r="G44" s="170">
        <f>SUMIF(AG45:AG46,"&lt;&gt;NOR",G45:G46)</f>
        <v>0</v>
      </c>
      <c r="H44" s="170"/>
      <c r="I44" s="170">
        <f>SUM(I45:I46)</f>
        <v>0</v>
      </c>
      <c r="J44" s="170"/>
      <c r="K44" s="170">
        <f>SUM(K45:K46)</f>
        <v>0</v>
      </c>
      <c r="L44" s="170"/>
      <c r="M44" s="170">
        <f>SUM(M45:M46)</f>
        <v>0</v>
      </c>
      <c r="N44" s="169"/>
      <c r="O44" s="169">
        <f>SUM(O45:O46)</f>
        <v>0</v>
      </c>
      <c r="P44" s="169"/>
      <c r="Q44" s="169">
        <f>SUM(Q45:Q46)</f>
        <v>0</v>
      </c>
      <c r="R44" s="170"/>
      <c r="S44" s="170"/>
      <c r="T44" s="171"/>
      <c r="U44" s="165"/>
      <c r="V44" s="165">
        <f>SUM(V45:V46)</f>
        <v>0.56999999999999995</v>
      </c>
      <c r="W44" s="165"/>
      <c r="X44" s="165"/>
      <c r="AG44" t="s">
        <v>129</v>
      </c>
    </row>
    <row r="45" spans="1:60" outlineLevel="1" x14ac:dyDescent="0.2">
      <c r="A45" s="173">
        <v>11</v>
      </c>
      <c r="B45" s="174" t="s">
        <v>181</v>
      </c>
      <c r="C45" s="189" t="s">
        <v>182</v>
      </c>
      <c r="D45" s="175" t="s">
        <v>183</v>
      </c>
      <c r="E45" s="176">
        <v>1.8626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 t="s">
        <v>133</v>
      </c>
      <c r="S45" s="178" t="s">
        <v>134</v>
      </c>
      <c r="T45" s="179" t="s">
        <v>134</v>
      </c>
      <c r="U45" s="162">
        <v>0.307</v>
      </c>
      <c r="V45" s="162">
        <f>ROUND(E45*U45,2)</f>
        <v>0.56999999999999995</v>
      </c>
      <c r="W45" s="162"/>
      <c r="X45" s="162" t="s">
        <v>184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185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2.5" outlineLevel="1" x14ac:dyDescent="0.2">
      <c r="A46" s="159"/>
      <c r="B46" s="160"/>
      <c r="C46" s="251" t="s">
        <v>186</v>
      </c>
      <c r="D46" s="252"/>
      <c r="E46" s="252"/>
      <c r="F46" s="252"/>
      <c r="G46" s="25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2"/>
      <c r="Z46" s="152"/>
      <c r="AA46" s="152"/>
      <c r="AB46" s="152"/>
      <c r="AC46" s="152"/>
      <c r="AD46" s="152"/>
      <c r="AE46" s="152"/>
      <c r="AF46" s="152"/>
      <c r="AG46" s="152" t="s">
        <v>138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80" t="str">
        <f>C46</f>
        <v>přesun hmot pro budovy občanské výstavby (JKSO 801), budovy pro bydlení (JKSO 803) budovy pro výrobu a služby (JKSO 812) s nosnou svislou konstrukcí zděnou z cihel nebo tvárnic nebo kovovou</v>
      </c>
      <c r="BB46" s="152"/>
      <c r="BC46" s="152"/>
      <c r="BD46" s="152"/>
      <c r="BE46" s="152"/>
      <c r="BF46" s="152"/>
      <c r="BG46" s="152"/>
      <c r="BH46" s="152"/>
    </row>
    <row r="47" spans="1:60" x14ac:dyDescent="0.2">
      <c r="A47" s="166" t="s">
        <v>128</v>
      </c>
      <c r="B47" s="167" t="s">
        <v>78</v>
      </c>
      <c r="C47" s="188" t="s">
        <v>79</v>
      </c>
      <c r="D47" s="168"/>
      <c r="E47" s="169"/>
      <c r="F47" s="170"/>
      <c r="G47" s="170">
        <f>SUMIF(AG48:AG52,"&lt;&gt;NOR",G48:G52)</f>
        <v>0</v>
      </c>
      <c r="H47" s="170"/>
      <c r="I47" s="170">
        <f>SUM(I48:I52)</f>
        <v>0</v>
      </c>
      <c r="J47" s="170"/>
      <c r="K47" s="170">
        <f>SUM(K48:K52)</f>
        <v>0</v>
      </c>
      <c r="L47" s="170"/>
      <c r="M47" s="170">
        <f>SUM(M48:M52)</f>
        <v>0</v>
      </c>
      <c r="N47" s="169"/>
      <c r="O47" s="169">
        <f>SUM(O48:O52)</f>
        <v>0</v>
      </c>
      <c r="P47" s="169"/>
      <c r="Q47" s="169">
        <f>SUM(Q48:Q52)</f>
        <v>0.12</v>
      </c>
      <c r="R47" s="170"/>
      <c r="S47" s="170"/>
      <c r="T47" s="171"/>
      <c r="U47" s="165"/>
      <c r="V47" s="165">
        <f>SUM(V48:V52)</f>
        <v>3.74</v>
      </c>
      <c r="W47" s="165"/>
      <c r="X47" s="165"/>
      <c r="AG47" t="s">
        <v>129</v>
      </c>
    </row>
    <row r="48" spans="1:60" outlineLevel="1" x14ac:dyDescent="0.2">
      <c r="A48" s="173">
        <v>12</v>
      </c>
      <c r="B48" s="174" t="s">
        <v>187</v>
      </c>
      <c r="C48" s="189" t="s">
        <v>188</v>
      </c>
      <c r="D48" s="175" t="s">
        <v>132</v>
      </c>
      <c r="E48" s="176">
        <v>58.75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1.4300000000000001E-3</v>
      </c>
      <c r="Q48" s="176">
        <f>ROUND(E48*P48,2)</f>
        <v>0.08</v>
      </c>
      <c r="R48" s="178" t="s">
        <v>189</v>
      </c>
      <c r="S48" s="178" t="s">
        <v>134</v>
      </c>
      <c r="T48" s="179" t="s">
        <v>134</v>
      </c>
      <c r="U48" s="162">
        <v>3.5000000000000003E-2</v>
      </c>
      <c r="V48" s="162">
        <f>ROUND(E48*U48,2)</f>
        <v>2.06</v>
      </c>
      <c r="W48" s="162"/>
      <c r="X48" s="162" t="s">
        <v>135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136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0" t="s">
        <v>190</v>
      </c>
      <c r="D49" s="163"/>
      <c r="E49" s="164">
        <v>58.75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2"/>
      <c r="Z49" s="152"/>
      <c r="AA49" s="152"/>
      <c r="AB49" s="152"/>
      <c r="AC49" s="152"/>
      <c r="AD49" s="152"/>
      <c r="AE49" s="152"/>
      <c r="AF49" s="152"/>
      <c r="AG49" s="152" t="s">
        <v>140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3">
        <v>13</v>
      </c>
      <c r="B50" s="174" t="s">
        <v>191</v>
      </c>
      <c r="C50" s="189" t="s">
        <v>192</v>
      </c>
      <c r="D50" s="175" t="s">
        <v>132</v>
      </c>
      <c r="E50" s="176">
        <v>46.76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8.0999999999999996E-4</v>
      </c>
      <c r="Q50" s="176">
        <f>ROUND(E50*P50,2)</f>
        <v>0.04</v>
      </c>
      <c r="R50" s="178" t="s">
        <v>189</v>
      </c>
      <c r="S50" s="178" t="s">
        <v>134</v>
      </c>
      <c r="T50" s="179" t="s">
        <v>134</v>
      </c>
      <c r="U50" s="162">
        <v>3.5999999999999997E-2</v>
      </c>
      <c r="V50" s="162">
        <f>ROUND(E50*U50,2)</f>
        <v>1.68</v>
      </c>
      <c r="W50" s="162"/>
      <c r="X50" s="162" t="s">
        <v>135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136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0" t="s">
        <v>193</v>
      </c>
      <c r="D51" s="163"/>
      <c r="E51" s="164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2"/>
      <c r="Z51" s="152"/>
      <c r="AA51" s="152"/>
      <c r="AB51" s="152"/>
      <c r="AC51" s="152"/>
      <c r="AD51" s="152"/>
      <c r="AE51" s="152"/>
      <c r="AF51" s="152"/>
      <c r="AG51" s="152" t="s">
        <v>140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0" t="s">
        <v>194</v>
      </c>
      <c r="D52" s="163"/>
      <c r="E52" s="164">
        <v>46.76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2"/>
      <c r="Z52" s="152"/>
      <c r="AA52" s="152"/>
      <c r="AB52" s="152"/>
      <c r="AC52" s="152"/>
      <c r="AD52" s="152"/>
      <c r="AE52" s="152"/>
      <c r="AF52" s="152"/>
      <c r="AG52" s="152" t="s">
        <v>140</v>
      </c>
      <c r="AH52" s="152">
        <v>5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">
      <c r="A53" s="166" t="s">
        <v>128</v>
      </c>
      <c r="B53" s="167" t="s">
        <v>80</v>
      </c>
      <c r="C53" s="188" t="s">
        <v>81</v>
      </c>
      <c r="D53" s="168"/>
      <c r="E53" s="169"/>
      <c r="F53" s="170"/>
      <c r="G53" s="170">
        <f>SUMIF(AG54:AG67,"&lt;&gt;NOR",G54:G67)</f>
        <v>0</v>
      </c>
      <c r="H53" s="170"/>
      <c r="I53" s="170">
        <f>SUM(I54:I67)</f>
        <v>0</v>
      </c>
      <c r="J53" s="170"/>
      <c r="K53" s="170">
        <f>SUM(K54:K67)</f>
        <v>0</v>
      </c>
      <c r="L53" s="170"/>
      <c r="M53" s="170">
        <f>SUM(M54:M67)</f>
        <v>0</v>
      </c>
      <c r="N53" s="169"/>
      <c r="O53" s="169">
        <f>SUM(O54:O67)</f>
        <v>0.73</v>
      </c>
      <c r="P53" s="169"/>
      <c r="Q53" s="169">
        <f>SUM(Q54:Q67)</f>
        <v>0.37</v>
      </c>
      <c r="R53" s="170"/>
      <c r="S53" s="170"/>
      <c r="T53" s="171"/>
      <c r="U53" s="165"/>
      <c r="V53" s="165">
        <f>SUM(V54:V67)</f>
        <v>31.090000000000003</v>
      </c>
      <c r="W53" s="165"/>
      <c r="X53" s="165"/>
      <c r="AG53" t="s">
        <v>129</v>
      </c>
    </row>
    <row r="54" spans="1:60" ht="22.5" outlineLevel="1" x14ac:dyDescent="0.2">
      <c r="A54" s="173">
        <v>14</v>
      </c>
      <c r="B54" s="174" t="s">
        <v>195</v>
      </c>
      <c r="C54" s="189" t="s">
        <v>196</v>
      </c>
      <c r="D54" s="175" t="s">
        <v>132</v>
      </c>
      <c r="E54" s="176">
        <v>107.848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6.5300000000000002E-3</v>
      </c>
      <c r="O54" s="176">
        <f>ROUND(E54*N54,2)</f>
        <v>0.7</v>
      </c>
      <c r="P54" s="176">
        <v>0</v>
      </c>
      <c r="Q54" s="176">
        <f>ROUND(E54*P54,2)</f>
        <v>0</v>
      </c>
      <c r="R54" s="178" t="s">
        <v>197</v>
      </c>
      <c r="S54" s="178" t="s">
        <v>134</v>
      </c>
      <c r="T54" s="179" t="s">
        <v>134</v>
      </c>
      <c r="U54" s="162">
        <v>0.09</v>
      </c>
      <c r="V54" s="162">
        <f>ROUND(E54*U54,2)</f>
        <v>9.7100000000000009</v>
      </c>
      <c r="W54" s="162"/>
      <c r="X54" s="162" t="s">
        <v>135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136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0" t="s">
        <v>198</v>
      </c>
      <c r="D55" s="163"/>
      <c r="E55" s="164">
        <v>58.75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2"/>
      <c r="Z55" s="152"/>
      <c r="AA55" s="152"/>
      <c r="AB55" s="152"/>
      <c r="AC55" s="152"/>
      <c r="AD55" s="152"/>
      <c r="AE55" s="152"/>
      <c r="AF55" s="152"/>
      <c r="AG55" s="152" t="s">
        <v>140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0" t="s">
        <v>199</v>
      </c>
      <c r="D56" s="163"/>
      <c r="E56" s="164">
        <v>49.097999999999999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2"/>
      <c r="Z56" s="152"/>
      <c r="AA56" s="152"/>
      <c r="AB56" s="152"/>
      <c r="AC56" s="152"/>
      <c r="AD56" s="152"/>
      <c r="AE56" s="152"/>
      <c r="AF56" s="152"/>
      <c r="AG56" s="152" t="s">
        <v>140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3">
        <v>15</v>
      </c>
      <c r="B57" s="174" t="s">
        <v>200</v>
      </c>
      <c r="C57" s="189" t="s">
        <v>201</v>
      </c>
      <c r="D57" s="175" t="s">
        <v>132</v>
      </c>
      <c r="E57" s="176">
        <v>49.097999999999999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2.3000000000000001E-4</v>
      </c>
      <c r="O57" s="176">
        <f>ROUND(E57*N57,2)</f>
        <v>0.01</v>
      </c>
      <c r="P57" s="176">
        <v>0</v>
      </c>
      <c r="Q57" s="176">
        <f>ROUND(E57*P57,2)</f>
        <v>0</v>
      </c>
      <c r="R57" s="178" t="s">
        <v>197</v>
      </c>
      <c r="S57" s="178" t="s">
        <v>134</v>
      </c>
      <c r="T57" s="179" t="s">
        <v>155</v>
      </c>
      <c r="U57" s="162">
        <v>0.18099999999999999</v>
      </c>
      <c r="V57" s="162">
        <f>ROUND(E57*U57,2)</f>
        <v>8.89</v>
      </c>
      <c r="W57" s="162"/>
      <c r="X57" s="162" t="s">
        <v>135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136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0" t="s">
        <v>202</v>
      </c>
      <c r="D58" s="163"/>
      <c r="E58" s="164">
        <v>49.097999999999999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2"/>
      <c r="Z58" s="152"/>
      <c r="AA58" s="152"/>
      <c r="AB58" s="152"/>
      <c r="AC58" s="152"/>
      <c r="AD58" s="152"/>
      <c r="AE58" s="152"/>
      <c r="AF58" s="152"/>
      <c r="AG58" s="152" t="s">
        <v>140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3">
        <v>16</v>
      </c>
      <c r="B59" s="174" t="s">
        <v>203</v>
      </c>
      <c r="C59" s="189" t="s">
        <v>204</v>
      </c>
      <c r="D59" s="175" t="s">
        <v>132</v>
      </c>
      <c r="E59" s="176">
        <v>58.75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1.0000000000000001E-5</v>
      </c>
      <c r="O59" s="176">
        <f>ROUND(E59*N59,2)</f>
        <v>0</v>
      </c>
      <c r="P59" s="176">
        <v>0</v>
      </c>
      <c r="Q59" s="176">
        <f>ROUND(E59*P59,2)</f>
        <v>0</v>
      </c>
      <c r="R59" s="178" t="s">
        <v>197</v>
      </c>
      <c r="S59" s="178" t="s">
        <v>134</v>
      </c>
      <c r="T59" s="179" t="s">
        <v>134</v>
      </c>
      <c r="U59" s="162">
        <v>0.15</v>
      </c>
      <c r="V59" s="162">
        <f>ROUND(E59*U59,2)</f>
        <v>8.81</v>
      </c>
      <c r="W59" s="162"/>
      <c r="X59" s="162" t="s">
        <v>135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136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90" t="s">
        <v>205</v>
      </c>
      <c r="D60" s="163"/>
      <c r="E60" s="164">
        <v>58.75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2"/>
      <c r="Z60" s="152"/>
      <c r="AA60" s="152"/>
      <c r="AB60" s="152"/>
      <c r="AC60" s="152"/>
      <c r="AD60" s="152"/>
      <c r="AE60" s="152"/>
      <c r="AF60" s="152"/>
      <c r="AG60" s="152" t="s">
        <v>140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33.75" outlineLevel="1" x14ac:dyDescent="0.2">
      <c r="A61" s="173">
        <v>17</v>
      </c>
      <c r="B61" s="174" t="s">
        <v>206</v>
      </c>
      <c r="C61" s="189" t="s">
        <v>207</v>
      </c>
      <c r="D61" s="175" t="s">
        <v>132</v>
      </c>
      <c r="E61" s="176">
        <v>64.625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2.7E-4</v>
      </c>
      <c r="O61" s="176">
        <f>ROUND(E61*N61,2)</f>
        <v>0.02</v>
      </c>
      <c r="P61" s="176">
        <v>0</v>
      </c>
      <c r="Q61" s="176">
        <f>ROUND(E61*P61,2)</f>
        <v>0</v>
      </c>
      <c r="R61" s="178" t="s">
        <v>208</v>
      </c>
      <c r="S61" s="178" t="s">
        <v>134</v>
      </c>
      <c r="T61" s="179" t="s">
        <v>134</v>
      </c>
      <c r="U61" s="162">
        <v>0</v>
      </c>
      <c r="V61" s="162">
        <f>ROUND(E61*U61,2)</f>
        <v>0</v>
      </c>
      <c r="W61" s="162"/>
      <c r="X61" s="162" t="s">
        <v>209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210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0" t="s">
        <v>211</v>
      </c>
      <c r="D62" s="163"/>
      <c r="E62" s="164">
        <v>64.625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2"/>
      <c r="Z62" s="152"/>
      <c r="AA62" s="152"/>
      <c r="AB62" s="152"/>
      <c r="AC62" s="152"/>
      <c r="AD62" s="152"/>
      <c r="AE62" s="152"/>
      <c r="AF62" s="152"/>
      <c r="AG62" s="152" t="s">
        <v>140</v>
      </c>
      <c r="AH62" s="152">
        <v>5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33.75" outlineLevel="1" x14ac:dyDescent="0.2">
      <c r="A63" s="173">
        <v>18</v>
      </c>
      <c r="B63" s="174" t="s">
        <v>212</v>
      </c>
      <c r="C63" s="189" t="s">
        <v>213</v>
      </c>
      <c r="D63" s="175" t="s">
        <v>132</v>
      </c>
      <c r="E63" s="176">
        <v>46.76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8.0000000000000002E-3</v>
      </c>
      <c r="Q63" s="176">
        <f>ROUND(E63*P63,2)</f>
        <v>0.37</v>
      </c>
      <c r="R63" s="178" t="s">
        <v>197</v>
      </c>
      <c r="S63" s="178" t="s">
        <v>134</v>
      </c>
      <c r="T63" s="179" t="s">
        <v>134</v>
      </c>
      <c r="U63" s="162">
        <v>0.05</v>
      </c>
      <c r="V63" s="162">
        <f>ROUND(E63*U63,2)</f>
        <v>2.34</v>
      </c>
      <c r="W63" s="162"/>
      <c r="X63" s="162" t="s">
        <v>135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136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0" t="s">
        <v>139</v>
      </c>
      <c r="D64" s="163"/>
      <c r="E64" s="164"/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2"/>
      <c r="Z64" s="152"/>
      <c r="AA64" s="152"/>
      <c r="AB64" s="152"/>
      <c r="AC64" s="152"/>
      <c r="AD64" s="152"/>
      <c r="AE64" s="152"/>
      <c r="AF64" s="152"/>
      <c r="AG64" s="152" t="s">
        <v>140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0" t="s">
        <v>194</v>
      </c>
      <c r="D65" s="163"/>
      <c r="E65" s="164">
        <v>46.76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2"/>
      <c r="Z65" s="152"/>
      <c r="AA65" s="152"/>
      <c r="AB65" s="152"/>
      <c r="AC65" s="152"/>
      <c r="AD65" s="152"/>
      <c r="AE65" s="152"/>
      <c r="AF65" s="152"/>
      <c r="AG65" s="152" t="s">
        <v>140</v>
      </c>
      <c r="AH65" s="152">
        <v>5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73">
        <v>19</v>
      </c>
      <c r="B66" s="174" t="s">
        <v>214</v>
      </c>
      <c r="C66" s="189" t="s">
        <v>215</v>
      </c>
      <c r="D66" s="175" t="s">
        <v>183</v>
      </c>
      <c r="E66" s="176">
        <v>0.73358000000000001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197</v>
      </c>
      <c r="S66" s="178" t="s">
        <v>134</v>
      </c>
      <c r="T66" s="179" t="s">
        <v>134</v>
      </c>
      <c r="U66" s="162">
        <v>1.831</v>
      </c>
      <c r="V66" s="162">
        <f>ROUND(E66*U66,2)</f>
        <v>1.34</v>
      </c>
      <c r="W66" s="162"/>
      <c r="X66" s="162" t="s">
        <v>184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185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251" t="s">
        <v>216</v>
      </c>
      <c r="D67" s="252"/>
      <c r="E67" s="252"/>
      <c r="F67" s="252"/>
      <c r="G67" s="25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2"/>
      <c r="Z67" s="152"/>
      <c r="AA67" s="152"/>
      <c r="AB67" s="152"/>
      <c r="AC67" s="152"/>
      <c r="AD67" s="152"/>
      <c r="AE67" s="152"/>
      <c r="AF67" s="152"/>
      <c r="AG67" s="152" t="s">
        <v>138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166" t="s">
        <v>128</v>
      </c>
      <c r="B68" s="167" t="s">
        <v>82</v>
      </c>
      <c r="C68" s="188" t="s">
        <v>83</v>
      </c>
      <c r="D68" s="168"/>
      <c r="E68" s="169"/>
      <c r="F68" s="170"/>
      <c r="G68" s="170">
        <f>SUMIF(AG69:AG69,"&lt;&gt;NOR",G69:G69)</f>
        <v>0</v>
      </c>
      <c r="H68" s="170"/>
      <c r="I68" s="170">
        <f>SUM(I69:I69)</f>
        <v>0</v>
      </c>
      <c r="J68" s="170"/>
      <c r="K68" s="170">
        <f>SUM(K69:K69)</f>
        <v>0</v>
      </c>
      <c r="L68" s="170"/>
      <c r="M68" s="170">
        <f>SUM(M69:M69)</f>
        <v>0</v>
      </c>
      <c r="N68" s="169"/>
      <c r="O68" s="169">
        <f>SUM(O69:O69)</f>
        <v>0</v>
      </c>
      <c r="P68" s="169"/>
      <c r="Q68" s="169">
        <f>SUM(Q69:Q69)</f>
        <v>0</v>
      </c>
      <c r="R68" s="170"/>
      <c r="S68" s="170"/>
      <c r="T68" s="171"/>
      <c r="U68" s="165"/>
      <c r="V68" s="165">
        <f>SUM(V69:V69)</f>
        <v>3.62</v>
      </c>
      <c r="W68" s="165"/>
      <c r="X68" s="165"/>
      <c r="AG68" t="s">
        <v>129</v>
      </c>
    </row>
    <row r="69" spans="1:60" ht="22.5" outlineLevel="1" x14ac:dyDescent="0.2">
      <c r="A69" s="181">
        <v>20</v>
      </c>
      <c r="B69" s="182" t="s">
        <v>217</v>
      </c>
      <c r="C69" s="191" t="s">
        <v>218</v>
      </c>
      <c r="D69" s="183" t="s">
        <v>219</v>
      </c>
      <c r="E69" s="184">
        <v>2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2.3999999999999998E-3</v>
      </c>
      <c r="O69" s="184">
        <f>ROUND(E69*N69,2)</f>
        <v>0</v>
      </c>
      <c r="P69" s="184">
        <v>0</v>
      </c>
      <c r="Q69" s="184">
        <f>ROUND(E69*P69,2)</f>
        <v>0</v>
      </c>
      <c r="R69" s="186"/>
      <c r="S69" s="186" t="s">
        <v>220</v>
      </c>
      <c r="T69" s="187" t="s">
        <v>155</v>
      </c>
      <c r="U69" s="162">
        <v>1.8089999999999999</v>
      </c>
      <c r="V69" s="162">
        <f>ROUND(E69*U69,2)</f>
        <v>3.62</v>
      </c>
      <c r="W69" s="162"/>
      <c r="X69" s="162" t="s">
        <v>135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136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6" t="s">
        <v>128</v>
      </c>
      <c r="B70" s="167" t="s">
        <v>84</v>
      </c>
      <c r="C70" s="188" t="s">
        <v>85</v>
      </c>
      <c r="D70" s="168"/>
      <c r="E70" s="169"/>
      <c r="F70" s="170"/>
      <c r="G70" s="170">
        <f>SUMIF(AG71:AG76,"&lt;&gt;NOR",G71:G76)</f>
        <v>0</v>
      </c>
      <c r="H70" s="170"/>
      <c r="I70" s="170">
        <f>SUM(I71:I76)</f>
        <v>0</v>
      </c>
      <c r="J70" s="170"/>
      <c r="K70" s="170">
        <f>SUM(K71:K76)</f>
        <v>0</v>
      </c>
      <c r="L70" s="170"/>
      <c r="M70" s="170">
        <f>SUM(M71:M76)</f>
        <v>0</v>
      </c>
      <c r="N70" s="169"/>
      <c r="O70" s="169">
        <f>SUM(O71:O76)</f>
        <v>0</v>
      </c>
      <c r="P70" s="169"/>
      <c r="Q70" s="169">
        <f>SUM(Q71:Q76)</f>
        <v>0.05</v>
      </c>
      <c r="R70" s="170"/>
      <c r="S70" s="170"/>
      <c r="T70" s="171"/>
      <c r="U70" s="165"/>
      <c r="V70" s="165">
        <f>SUM(V71:V76)</f>
        <v>2.23</v>
      </c>
      <c r="W70" s="165"/>
      <c r="X70" s="165"/>
      <c r="AG70" t="s">
        <v>129</v>
      </c>
    </row>
    <row r="71" spans="1:60" outlineLevel="1" x14ac:dyDescent="0.2">
      <c r="A71" s="181">
        <v>21</v>
      </c>
      <c r="B71" s="182" t="s">
        <v>221</v>
      </c>
      <c r="C71" s="191" t="s">
        <v>222</v>
      </c>
      <c r="D71" s="183" t="s">
        <v>149</v>
      </c>
      <c r="E71" s="184">
        <v>2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8.0000000000000007E-5</v>
      </c>
      <c r="O71" s="184">
        <f>ROUND(E71*N71,2)</f>
        <v>0</v>
      </c>
      <c r="P71" s="184">
        <v>2.4930000000000001E-2</v>
      </c>
      <c r="Q71" s="184">
        <f>ROUND(E71*P71,2)</f>
        <v>0.05</v>
      </c>
      <c r="R71" s="186" t="s">
        <v>223</v>
      </c>
      <c r="S71" s="186" t="s">
        <v>134</v>
      </c>
      <c r="T71" s="187" t="s">
        <v>155</v>
      </c>
      <c r="U71" s="162">
        <v>0.26800000000000002</v>
      </c>
      <c r="V71" s="162">
        <f>ROUND(E71*U71,2)</f>
        <v>0.54</v>
      </c>
      <c r="W71" s="162"/>
      <c r="X71" s="162" t="s">
        <v>135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136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81">
        <v>22</v>
      </c>
      <c r="B72" s="182" t="s">
        <v>224</v>
      </c>
      <c r="C72" s="191" t="s">
        <v>225</v>
      </c>
      <c r="D72" s="183" t="s">
        <v>149</v>
      </c>
      <c r="E72" s="184">
        <v>2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1.2999999999999999E-4</v>
      </c>
      <c r="O72" s="184">
        <f>ROUND(E72*N72,2)</f>
        <v>0</v>
      </c>
      <c r="P72" s="184">
        <v>0</v>
      </c>
      <c r="Q72" s="184">
        <f>ROUND(E72*P72,2)</f>
        <v>0</v>
      </c>
      <c r="R72" s="186" t="s">
        <v>223</v>
      </c>
      <c r="S72" s="186" t="s">
        <v>134</v>
      </c>
      <c r="T72" s="187" t="s">
        <v>155</v>
      </c>
      <c r="U72" s="162">
        <v>0.26800000000000002</v>
      </c>
      <c r="V72" s="162">
        <f>ROUND(E72*U72,2)</f>
        <v>0.54</v>
      </c>
      <c r="W72" s="162"/>
      <c r="X72" s="162" t="s">
        <v>135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136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3">
        <v>23</v>
      </c>
      <c r="B73" s="174" t="s">
        <v>226</v>
      </c>
      <c r="C73" s="189" t="s">
        <v>227</v>
      </c>
      <c r="D73" s="175" t="s">
        <v>132</v>
      </c>
      <c r="E73" s="176">
        <v>8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 t="s">
        <v>223</v>
      </c>
      <c r="S73" s="178" t="s">
        <v>134</v>
      </c>
      <c r="T73" s="179" t="s">
        <v>155</v>
      </c>
      <c r="U73" s="162">
        <v>5.1999999999999998E-2</v>
      </c>
      <c r="V73" s="162">
        <f>ROUND(E73*U73,2)</f>
        <v>0.42</v>
      </c>
      <c r="W73" s="162"/>
      <c r="X73" s="162" t="s">
        <v>135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136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251" t="s">
        <v>228</v>
      </c>
      <c r="D74" s="252"/>
      <c r="E74" s="252"/>
      <c r="F74" s="252"/>
      <c r="G74" s="25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2"/>
      <c r="Z74" s="152"/>
      <c r="AA74" s="152"/>
      <c r="AB74" s="152"/>
      <c r="AC74" s="152"/>
      <c r="AD74" s="152"/>
      <c r="AE74" s="152"/>
      <c r="AF74" s="152"/>
      <c r="AG74" s="152" t="s">
        <v>138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33.75" outlineLevel="1" x14ac:dyDescent="0.2">
      <c r="A75" s="181">
        <v>24</v>
      </c>
      <c r="B75" s="182" t="s">
        <v>229</v>
      </c>
      <c r="C75" s="191" t="s">
        <v>230</v>
      </c>
      <c r="D75" s="183" t="s">
        <v>132</v>
      </c>
      <c r="E75" s="184">
        <v>8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21</v>
      </c>
      <c r="M75" s="186">
        <f>G75*(1+L75/100)</f>
        <v>0</v>
      </c>
      <c r="N75" s="184">
        <v>0</v>
      </c>
      <c r="O75" s="184">
        <f>ROUND(E75*N75,2)</f>
        <v>0</v>
      </c>
      <c r="P75" s="184">
        <v>0</v>
      </c>
      <c r="Q75" s="184">
        <f>ROUND(E75*P75,2)</f>
        <v>0</v>
      </c>
      <c r="R75" s="186" t="s">
        <v>223</v>
      </c>
      <c r="S75" s="186" t="s">
        <v>134</v>
      </c>
      <c r="T75" s="187" t="s">
        <v>155</v>
      </c>
      <c r="U75" s="162">
        <v>3.1E-2</v>
      </c>
      <c r="V75" s="162">
        <f>ROUND(E75*U75,2)</f>
        <v>0.25</v>
      </c>
      <c r="W75" s="162"/>
      <c r="X75" s="162" t="s">
        <v>135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136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 x14ac:dyDescent="0.2">
      <c r="A76" s="181">
        <v>25</v>
      </c>
      <c r="B76" s="182" t="s">
        <v>231</v>
      </c>
      <c r="C76" s="191" t="s">
        <v>232</v>
      </c>
      <c r="D76" s="183" t="s">
        <v>149</v>
      </c>
      <c r="E76" s="184">
        <v>8</v>
      </c>
      <c r="F76" s="185"/>
      <c r="G76" s="186">
        <f>ROUND(E76*F76,2)</f>
        <v>0</v>
      </c>
      <c r="H76" s="185"/>
      <c r="I76" s="186">
        <f>ROUND(E76*H76,2)</f>
        <v>0</v>
      </c>
      <c r="J76" s="185"/>
      <c r="K76" s="186">
        <f>ROUND(E76*J76,2)</f>
        <v>0</v>
      </c>
      <c r="L76" s="186">
        <v>21</v>
      </c>
      <c r="M76" s="186">
        <f>G76*(1+L76/100)</f>
        <v>0</v>
      </c>
      <c r="N76" s="184">
        <v>0</v>
      </c>
      <c r="O76" s="184">
        <f>ROUND(E76*N76,2)</f>
        <v>0</v>
      </c>
      <c r="P76" s="184">
        <v>0</v>
      </c>
      <c r="Q76" s="184">
        <f>ROUND(E76*P76,2)</f>
        <v>0</v>
      </c>
      <c r="R76" s="186" t="s">
        <v>223</v>
      </c>
      <c r="S76" s="186" t="s">
        <v>134</v>
      </c>
      <c r="T76" s="187" t="s">
        <v>155</v>
      </c>
      <c r="U76" s="162">
        <v>0.06</v>
      </c>
      <c r="V76" s="162">
        <f>ROUND(E76*U76,2)</f>
        <v>0.48</v>
      </c>
      <c r="W76" s="162"/>
      <c r="X76" s="162" t="s">
        <v>135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136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6" t="s">
        <v>128</v>
      </c>
      <c r="B77" s="167" t="s">
        <v>86</v>
      </c>
      <c r="C77" s="188" t="s">
        <v>87</v>
      </c>
      <c r="D77" s="168"/>
      <c r="E77" s="169"/>
      <c r="F77" s="170"/>
      <c r="G77" s="170">
        <f>SUMIF(AG78:AG79,"&lt;&gt;NOR",G78:G79)</f>
        <v>0</v>
      </c>
      <c r="H77" s="170"/>
      <c r="I77" s="170">
        <f>SUM(I78:I79)</f>
        <v>0</v>
      </c>
      <c r="J77" s="170"/>
      <c r="K77" s="170">
        <f>SUM(K78:K79)</f>
        <v>0</v>
      </c>
      <c r="L77" s="170"/>
      <c r="M77" s="170">
        <f>SUM(M78:M79)</f>
        <v>0</v>
      </c>
      <c r="N77" s="169"/>
      <c r="O77" s="169">
        <f>SUM(O78:O79)</f>
        <v>0</v>
      </c>
      <c r="P77" s="169"/>
      <c r="Q77" s="169">
        <f>SUM(Q78:Q79)</f>
        <v>0.01</v>
      </c>
      <c r="R77" s="170"/>
      <c r="S77" s="170"/>
      <c r="T77" s="171"/>
      <c r="U77" s="165"/>
      <c r="V77" s="165">
        <f>SUM(V78:V79)</f>
        <v>0.88</v>
      </c>
      <c r="W77" s="165"/>
      <c r="X77" s="165"/>
      <c r="AG77" t="s">
        <v>129</v>
      </c>
    </row>
    <row r="78" spans="1:60" ht="22.5" outlineLevel="1" x14ac:dyDescent="0.2">
      <c r="A78" s="173">
        <v>26</v>
      </c>
      <c r="B78" s="174" t="s">
        <v>233</v>
      </c>
      <c r="C78" s="189" t="s">
        <v>234</v>
      </c>
      <c r="D78" s="175" t="s">
        <v>132</v>
      </c>
      <c r="E78" s="176">
        <v>1.04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1.6000000000000001E-4</v>
      </c>
      <c r="O78" s="176">
        <f>ROUND(E78*N78,2)</f>
        <v>0</v>
      </c>
      <c r="P78" s="176">
        <v>1.32E-2</v>
      </c>
      <c r="Q78" s="176">
        <f>ROUND(E78*P78,2)</f>
        <v>0.01</v>
      </c>
      <c r="R78" s="178" t="s">
        <v>161</v>
      </c>
      <c r="S78" s="178" t="s">
        <v>134</v>
      </c>
      <c r="T78" s="179" t="s">
        <v>134</v>
      </c>
      <c r="U78" s="162">
        <v>0.84240000000000004</v>
      </c>
      <c r="V78" s="162">
        <f>ROUND(E78*U78,2)</f>
        <v>0.88</v>
      </c>
      <c r="W78" s="162"/>
      <c r="X78" s="162" t="s">
        <v>135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136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0" t="s">
        <v>235</v>
      </c>
      <c r="D79" s="163"/>
      <c r="E79" s="164">
        <v>1.04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2"/>
      <c r="Z79" s="152"/>
      <c r="AA79" s="152"/>
      <c r="AB79" s="152"/>
      <c r="AC79" s="152"/>
      <c r="AD79" s="152"/>
      <c r="AE79" s="152"/>
      <c r="AF79" s="152"/>
      <c r="AG79" s="152" t="s">
        <v>140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x14ac:dyDescent="0.2">
      <c r="A80" s="166" t="s">
        <v>128</v>
      </c>
      <c r="B80" s="167" t="s">
        <v>88</v>
      </c>
      <c r="C80" s="188" t="s">
        <v>89</v>
      </c>
      <c r="D80" s="168"/>
      <c r="E80" s="169"/>
      <c r="F80" s="170"/>
      <c r="G80" s="170">
        <f>SUMIF(AG81:AG86,"&lt;&gt;NOR",G81:G86)</f>
        <v>0</v>
      </c>
      <c r="H80" s="170"/>
      <c r="I80" s="170">
        <f>SUM(I81:I86)</f>
        <v>0</v>
      </c>
      <c r="J80" s="170"/>
      <c r="K80" s="170">
        <f>SUM(K81:K86)</f>
        <v>0</v>
      </c>
      <c r="L80" s="170"/>
      <c r="M80" s="170">
        <f>SUM(M81:M86)</f>
        <v>0</v>
      </c>
      <c r="N80" s="169"/>
      <c r="O80" s="169">
        <f>SUM(O81:O86)</f>
        <v>0.05</v>
      </c>
      <c r="P80" s="169"/>
      <c r="Q80" s="169">
        <f>SUM(Q81:Q86)</f>
        <v>0</v>
      </c>
      <c r="R80" s="170"/>
      <c r="S80" s="170"/>
      <c r="T80" s="171"/>
      <c r="U80" s="165"/>
      <c r="V80" s="165">
        <f>SUM(V81:V86)</f>
        <v>0.85000000000000009</v>
      </c>
      <c r="W80" s="165"/>
      <c r="X80" s="165"/>
      <c r="AG80" t="s">
        <v>129</v>
      </c>
    </row>
    <row r="81" spans="1:60" ht="22.5" outlineLevel="1" x14ac:dyDescent="0.2">
      <c r="A81" s="173">
        <v>27</v>
      </c>
      <c r="B81" s="174" t="s">
        <v>236</v>
      </c>
      <c r="C81" s="189" t="s">
        <v>237</v>
      </c>
      <c r="D81" s="175" t="s">
        <v>149</v>
      </c>
      <c r="E81" s="176">
        <v>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2.0000000000000001E-4</v>
      </c>
      <c r="O81" s="176">
        <f>ROUND(E81*N81,2)</f>
        <v>0</v>
      </c>
      <c r="P81" s="176">
        <v>0</v>
      </c>
      <c r="Q81" s="176">
        <f>ROUND(E81*P81,2)</f>
        <v>0</v>
      </c>
      <c r="R81" s="178" t="s">
        <v>238</v>
      </c>
      <c r="S81" s="178" t="s">
        <v>134</v>
      </c>
      <c r="T81" s="179" t="s">
        <v>134</v>
      </c>
      <c r="U81" s="162">
        <v>0.45413999999999999</v>
      </c>
      <c r="V81" s="162">
        <f>ROUND(E81*U81,2)</f>
        <v>0.45</v>
      </c>
      <c r="W81" s="162"/>
      <c r="X81" s="162" t="s">
        <v>135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136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55" t="s">
        <v>239</v>
      </c>
      <c r="D82" s="256"/>
      <c r="E82" s="256"/>
      <c r="F82" s="256"/>
      <c r="G82" s="256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2"/>
      <c r="Z82" s="152"/>
      <c r="AA82" s="152"/>
      <c r="AB82" s="152"/>
      <c r="AC82" s="152"/>
      <c r="AD82" s="152"/>
      <c r="AE82" s="152"/>
      <c r="AF82" s="152"/>
      <c r="AG82" s="152" t="s">
        <v>240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73">
        <v>28</v>
      </c>
      <c r="B83" s="174" t="s">
        <v>241</v>
      </c>
      <c r="C83" s="189" t="s">
        <v>242</v>
      </c>
      <c r="D83" s="175" t="s">
        <v>149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4.15E-3</v>
      </c>
      <c r="O83" s="176">
        <f>ROUND(E83*N83,2)</f>
        <v>0</v>
      </c>
      <c r="P83" s="176">
        <v>0</v>
      </c>
      <c r="Q83" s="176">
        <f>ROUND(E83*P83,2)</f>
        <v>0</v>
      </c>
      <c r="R83" s="178" t="s">
        <v>238</v>
      </c>
      <c r="S83" s="178" t="s">
        <v>134</v>
      </c>
      <c r="T83" s="179" t="s">
        <v>155</v>
      </c>
      <c r="U83" s="162">
        <v>0.40250000000000002</v>
      </c>
      <c r="V83" s="162">
        <f>ROUND(E83*U83,2)</f>
        <v>0.4</v>
      </c>
      <c r="W83" s="162"/>
      <c r="X83" s="162" t="s">
        <v>135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136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255" t="s">
        <v>243</v>
      </c>
      <c r="D84" s="256"/>
      <c r="E84" s="256"/>
      <c r="F84" s="256"/>
      <c r="G84" s="256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2"/>
      <c r="Z84" s="152"/>
      <c r="AA84" s="152"/>
      <c r="AB84" s="152"/>
      <c r="AC84" s="152"/>
      <c r="AD84" s="152"/>
      <c r="AE84" s="152"/>
      <c r="AF84" s="152"/>
      <c r="AG84" s="152" t="s">
        <v>240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 x14ac:dyDescent="0.2">
      <c r="A85" s="173">
        <v>29</v>
      </c>
      <c r="B85" s="174" t="s">
        <v>244</v>
      </c>
      <c r="C85" s="189" t="s">
        <v>245</v>
      </c>
      <c r="D85" s="175" t="s">
        <v>149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5.16E-2</v>
      </c>
      <c r="O85" s="176">
        <f>ROUND(E85*N85,2)</f>
        <v>0.05</v>
      </c>
      <c r="P85" s="176">
        <v>0</v>
      </c>
      <c r="Q85" s="176">
        <f>ROUND(E85*P85,2)</f>
        <v>0</v>
      </c>
      <c r="R85" s="178" t="s">
        <v>208</v>
      </c>
      <c r="S85" s="178" t="s">
        <v>134</v>
      </c>
      <c r="T85" s="179" t="s">
        <v>134</v>
      </c>
      <c r="U85" s="162">
        <v>0</v>
      </c>
      <c r="V85" s="162">
        <f>ROUND(E85*U85,2)</f>
        <v>0</v>
      </c>
      <c r="W85" s="162"/>
      <c r="X85" s="162" t="s">
        <v>209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210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0" t="s">
        <v>246</v>
      </c>
      <c r="D86" s="163"/>
      <c r="E86" s="164">
        <v>1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2"/>
      <c r="Z86" s="152"/>
      <c r="AA86" s="152"/>
      <c r="AB86" s="152"/>
      <c r="AC86" s="152"/>
      <c r="AD86" s="152"/>
      <c r="AE86" s="152"/>
      <c r="AF86" s="152"/>
      <c r="AG86" s="152" t="s">
        <v>140</v>
      </c>
      <c r="AH86" s="152">
        <v>5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x14ac:dyDescent="0.2">
      <c r="A87" s="166" t="s">
        <v>128</v>
      </c>
      <c r="B87" s="167" t="s">
        <v>90</v>
      </c>
      <c r="C87" s="188" t="s">
        <v>91</v>
      </c>
      <c r="D87" s="168"/>
      <c r="E87" s="169"/>
      <c r="F87" s="170"/>
      <c r="G87" s="170">
        <f>SUMIF(AG88:AG88,"&lt;&gt;NOR",G88:G88)</f>
        <v>0</v>
      </c>
      <c r="H87" s="170"/>
      <c r="I87" s="170">
        <f>SUM(I88:I88)</f>
        <v>0</v>
      </c>
      <c r="J87" s="170"/>
      <c r="K87" s="170">
        <f>SUM(K88:K88)</f>
        <v>0</v>
      </c>
      <c r="L87" s="170"/>
      <c r="M87" s="170">
        <f>SUM(M88:M88)</f>
        <v>0</v>
      </c>
      <c r="N87" s="169"/>
      <c r="O87" s="169">
        <f>SUM(O88:O88)</f>
        <v>0</v>
      </c>
      <c r="P87" s="169"/>
      <c r="Q87" s="169">
        <f>SUM(Q88:Q88)</f>
        <v>0</v>
      </c>
      <c r="R87" s="170"/>
      <c r="S87" s="170"/>
      <c r="T87" s="171"/>
      <c r="U87" s="165"/>
      <c r="V87" s="165">
        <f>SUM(V88:V88)</f>
        <v>0.09</v>
      </c>
      <c r="W87" s="165"/>
      <c r="X87" s="165"/>
      <c r="AG87" t="s">
        <v>129</v>
      </c>
    </row>
    <row r="88" spans="1:60" outlineLevel="1" x14ac:dyDescent="0.2">
      <c r="A88" s="181">
        <v>30</v>
      </c>
      <c r="B88" s="182" t="s">
        <v>247</v>
      </c>
      <c r="C88" s="191" t="s">
        <v>248</v>
      </c>
      <c r="D88" s="183" t="s">
        <v>149</v>
      </c>
      <c r="E88" s="184">
        <v>1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6"/>
      <c r="S88" s="186" t="s">
        <v>220</v>
      </c>
      <c r="T88" s="187" t="s">
        <v>249</v>
      </c>
      <c r="U88" s="162">
        <v>8.7999999999999995E-2</v>
      </c>
      <c r="V88" s="162">
        <f>ROUND(E88*U88,2)</f>
        <v>0.09</v>
      </c>
      <c r="W88" s="162"/>
      <c r="X88" s="162" t="s">
        <v>135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136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x14ac:dyDescent="0.2">
      <c r="A89" s="166" t="s">
        <v>128</v>
      </c>
      <c r="B89" s="167" t="s">
        <v>92</v>
      </c>
      <c r="C89" s="188" t="s">
        <v>93</v>
      </c>
      <c r="D89" s="168"/>
      <c r="E89" s="169"/>
      <c r="F89" s="170"/>
      <c r="G89" s="170">
        <f>SUMIF(AG90:AG91,"&lt;&gt;NOR",G90:G91)</f>
        <v>0</v>
      </c>
      <c r="H89" s="170"/>
      <c r="I89" s="170">
        <f>SUM(I90:I91)</f>
        <v>0</v>
      </c>
      <c r="J89" s="170"/>
      <c r="K89" s="170">
        <f>SUM(K90:K91)</f>
        <v>0</v>
      </c>
      <c r="L89" s="170"/>
      <c r="M89" s="170">
        <f>SUM(M90:M91)</f>
        <v>0</v>
      </c>
      <c r="N89" s="169"/>
      <c r="O89" s="169">
        <f>SUM(O90:O91)</f>
        <v>0</v>
      </c>
      <c r="P89" s="169"/>
      <c r="Q89" s="169">
        <f>SUM(Q90:Q91)</f>
        <v>0</v>
      </c>
      <c r="R89" s="170"/>
      <c r="S89" s="170"/>
      <c r="T89" s="171"/>
      <c r="U89" s="165"/>
      <c r="V89" s="165">
        <f>SUM(V90:V91)</f>
        <v>1.5</v>
      </c>
      <c r="W89" s="165"/>
      <c r="X89" s="165"/>
      <c r="AG89" t="s">
        <v>129</v>
      </c>
    </row>
    <row r="90" spans="1:60" ht="22.5" outlineLevel="1" x14ac:dyDescent="0.2">
      <c r="A90" s="173">
        <v>31</v>
      </c>
      <c r="B90" s="174" t="s">
        <v>250</v>
      </c>
      <c r="C90" s="189" t="s">
        <v>251</v>
      </c>
      <c r="D90" s="175" t="s">
        <v>132</v>
      </c>
      <c r="E90" s="176">
        <v>93.86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 t="s">
        <v>252</v>
      </c>
      <c r="S90" s="178" t="s">
        <v>134</v>
      </c>
      <c r="T90" s="179" t="s">
        <v>134</v>
      </c>
      <c r="U90" s="162">
        <v>1.6E-2</v>
      </c>
      <c r="V90" s="162">
        <f>ROUND(E90*U90,2)</f>
        <v>1.5</v>
      </c>
      <c r="W90" s="162"/>
      <c r="X90" s="162" t="s">
        <v>135</v>
      </c>
      <c r="Y90" s="152"/>
      <c r="Z90" s="152"/>
      <c r="AA90" s="152"/>
      <c r="AB90" s="152"/>
      <c r="AC90" s="152"/>
      <c r="AD90" s="152"/>
      <c r="AE90" s="152"/>
      <c r="AF90" s="152"/>
      <c r="AG90" s="152" t="s">
        <v>136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0" t="s">
        <v>253</v>
      </c>
      <c r="D91" s="163"/>
      <c r="E91" s="164">
        <v>93.86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2"/>
      <c r="Z91" s="152"/>
      <c r="AA91" s="152"/>
      <c r="AB91" s="152"/>
      <c r="AC91" s="152"/>
      <c r="AD91" s="152"/>
      <c r="AE91" s="152"/>
      <c r="AF91" s="152"/>
      <c r="AG91" s="152" t="s">
        <v>140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x14ac:dyDescent="0.2">
      <c r="A92" s="166" t="s">
        <v>128</v>
      </c>
      <c r="B92" s="167" t="s">
        <v>94</v>
      </c>
      <c r="C92" s="188" t="s">
        <v>95</v>
      </c>
      <c r="D92" s="168"/>
      <c r="E92" s="169"/>
      <c r="F92" s="170"/>
      <c r="G92" s="170">
        <f>SUMIF(AG93:AG102,"&lt;&gt;NOR",G93:G102)</f>
        <v>0</v>
      </c>
      <c r="H92" s="170"/>
      <c r="I92" s="170">
        <f>SUM(I93:I102)</f>
        <v>0</v>
      </c>
      <c r="J92" s="170"/>
      <c r="K92" s="170">
        <f>SUM(K93:K102)</f>
        <v>0</v>
      </c>
      <c r="L92" s="170"/>
      <c r="M92" s="170">
        <f>SUM(M93:M102)</f>
        <v>0</v>
      </c>
      <c r="N92" s="169"/>
      <c r="O92" s="169">
        <f>SUM(O93:O102)</f>
        <v>0.14000000000000001</v>
      </c>
      <c r="P92" s="169"/>
      <c r="Q92" s="169">
        <f>SUM(Q93:Q102)</f>
        <v>0</v>
      </c>
      <c r="R92" s="170"/>
      <c r="S92" s="170"/>
      <c r="T92" s="171"/>
      <c r="U92" s="165"/>
      <c r="V92" s="165">
        <f>SUM(V93:V102)</f>
        <v>38.29</v>
      </c>
      <c r="W92" s="165"/>
      <c r="X92" s="165"/>
      <c r="AG92" t="s">
        <v>129</v>
      </c>
    </row>
    <row r="93" spans="1:60" outlineLevel="1" x14ac:dyDescent="0.2">
      <c r="A93" s="181">
        <v>32</v>
      </c>
      <c r="B93" s="182" t="s">
        <v>254</v>
      </c>
      <c r="C93" s="191" t="s">
        <v>255</v>
      </c>
      <c r="D93" s="183" t="s">
        <v>132</v>
      </c>
      <c r="E93" s="184">
        <v>100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 t="s">
        <v>256</v>
      </c>
      <c r="S93" s="186" t="s">
        <v>134</v>
      </c>
      <c r="T93" s="187" t="s">
        <v>134</v>
      </c>
      <c r="U93" s="162">
        <v>1.35E-2</v>
      </c>
      <c r="V93" s="162">
        <f>ROUND(E93*U93,2)</f>
        <v>1.35</v>
      </c>
      <c r="W93" s="162"/>
      <c r="X93" s="162" t="s">
        <v>135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136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22.5" outlineLevel="1" x14ac:dyDescent="0.2">
      <c r="A94" s="173">
        <v>33</v>
      </c>
      <c r="B94" s="174" t="s">
        <v>257</v>
      </c>
      <c r="C94" s="189" t="s">
        <v>258</v>
      </c>
      <c r="D94" s="175" t="s">
        <v>132</v>
      </c>
      <c r="E94" s="176">
        <v>100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2.0000000000000001E-4</v>
      </c>
      <c r="O94" s="176">
        <f>ROUND(E94*N94,2)</f>
        <v>0.02</v>
      </c>
      <c r="P94" s="176">
        <v>0</v>
      </c>
      <c r="Q94" s="176">
        <f>ROUND(E94*P94,2)</f>
        <v>0</v>
      </c>
      <c r="R94" s="178" t="s">
        <v>208</v>
      </c>
      <c r="S94" s="178" t="s">
        <v>134</v>
      </c>
      <c r="T94" s="179" t="s">
        <v>134</v>
      </c>
      <c r="U94" s="162">
        <v>0</v>
      </c>
      <c r="V94" s="162">
        <f>ROUND(E94*U94,2)</f>
        <v>0</v>
      </c>
      <c r="W94" s="162"/>
      <c r="X94" s="162" t="s">
        <v>209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210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0" t="s">
        <v>259</v>
      </c>
      <c r="D95" s="163"/>
      <c r="E95" s="164">
        <v>100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2"/>
      <c r="Z95" s="152"/>
      <c r="AA95" s="152"/>
      <c r="AB95" s="152"/>
      <c r="AC95" s="152"/>
      <c r="AD95" s="152"/>
      <c r="AE95" s="152"/>
      <c r="AF95" s="152"/>
      <c r="AG95" s="152" t="s">
        <v>140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3">
        <v>34</v>
      </c>
      <c r="B96" s="174" t="s">
        <v>260</v>
      </c>
      <c r="C96" s="189" t="s">
        <v>261</v>
      </c>
      <c r="D96" s="175" t="s">
        <v>132</v>
      </c>
      <c r="E96" s="176">
        <v>256.94600000000003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2.9E-4</v>
      </c>
      <c r="O96" s="176">
        <f>ROUND(E96*N96,2)</f>
        <v>7.0000000000000007E-2</v>
      </c>
      <c r="P96" s="176">
        <v>0</v>
      </c>
      <c r="Q96" s="176">
        <f>ROUND(E96*P96,2)</f>
        <v>0</v>
      </c>
      <c r="R96" s="178" t="s">
        <v>256</v>
      </c>
      <c r="S96" s="178" t="s">
        <v>134</v>
      </c>
      <c r="T96" s="179" t="s">
        <v>134</v>
      </c>
      <c r="U96" s="162">
        <v>0.1</v>
      </c>
      <c r="V96" s="162">
        <f>ROUND(E96*U96,2)</f>
        <v>25.69</v>
      </c>
      <c r="W96" s="162"/>
      <c r="X96" s="162" t="s">
        <v>135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136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0" t="s">
        <v>262</v>
      </c>
      <c r="D97" s="163"/>
      <c r="E97" s="164">
        <v>49.097999999999999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2"/>
      <c r="Z97" s="152"/>
      <c r="AA97" s="152"/>
      <c r="AB97" s="152"/>
      <c r="AC97" s="152"/>
      <c r="AD97" s="152"/>
      <c r="AE97" s="152"/>
      <c r="AF97" s="152"/>
      <c r="AG97" s="152" t="s">
        <v>140</v>
      </c>
      <c r="AH97" s="152">
        <v>5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0" t="s">
        <v>263</v>
      </c>
      <c r="D98" s="163"/>
      <c r="E98" s="164">
        <v>107.848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2"/>
      <c r="Z98" s="152"/>
      <c r="AA98" s="152"/>
      <c r="AB98" s="152"/>
      <c r="AC98" s="152"/>
      <c r="AD98" s="152"/>
      <c r="AE98" s="152"/>
      <c r="AF98" s="152"/>
      <c r="AG98" s="152" t="s">
        <v>140</v>
      </c>
      <c r="AH98" s="152">
        <v>5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0" t="s">
        <v>264</v>
      </c>
      <c r="D99" s="163"/>
      <c r="E99" s="164">
        <v>100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2"/>
      <c r="Z99" s="152"/>
      <c r="AA99" s="152"/>
      <c r="AB99" s="152"/>
      <c r="AC99" s="152"/>
      <c r="AD99" s="152"/>
      <c r="AE99" s="152"/>
      <c r="AF99" s="152"/>
      <c r="AG99" s="152" t="s">
        <v>140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3">
        <v>35</v>
      </c>
      <c r="B100" s="174" t="s">
        <v>265</v>
      </c>
      <c r="C100" s="189" t="s">
        <v>266</v>
      </c>
      <c r="D100" s="175" t="s">
        <v>132</v>
      </c>
      <c r="E100" s="176">
        <v>256.94600000000003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2.0000000000000001E-4</v>
      </c>
      <c r="O100" s="176">
        <f>ROUND(E100*N100,2)</f>
        <v>0.05</v>
      </c>
      <c r="P100" s="176">
        <v>0</v>
      </c>
      <c r="Q100" s="176">
        <f>ROUND(E100*P100,2)</f>
        <v>0</v>
      </c>
      <c r="R100" s="178" t="s">
        <v>256</v>
      </c>
      <c r="S100" s="178" t="s">
        <v>134</v>
      </c>
      <c r="T100" s="179" t="s">
        <v>134</v>
      </c>
      <c r="U100" s="162">
        <v>3.2480000000000002E-2</v>
      </c>
      <c r="V100" s="162">
        <f>ROUND(E100*U100,2)</f>
        <v>8.35</v>
      </c>
      <c r="W100" s="162"/>
      <c r="X100" s="162" t="s">
        <v>135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136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0" t="s">
        <v>267</v>
      </c>
      <c r="D101" s="163"/>
      <c r="E101" s="164">
        <v>256.94600000000003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140</v>
      </c>
      <c r="AH101" s="152">
        <v>5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81">
        <v>36</v>
      </c>
      <c r="B102" s="182" t="s">
        <v>268</v>
      </c>
      <c r="C102" s="191" t="s">
        <v>269</v>
      </c>
      <c r="D102" s="183" t="s">
        <v>132</v>
      </c>
      <c r="E102" s="184">
        <v>100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2.0000000000000002E-5</v>
      </c>
      <c r="O102" s="184">
        <f>ROUND(E102*N102,2)</f>
        <v>0</v>
      </c>
      <c r="P102" s="184">
        <v>0</v>
      </c>
      <c r="Q102" s="184">
        <f>ROUND(E102*P102,2)</f>
        <v>0</v>
      </c>
      <c r="R102" s="186" t="s">
        <v>256</v>
      </c>
      <c r="S102" s="186" t="s">
        <v>134</v>
      </c>
      <c r="T102" s="187" t="s">
        <v>134</v>
      </c>
      <c r="U102" s="162">
        <v>2.9000000000000001E-2</v>
      </c>
      <c r="V102" s="162">
        <f>ROUND(E102*U102,2)</f>
        <v>2.9</v>
      </c>
      <c r="W102" s="162"/>
      <c r="X102" s="162" t="s">
        <v>135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136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x14ac:dyDescent="0.2">
      <c r="A103" s="166" t="s">
        <v>128</v>
      </c>
      <c r="B103" s="167" t="s">
        <v>96</v>
      </c>
      <c r="C103" s="188" t="s">
        <v>97</v>
      </c>
      <c r="D103" s="168"/>
      <c r="E103" s="169"/>
      <c r="F103" s="170"/>
      <c r="G103" s="170">
        <f>SUMIF(AG104:AG104,"&lt;&gt;NOR",G104:G104)</f>
        <v>0</v>
      </c>
      <c r="H103" s="170"/>
      <c r="I103" s="170">
        <f>SUM(I104:I104)</f>
        <v>0</v>
      </c>
      <c r="J103" s="170"/>
      <c r="K103" s="170">
        <f>SUM(K104:K104)</f>
        <v>0</v>
      </c>
      <c r="L103" s="170"/>
      <c r="M103" s="170">
        <f>SUM(M104:M104)</f>
        <v>0</v>
      </c>
      <c r="N103" s="169"/>
      <c r="O103" s="169">
        <f>SUM(O104:O104)</f>
        <v>0</v>
      </c>
      <c r="P103" s="169"/>
      <c r="Q103" s="169">
        <f>SUM(Q104:Q104)</f>
        <v>0</v>
      </c>
      <c r="R103" s="170"/>
      <c r="S103" s="170"/>
      <c r="T103" s="171"/>
      <c r="U103" s="165"/>
      <c r="V103" s="165">
        <f>SUM(V104:V104)</f>
        <v>0</v>
      </c>
      <c r="W103" s="165"/>
      <c r="X103" s="165"/>
      <c r="AG103" t="s">
        <v>129</v>
      </c>
    </row>
    <row r="104" spans="1:60" outlineLevel="1" x14ac:dyDescent="0.2">
      <c r="A104" s="181">
        <v>37</v>
      </c>
      <c r="B104" s="182" t="s">
        <v>270</v>
      </c>
      <c r="C104" s="191" t="s">
        <v>271</v>
      </c>
      <c r="D104" s="183" t="s">
        <v>272</v>
      </c>
      <c r="E104" s="184">
        <v>30</v>
      </c>
      <c r="F104" s="185"/>
      <c r="G104" s="186">
        <f>ROUND(E104*F104,2)</f>
        <v>0</v>
      </c>
      <c r="H104" s="185"/>
      <c r="I104" s="186">
        <f>ROUND(E104*H104,2)</f>
        <v>0</v>
      </c>
      <c r="J104" s="185"/>
      <c r="K104" s="186">
        <f>ROUND(E104*J104,2)</f>
        <v>0</v>
      </c>
      <c r="L104" s="186">
        <v>21</v>
      </c>
      <c r="M104" s="186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6"/>
      <c r="S104" s="186" t="s">
        <v>220</v>
      </c>
      <c r="T104" s="187" t="s">
        <v>249</v>
      </c>
      <c r="U104" s="162">
        <v>0</v>
      </c>
      <c r="V104" s="162">
        <f>ROUND(E104*U104,2)</f>
        <v>0</v>
      </c>
      <c r="W104" s="162"/>
      <c r="X104" s="162" t="s">
        <v>135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136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x14ac:dyDescent="0.2">
      <c r="A105" s="166" t="s">
        <v>128</v>
      </c>
      <c r="B105" s="167" t="s">
        <v>98</v>
      </c>
      <c r="C105" s="188" t="s">
        <v>75</v>
      </c>
      <c r="D105" s="168"/>
      <c r="E105" s="169"/>
      <c r="F105" s="170"/>
      <c r="G105" s="170">
        <f>SUMIF(AG106:AG115,"&lt;&gt;NOR",G106:G115)</f>
        <v>0</v>
      </c>
      <c r="H105" s="170"/>
      <c r="I105" s="170">
        <f>SUM(I106:I115)</f>
        <v>0</v>
      </c>
      <c r="J105" s="170"/>
      <c r="K105" s="170">
        <f>SUM(K106:K115)</f>
        <v>0</v>
      </c>
      <c r="L105" s="170"/>
      <c r="M105" s="170">
        <f>SUM(M106:M115)</f>
        <v>0</v>
      </c>
      <c r="N105" s="169"/>
      <c r="O105" s="169">
        <f>SUM(O106:O115)</f>
        <v>0</v>
      </c>
      <c r="P105" s="169"/>
      <c r="Q105" s="169">
        <f>SUM(Q106:Q115)</f>
        <v>0</v>
      </c>
      <c r="R105" s="170"/>
      <c r="S105" s="170"/>
      <c r="T105" s="171"/>
      <c r="U105" s="165"/>
      <c r="V105" s="165">
        <f>SUM(V106:V115)</f>
        <v>3.5299999999999994</v>
      </c>
      <c r="W105" s="165"/>
      <c r="X105" s="165"/>
      <c r="AG105" t="s">
        <v>129</v>
      </c>
    </row>
    <row r="106" spans="1:60" ht="22.5" outlineLevel="1" x14ac:dyDescent="0.2">
      <c r="A106" s="181">
        <v>38</v>
      </c>
      <c r="B106" s="182" t="s">
        <v>273</v>
      </c>
      <c r="C106" s="191" t="s">
        <v>274</v>
      </c>
      <c r="D106" s="183" t="s">
        <v>183</v>
      </c>
      <c r="E106" s="184">
        <v>1.26163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21</v>
      </c>
      <c r="M106" s="186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6" t="s">
        <v>176</v>
      </c>
      <c r="S106" s="186" t="s">
        <v>134</v>
      </c>
      <c r="T106" s="187" t="s">
        <v>134</v>
      </c>
      <c r="U106" s="162">
        <v>2.0089999999999999</v>
      </c>
      <c r="V106" s="162">
        <f>ROUND(E106*U106,2)</f>
        <v>2.5299999999999998</v>
      </c>
      <c r="W106" s="162"/>
      <c r="X106" s="162" t="s">
        <v>275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276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73">
        <v>39</v>
      </c>
      <c r="B107" s="174" t="s">
        <v>277</v>
      </c>
      <c r="C107" s="189" t="s">
        <v>278</v>
      </c>
      <c r="D107" s="175" t="s">
        <v>183</v>
      </c>
      <c r="E107" s="176">
        <v>1.26163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 t="s">
        <v>279</v>
      </c>
      <c r="S107" s="178" t="s">
        <v>134</v>
      </c>
      <c r="T107" s="179" t="s">
        <v>134</v>
      </c>
      <c r="U107" s="162">
        <v>0.752</v>
      </c>
      <c r="V107" s="162">
        <f>ROUND(E107*U107,2)</f>
        <v>0.95</v>
      </c>
      <c r="W107" s="162"/>
      <c r="X107" s="162" t="s">
        <v>275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276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251" t="s">
        <v>280</v>
      </c>
      <c r="D108" s="252"/>
      <c r="E108" s="252"/>
      <c r="F108" s="252"/>
      <c r="G108" s="25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138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80" t="str">
        <f>C108</f>
        <v>nebo vybouraných hmot nošením nebo přehazováním k místu nakládky přístupnému normálním dopravním prostředkům do 10 m,</v>
      </c>
      <c r="BB108" s="152"/>
      <c r="BC108" s="152"/>
      <c r="BD108" s="152"/>
      <c r="BE108" s="152"/>
      <c r="BF108" s="152"/>
      <c r="BG108" s="152"/>
      <c r="BH108" s="152"/>
    </row>
    <row r="109" spans="1:60" ht="22.5" outlineLevel="1" x14ac:dyDescent="0.2">
      <c r="A109" s="159"/>
      <c r="B109" s="160"/>
      <c r="C109" s="253" t="s">
        <v>281</v>
      </c>
      <c r="D109" s="254"/>
      <c r="E109" s="254"/>
      <c r="F109" s="254"/>
      <c r="G109" s="254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240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80" t="str">
        <f>C109</f>
        <v>S naložením suti nebo vybouraných hmot do dopravního prostředku a na jejich vyložením, popřípadě přeložením na normální dopravní prostředek.</v>
      </c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3">
        <v>40</v>
      </c>
      <c r="B110" s="174" t="s">
        <v>282</v>
      </c>
      <c r="C110" s="189" t="s">
        <v>283</v>
      </c>
      <c r="D110" s="175" t="s">
        <v>183</v>
      </c>
      <c r="E110" s="176">
        <v>1.26163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 t="s">
        <v>284</v>
      </c>
      <c r="S110" s="178" t="s">
        <v>134</v>
      </c>
      <c r="T110" s="179" t="s">
        <v>134</v>
      </c>
      <c r="U110" s="162">
        <v>4.2000000000000003E-2</v>
      </c>
      <c r="V110" s="162">
        <f>ROUND(E110*U110,2)</f>
        <v>0.05</v>
      </c>
      <c r="W110" s="162"/>
      <c r="X110" s="162" t="s">
        <v>275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276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251" t="s">
        <v>285</v>
      </c>
      <c r="D111" s="252"/>
      <c r="E111" s="252"/>
      <c r="F111" s="252"/>
      <c r="G111" s="25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138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81">
        <v>41</v>
      </c>
      <c r="B112" s="182" t="s">
        <v>286</v>
      </c>
      <c r="C112" s="191" t="s">
        <v>287</v>
      </c>
      <c r="D112" s="183" t="s">
        <v>183</v>
      </c>
      <c r="E112" s="184">
        <v>0.63080999999999998</v>
      </c>
      <c r="F112" s="185"/>
      <c r="G112" s="186">
        <f>ROUND(E112*F112,2)</f>
        <v>0</v>
      </c>
      <c r="H112" s="185"/>
      <c r="I112" s="186">
        <f>ROUND(E112*H112,2)</f>
        <v>0</v>
      </c>
      <c r="J112" s="185"/>
      <c r="K112" s="186">
        <f>ROUND(E112*J112,2)</f>
        <v>0</v>
      </c>
      <c r="L112" s="186">
        <v>21</v>
      </c>
      <c r="M112" s="186">
        <f>G112*(1+L112/100)</f>
        <v>0</v>
      </c>
      <c r="N112" s="184">
        <v>0</v>
      </c>
      <c r="O112" s="184">
        <f>ROUND(E112*N112,2)</f>
        <v>0</v>
      </c>
      <c r="P112" s="184">
        <v>0</v>
      </c>
      <c r="Q112" s="184">
        <f>ROUND(E112*P112,2)</f>
        <v>0</v>
      </c>
      <c r="R112" s="186" t="s">
        <v>176</v>
      </c>
      <c r="S112" s="186" t="s">
        <v>134</v>
      </c>
      <c r="T112" s="187" t="s">
        <v>134</v>
      </c>
      <c r="U112" s="162">
        <v>0</v>
      </c>
      <c r="V112" s="162">
        <f>ROUND(E112*U112,2)</f>
        <v>0</v>
      </c>
      <c r="W112" s="162"/>
      <c r="X112" s="162" t="s">
        <v>275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276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81">
        <v>42</v>
      </c>
      <c r="B113" s="182" t="s">
        <v>288</v>
      </c>
      <c r="C113" s="191" t="s">
        <v>289</v>
      </c>
      <c r="D113" s="183" t="s">
        <v>183</v>
      </c>
      <c r="E113" s="184">
        <v>0.63080999999999998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0</v>
      </c>
      <c r="O113" s="184">
        <f>ROUND(E113*N113,2)</f>
        <v>0</v>
      </c>
      <c r="P113" s="184">
        <v>0</v>
      </c>
      <c r="Q113" s="184">
        <f>ROUND(E113*P113,2)</f>
        <v>0</v>
      </c>
      <c r="R113" s="186" t="s">
        <v>176</v>
      </c>
      <c r="S113" s="186" t="s">
        <v>134</v>
      </c>
      <c r="T113" s="187" t="s">
        <v>134</v>
      </c>
      <c r="U113" s="162">
        <v>0</v>
      </c>
      <c r="V113" s="162">
        <f>ROUND(E113*U113,2)</f>
        <v>0</v>
      </c>
      <c r="W113" s="162"/>
      <c r="X113" s="162" t="s">
        <v>275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276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3">
        <v>43</v>
      </c>
      <c r="B114" s="174" t="s">
        <v>290</v>
      </c>
      <c r="C114" s="189" t="s">
        <v>291</v>
      </c>
      <c r="D114" s="175" t="s">
        <v>292</v>
      </c>
      <c r="E114" s="176">
        <v>1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134</v>
      </c>
      <c r="T114" s="179" t="s">
        <v>249</v>
      </c>
      <c r="U114" s="162">
        <v>0</v>
      </c>
      <c r="V114" s="162">
        <f>ROUND(E114*U114,2)</f>
        <v>0</v>
      </c>
      <c r="W114" s="162"/>
      <c r="X114" s="162" t="s">
        <v>293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294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255" t="s">
        <v>295</v>
      </c>
      <c r="D115" s="256"/>
      <c r="E115" s="256"/>
      <c r="F115" s="256"/>
      <c r="G115" s="256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240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x14ac:dyDescent="0.2">
      <c r="A116" s="166" t="s">
        <v>128</v>
      </c>
      <c r="B116" s="167" t="s">
        <v>100</v>
      </c>
      <c r="C116" s="188" t="s">
        <v>27</v>
      </c>
      <c r="D116" s="168"/>
      <c r="E116" s="169"/>
      <c r="F116" s="170"/>
      <c r="G116" s="170">
        <f>SUMIF(AG117:AG118,"&lt;&gt;NOR",G117:G118)</f>
        <v>0</v>
      </c>
      <c r="H116" s="170"/>
      <c r="I116" s="170">
        <f>SUM(I117:I118)</f>
        <v>0</v>
      </c>
      <c r="J116" s="170"/>
      <c r="K116" s="170">
        <f>SUM(K117:K118)</f>
        <v>0</v>
      </c>
      <c r="L116" s="170"/>
      <c r="M116" s="170">
        <f>SUM(M117:M118)</f>
        <v>0</v>
      </c>
      <c r="N116" s="169"/>
      <c r="O116" s="169">
        <f>SUM(O117:O118)</f>
        <v>0</v>
      </c>
      <c r="P116" s="169"/>
      <c r="Q116" s="169">
        <f>SUM(Q117:Q118)</f>
        <v>0</v>
      </c>
      <c r="R116" s="170"/>
      <c r="S116" s="170"/>
      <c r="T116" s="171"/>
      <c r="U116" s="165"/>
      <c r="V116" s="165">
        <f>SUM(V117:V118)</f>
        <v>0</v>
      </c>
      <c r="W116" s="165"/>
      <c r="X116" s="165"/>
      <c r="AG116" t="s">
        <v>129</v>
      </c>
    </row>
    <row r="117" spans="1:60" outlineLevel="1" x14ac:dyDescent="0.2">
      <c r="A117" s="173">
        <v>44</v>
      </c>
      <c r="B117" s="174" t="s">
        <v>296</v>
      </c>
      <c r="C117" s="189" t="s">
        <v>297</v>
      </c>
      <c r="D117" s="175" t="s">
        <v>292</v>
      </c>
      <c r="E117" s="176">
        <v>1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134</v>
      </c>
      <c r="T117" s="179" t="s">
        <v>249</v>
      </c>
      <c r="U117" s="162">
        <v>0</v>
      </c>
      <c r="V117" s="162">
        <f>ROUND(E117*U117,2)</f>
        <v>0</v>
      </c>
      <c r="W117" s="162"/>
      <c r="X117" s="162" t="s">
        <v>293</v>
      </c>
      <c r="Y117" s="152"/>
      <c r="Z117" s="152"/>
      <c r="AA117" s="152"/>
      <c r="AB117" s="152"/>
      <c r="AC117" s="152"/>
      <c r="AD117" s="152"/>
      <c r="AE117" s="152"/>
      <c r="AF117" s="152"/>
      <c r="AG117" s="152" t="s">
        <v>298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59"/>
      <c r="B118" s="160"/>
      <c r="C118" s="255" t="s">
        <v>299</v>
      </c>
      <c r="D118" s="256"/>
      <c r="E118" s="256"/>
      <c r="F118" s="256"/>
      <c r="G118" s="256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80" t="str">
        <f>C118</f>
        <v>Náklady na ztížené provádění stavebních prací v důsledku nepřerušeného provozu na staveništi nebo v případech nepřerušeného provozu v objektech v nichž se stavební práce provádí.</v>
      </c>
      <c r="BB118" s="152"/>
      <c r="BC118" s="152"/>
      <c r="BD118" s="152"/>
      <c r="BE118" s="152"/>
      <c r="BF118" s="152"/>
      <c r="BG118" s="152"/>
      <c r="BH118" s="152"/>
    </row>
    <row r="119" spans="1:60" x14ac:dyDescent="0.2">
      <c r="A119" s="3"/>
      <c r="B119" s="4"/>
      <c r="C119" s="192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115</v>
      </c>
    </row>
    <row r="120" spans="1:60" x14ac:dyDescent="0.2">
      <c r="A120" s="155"/>
      <c r="B120" s="156" t="s">
        <v>29</v>
      </c>
      <c r="C120" s="193"/>
      <c r="D120" s="157"/>
      <c r="E120" s="158"/>
      <c r="F120" s="158"/>
      <c r="G120" s="172">
        <f>G8+G13+G17+G20+G25+G28+G32+G35+G38+G41+G44+G47+G53+G68+G70+G77+G80+G87+G89+G92+G103+G105+G116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300</v>
      </c>
    </row>
    <row r="121" spans="1:60" x14ac:dyDescent="0.2">
      <c r="C121" s="194"/>
      <c r="D121" s="10"/>
      <c r="AG121" t="s">
        <v>301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C84:G84"/>
    <mergeCell ref="A1:G1"/>
    <mergeCell ref="C2:G2"/>
    <mergeCell ref="C3:G3"/>
    <mergeCell ref="C4:G4"/>
    <mergeCell ref="C10:G10"/>
    <mergeCell ref="C22:G22"/>
    <mergeCell ref="C30:G30"/>
    <mergeCell ref="C46:G46"/>
    <mergeCell ref="C67:G67"/>
    <mergeCell ref="C74:G74"/>
    <mergeCell ref="C82:G82"/>
    <mergeCell ref="C108:G108"/>
    <mergeCell ref="C109:G109"/>
    <mergeCell ref="C111:G111"/>
    <mergeCell ref="C115:G115"/>
    <mergeCell ref="C118:G1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2019-03-19T12:27:02Z</cp:lastPrinted>
  <dcterms:created xsi:type="dcterms:W3CDTF">2009-04-08T07:15:50Z</dcterms:created>
  <dcterms:modified xsi:type="dcterms:W3CDTF">2022-08-12T06:45:13Z</dcterms:modified>
</cp:coreProperties>
</file>