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1555" windowHeight="7275" activeTab="0"/>
  </bookViews>
  <sheets>
    <sheet name="Rekapitulace stavby" sheetId="1" r:id="rId1"/>
    <sheet name="6b - Vnitřní vybavení - t..." sheetId="3" r:id="rId2"/>
  </sheets>
  <definedNames>
    <definedName name="_xlnm._FilterDatabase" localSheetId="1" hidden="1">'6b - Vnitřní vybavení - t...'!$C$120:$K$145</definedName>
    <definedName name="_xlnm.Print_Area" localSheetId="1">'6b - Vnitřní vybavení - t...'!$C$4:$J$76,'6b - Vnitřní vybavení - t...'!$C$82:$J$100,'6b - Vnitřní vybavení - t...'!$C$106:$K$145</definedName>
    <definedName name="_xlnm.Print_Area" localSheetId="0">'Rekapitulace stavby'!$D$4:$AO$76,'Rekapitulace stavby'!$C$82:$AQ$97</definedName>
    <definedName name="_xlnm.Print_Titles" localSheetId="0">'Rekapitulace stavby'!$92:$92</definedName>
    <definedName name="_xlnm.Print_Titles" localSheetId="1">'6b - Vnitřní vybavení - t...'!$120:$120</definedName>
  </definedNames>
  <calcPr calcId="162913"/>
  <extLst/>
</workbook>
</file>

<file path=xl/sharedStrings.xml><?xml version="1.0" encoding="utf-8"?>
<sst xmlns="http://schemas.openxmlformats.org/spreadsheetml/2006/main" count="613" uniqueCount="193">
  <si>
    <t>Export Komplet</t>
  </si>
  <si>
    <t/>
  </si>
  <si>
    <t>2.0</t>
  </si>
  <si>
    <t>False</t>
  </si>
  <si>
    <t>{e9555e1b-b518-426b-8194-f7a125459eeb}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</si>
  <si>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</si>
  <si>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</si>
  <si>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</si>
  <si>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</si>
  <si>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</si>
  <si>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</si>
  <si>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</si>
  <si>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</si>
  <si>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</si>
  <si>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</si>
  <si>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</si>
  <si>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SŠ chovu koní a jezdectví Kladruby nad Labem - rekonstrukce DM</t>
  </si>
  <si>
    <t>KSO:</t>
  </si>
  <si>
    <t>CC-CZ:</t>
  </si>
  <si>
    <t>Místo:</t>
  </si>
  <si>
    <t xml:space="preserve"> </t>
  </si>
  <si>
    <t>Datum:</t>
  </si>
  <si>
    <t>Zadavatel:</t>
  </si>
  <si>
    <t>IČ:</t>
  </si>
  <si>
    <t>Pardubický kraj</t>
  </si>
  <si>
    <t>DIČ:</t>
  </si>
  <si>
    <t>Uchazeč:</t>
  </si>
  <si>
    <t>Vyplň údaj</t>
  </si>
  <si>
    <t>Projektant:</t>
  </si>
  <si>
    <t>astalon s.r.o.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</si>
  <si>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</si>
  <si>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</si>
  <si>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</si>
  <si>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</si>
  <si>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</si>
  <si>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</si>
  <si>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</si>
  <si>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</si>
  <si>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</si>
  <si>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</si>
  <si>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</si>
  <si>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</si>
  <si>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</si>
  <si>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</si>
  <si>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</si>
  <si>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</si>
  <si>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</si>
  <si>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</si>
  <si>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</si>
  <si>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</si>
  <si>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</si>
  <si>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</si>
  <si>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</si>
  <si>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</si>
  <si>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</si>
  <si>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</si>
  <si>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</si>
  <si>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</si>
  <si>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</si>
  <si>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</si>
  <si>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</si>
  <si>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</si>
  <si>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</si>
  <si>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</si>
  <si>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</si>
  <si>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</si>
  <si>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</si>
  <si>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</si>
  <si>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</si>
  <si>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</si>
  <si>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</si>
  <si>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</si>
  <si>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</si>
  <si>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</si>
  <si>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</si>
  <si>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</si>
  <si>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</si>
  <si>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6</t>
  </si>
  <si>
    <t>Vnitřní vybavení</t>
  </si>
  <si>
    <t>STA</t>
  </si>
  <si>
    <t>1</t>
  </si>
  <si>
    <t>{912de5e3-d537-4c58-a2f0-04e888cc3101}</t>
  </si>
  <si>
    <t>2</t>
  </si>
  <si>
    <t>/</t>
  </si>
  <si>
    <t>Soupis</t>
  </si>
  <si>
    <t>6b</t>
  </si>
  <si>
    <t>Vnitřní vybavení - truhlářské výrobky</t>
  </si>
  <si>
    <t>{3a39559d-2d80-4b5f-a670-42e52ea306c3}</t>
  </si>
  <si>
    <t>KRYCÍ LIST SOUPISU PRACÍ</t>
  </si>
  <si>
    <t>Objekt:</t>
  </si>
  <si>
    <t>6 - Vnitřní vybavení</t>
  </si>
  <si>
    <t>Soupis:</t>
  </si>
  <si>
    <t>REKAPITULACE ČLENĚNÍ SOUPISU PRACÍ</t>
  </si>
  <si>
    <t>Kód dílu - Popis</t>
  </si>
  <si>
    <t>Cena celkem [CZK]</t>
  </si>
  <si>
    <t>Náklady ze soupisu prací</t>
  </si>
  <si>
    <t>-1</t>
  </si>
  <si>
    <t>SOUPIS PRACÍ</t>
  </si>
  <si>
    <t>PČ</t>
  </si>
  <si>
    <t>MJ</t>
  </si>
  <si>
    <t>Množství</t>
  </si>
  <si>
    <t>J.cena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</si>
  <si>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</si>
  <si>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</si>
  <si>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</si>
  <si>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</si>
  <si>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</si>
  <si>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</si>
  <si>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</si>
  <si>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ROZPOCET</t>
  </si>
  <si>
    <t>K</t>
  </si>
  <si>
    <t>kus</t>
  </si>
  <si>
    <t>16</t>
  </si>
  <si>
    <t>4</t>
  </si>
  <si>
    <t>3</t>
  </si>
  <si>
    <t>5</t>
  </si>
  <si>
    <t>6b - Vnitřní vybavení - truhlářské výrobky</t>
  </si>
  <si>
    <t>7661 - Vnitřní vybavení - truhlářské výrobky</t>
  </si>
  <si>
    <t>7661</t>
  </si>
  <si>
    <t>766100T03</t>
  </si>
  <si>
    <t>D+M postel 2040*940*400 mm všechny díly, šuplík pojízdný, rošt, bez matrace, dle tabulky D24 Vnitřní vybavení - truhlářské výrobky - stavební část, komplet</t>
  </si>
  <si>
    <t>766100T07</t>
  </si>
  <si>
    <t>D+M šatní skříň vychovatelky, 2500*1000*600 mm, dveře, police, příslušenství, dle tabulky D24 Vnitřní vybavení - truhlářské výrobky - stavební část, komplet</t>
  </si>
  <si>
    <t>766100T09</t>
  </si>
  <si>
    <t>D+M pracovní stůl s policí a nástěnkou, typ 1, 1000*600*750 mm, skříňka, příslušenství, bez stolové nohy, dle tabulky D24 Vnitřní vybavení - truhlářské výrobky - stavební část, komplet</t>
  </si>
  <si>
    <t>766100T10</t>
  </si>
  <si>
    <t>D+M pracovní stůl s policí a nástěnkou, typ 2, 1000*600*750 mm, skříňka, příslušenství, se stolovou nohou, dle tabulky D24 Vnitřní vybavení - truhlářské výrobky - stavební část, komplet</t>
  </si>
  <si>
    <t>8</t>
  </si>
  <si>
    <t>766100T14</t>
  </si>
  <si>
    <t>D+M police, celkem 3400*350*350mm, skříňky s dvířky, prostřední bez dvířek, dle tabulky D24 Vnitřní vybavení - truhlářské výrobky - stavební část, komplet</t>
  </si>
  <si>
    <t>12</t>
  </si>
  <si>
    <t>766100T16</t>
  </si>
  <si>
    <t>D+M věšák s nástěnkou typ 1, typ 2, 1200*100*18 mm, nástěnka 1200*1000*8 mm, dle tabulky D24 Vnitřní vybavení - truhlářské výrobky - stavební část, komplet</t>
  </si>
  <si>
    <t>14</t>
  </si>
  <si>
    <t>7</t>
  </si>
  <si>
    <t>766100T22</t>
  </si>
  <si>
    <t>D+M nástěnka klubovny, 1000*1600*8 mm, trojice v každém podlaží, dle tabulky D24 Vnitřní vybavení - truhlářské výrobky - stavební část, komplet</t>
  </si>
  <si>
    <t>766100T25</t>
  </si>
  <si>
    <t>D+M skříňka pod TV 2000*380*500 mm, dle tabulky D24 Vnitřní vybavení - truhlářské výrobky - stavební část, komplet</t>
  </si>
  <si>
    <t>18</t>
  </si>
  <si>
    <t>9</t>
  </si>
  <si>
    <t>766100T26</t>
  </si>
  <si>
    <t>D+M knihovna - studovna, 1500*1500*350 mm, policová skříň, dle tabulky D24 Vnitřní vybavení - truhlářské výrobky - stavební část, komplet</t>
  </si>
  <si>
    <t>20</t>
  </si>
  <si>
    <t>10</t>
  </si>
  <si>
    <t>766100T27</t>
  </si>
  <si>
    <t>D+M stůl - studovna, kuchyňky, výška 750 mm, více odstínů RAL, dle tabulky D24 Vnitřní vybavení - truhlářské výrobky - stavební část, komplet</t>
  </si>
  <si>
    <t>22</t>
  </si>
  <si>
    <t>11</t>
  </si>
  <si>
    <t>766100T28</t>
  </si>
  <si>
    <t>D+M věšáky v hale 1680*100*18 mm, celkem 2 desky, každá 6 háčků, dle tabulky D24 Vnitřní vybavení - truhlářské výrobky - stavební část, komplet</t>
  </si>
  <si>
    <t>24</t>
  </si>
  <si>
    <t>766000S01</t>
  </si>
  <si>
    <t>D+M židle do společných prostor plastová, skořepinová, stohovatelná, RAL, dle tabulky D25 Vnitřní vybavení - samostatně stojící nábytek - stavební část, komplet</t>
  </si>
  <si>
    <t>26</t>
  </si>
  <si>
    <t>13</t>
  </si>
  <si>
    <t>766000S02</t>
  </si>
  <si>
    <t>D+M kancelářská židle otočná, kolečková, pevné područky, nastavitelné, dle tabulky D25 Vnitřní vybavení - samostatně stojící nábytek - stavební část, komplet</t>
  </si>
  <si>
    <t>28</t>
  </si>
  <si>
    <t>766000S04</t>
  </si>
  <si>
    <t>D+M matrace pěnová, tvrdá, 900x2000x150 mm, složení, potah, dle tabulky D25 Vnitřní vybavení - samostatně stojící nábytek - stavební část, komplet</t>
  </si>
  <si>
    <t>32</t>
  </si>
  <si>
    <t>766000S06</t>
  </si>
  <si>
    <t>D+M sedací souprava 228x95x83 cm, modulární 1800 mm dvousedák, dle tabulky D25 Vnitřní vybavení - samostatně stojící nábytek - stavební část, komplet</t>
  </si>
  <si>
    <t>36</t>
  </si>
  <si>
    <t>766000S07</t>
  </si>
  <si>
    <t>D+M sedací souprava 90x70x43 cm (taburet) dle tabulky D25 Vnitřní vybavení - samostatně stojící nábytek - stavební část, komplet</t>
  </si>
  <si>
    <t>38</t>
  </si>
  <si>
    <t>17</t>
  </si>
  <si>
    <t>766000S08</t>
  </si>
  <si>
    <t>D+M pohovka 1360x750x900 mm, dvousedák, dle tabulky D25 Vnitřní vybavení - samostatně stojící nábytek - stavební část, komplet</t>
  </si>
  <si>
    <t>1935534755</t>
  </si>
  <si>
    <t>766000S09</t>
  </si>
  <si>
    <t>D+M křeslo 760x750x900 mm, dle tabulky D25 Vnitřní vybavení - samostatně stojící nábytek - stavební část, komplet</t>
  </si>
  <si>
    <t>-129608040</t>
  </si>
  <si>
    <t>19</t>
  </si>
  <si>
    <t>76691</t>
  </si>
  <si>
    <t>-1101901615</t>
  </si>
  <si>
    <t>76692</t>
  </si>
  <si>
    <t>-1223656236</t>
  </si>
  <si>
    <t>76693</t>
  </si>
  <si>
    <t>812746822</t>
  </si>
  <si>
    <t>76694</t>
  </si>
  <si>
    <t>1661866609</t>
  </si>
  <si>
    <t>23</t>
  </si>
  <si>
    <t>76695</t>
  </si>
  <si>
    <t>1330538148</t>
  </si>
  <si>
    <t>D+M hliníková garnýž jednopojezdová - "G" profil montovaný ke stropu, lakovaný na bílou barvu,  3550 mm</t>
  </si>
  <si>
    <t>D+M hliníková garnýž jednopojezdová - "G" profil montovaný ke stropu, lakovaný na bílou barvu, 2800 mm</t>
  </si>
  <si>
    <t>D+M hliníková garnýž jednopojezdová - "G" profil montovaný ke stropu, lakovaný na bílou barvu, 3125 mm</t>
  </si>
  <si>
    <t>D+M hliníková garnýž jednopojezdová - "G" profil montovaný ke stropu, lakovaný na bílou barvu, 2970 mm</t>
  </si>
  <si>
    <t>D+M hliníková garnýž jednopojezdová - "G" profil montovaný ke stropu, lakovaný na bílou barvu, 2900 mm</t>
  </si>
  <si>
    <t>Typové označení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</si>
</sst>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1"/>
    </font>
    <font>
      <sz val="10"/>
      <color rgb="FF00336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02">
    <xf numFmtId="0" fontId="0" fillId="0" borderId="0" xfId="0"/>
    <xf numFmtId="4" fontId="19" fillId="2" borderId="1" xfId="0" applyNumberFormat="1" applyFont="1" applyFill="1" applyBorder="1" applyAlignment="1" applyProtection="1">
      <alignment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0" fillId="0" borderId="0" xfId="0" applyFont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14" fillId="0" borderId="6" xfId="0" applyFont="1" applyBorder="1" applyAlignment="1" applyProtection="1">
      <alignment horizontal="left" vertical="center"/>
      <protection/>
    </xf>
    <xf numFmtId="0" fontId="0" fillId="0" borderId="6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5" fillId="3" borderId="8" xfId="0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4" borderId="8" xfId="0" applyFont="1" applyFill="1" applyBorder="1" applyAlignment="1" applyProtection="1">
      <alignment vertical="center"/>
      <protection/>
    </xf>
    <xf numFmtId="0" fontId="19" fillId="4" borderId="0" xfId="0" applyFont="1" applyFill="1" applyAlignment="1" applyProtection="1">
      <alignment horizontal="center" vertical="center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4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4" fontId="17" fillId="0" borderId="18" xfId="0" applyNumberFormat="1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166" fontId="17" fillId="0" borderId="0" xfId="0" applyNumberFormat="1" applyFont="1" applyBorder="1" applyAlignment="1" applyProtection="1">
      <alignment vertical="center"/>
      <protection/>
    </xf>
    <xf numFmtId="4" fontId="17" fillId="0" borderId="13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5" fillId="0" borderId="18" xfId="0" applyNumberFormat="1" applyFont="1" applyBorder="1" applyAlignment="1" applyProtection="1">
      <alignment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4" fontId="25" fillId="0" borderId="13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26" fillId="0" borderId="0" xfId="20" applyFont="1" applyAlignment="1" applyProtection="1">
      <alignment horizontal="center" vertical="center"/>
      <protection/>
    </xf>
    <xf numFmtId="0" fontId="27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4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14" fillId="0" borderId="0" xfId="0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5" fillId="4" borderId="7" xfId="0" applyFont="1" applyFill="1" applyBorder="1" applyAlignment="1" applyProtection="1">
      <alignment horizontal="left" vertical="center"/>
      <protection/>
    </xf>
    <xf numFmtId="0" fontId="5" fillId="4" borderId="8" xfId="0" applyFont="1" applyFill="1" applyBorder="1" applyAlignment="1" applyProtection="1">
      <alignment horizontal="right" vertical="center"/>
      <protection/>
    </xf>
    <xf numFmtId="0" fontId="5" fillId="4" borderId="8" xfId="0" applyFont="1" applyFill="1" applyBorder="1" applyAlignment="1" applyProtection="1">
      <alignment horizontal="center" vertical="center"/>
      <protection/>
    </xf>
    <xf numFmtId="4" fontId="5" fillId="4" borderId="8" xfId="0" applyNumberFormat="1" applyFont="1" applyFill="1" applyBorder="1" applyAlignment="1" applyProtection="1">
      <alignment vertical="center"/>
      <protection/>
    </xf>
    <xf numFmtId="0" fontId="0" fillId="4" borderId="22" xfId="0" applyFont="1" applyFill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19" fillId="4" borderId="0" xfId="0" applyFont="1" applyFill="1" applyAlignment="1" applyProtection="1">
      <alignment horizontal="left" vertical="center"/>
      <protection/>
    </xf>
    <xf numFmtId="0" fontId="19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19" fillId="4" borderId="14" xfId="0" applyFont="1" applyFill="1" applyBorder="1" applyAlignment="1" applyProtection="1">
      <alignment horizontal="center" vertical="center" wrapText="1"/>
      <protection/>
    </xf>
    <xf numFmtId="0" fontId="19" fillId="4" borderId="15" xfId="0" applyFont="1" applyFill="1" applyBorder="1" applyAlignment="1" applyProtection="1">
      <alignment horizontal="center" vertical="center" wrapText="1"/>
      <protection/>
    </xf>
    <xf numFmtId="0" fontId="19" fillId="4" borderId="16" xfId="0" applyFont="1" applyFill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4" fontId="21" fillId="0" borderId="0" xfId="0" applyNumberFormat="1" applyFont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166" fontId="31" fillId="0" borderId="12" xfId="0" applyNumberFormat="1" applyFont="1" applyBorder="1" applyAlignment="1" applyProtection="1">
      <alignment/>
      <protection/>
    </xf>
    <xf numFmtId="4" fontId="32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8" fillId="0" borderId="18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3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19" fillId="0" borderId="1" xfId="0" applyFont="1" applyBorder="1" applyAlignment="1" applyProtection="1">
      <alignment horizontal="center" vertical="center"/>
      <protection/>
    </xf>
    <xf numFmtId="49" fontId="19" fillId="0" borderId="1" xfId="0" applyNumberFormat="1" applyFont="1" applyBorder="1" applyAlignment="1" applyProtection="1">
      <alignment horizontal="left" vertical="center" wrapText="1"/>
      <protection/>
    </xf>
    <xf numFmtId="0" fontId="19" fillId="0" borderId="1" xfId="0" applyFont="1" applyBorder="1" applyAlignment="1" applyProtection="1">
      <alignment horizontal="left" vertical="center" wrapText="1"/>
      <protection/>
    </xf>
    <xf numFmtId="0" fontId="19" fillId="0" borderId="1" xfId="0" applyFont="1" applyBorder="1" applyAlignment="1" applyProtection="1">
      <alignment horizontal="center" vertical="center" wrapText="1"/>
      <protection/>
    </xf>
    <xf numFmtId="167" fontId="19" fillId="0" borderId="1" xfId="0" applyNumberFormat="1" applyFont="1" applyBorder="1" applyAlignment="1" applyProtection="1">
      <alignment vertical="center"/>
      <protection/>
    </xf>
    <xf numFmtId="4" fontId="19" fillId="0" borderId="1" xfId="0" applyNumberFormat="1" applyFont="1" applyBorder="1" applyAlignment="1" applyProtection="1">
      <alignment vertical="center"/>
      <protection/>
    </xf>
    <xf numFmtId="0" fontId="20" fillId="2" borderId="18" xfId="0" applyFont="1" applyFill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166" fontId="20" fillId="0" borderId="13" xfId="0" applyNumberFormat="1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20" fillId="2" borderId="19" xfId="0" applyFont="1" applyFill="1" applyBorder="1" applyAlignment="1" applyProtection="1">
      <alignment horizontal="left" vertical="center"/>
      <protection/>
    </xf>
    <xf numFmtId="0" fontId="20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0" fillId="0" borderId="20" xfId="0" applyNumberFormat="1" applyFont="1" applyBorder="1" applyAlignment="1" applyProtection="1">
      <alignment vertical="center"/>
      <protection/>
    </xf>
    <xf numFmtId="166" fontId="20" fillId="0" borderId="21" xfId="0" applyNumberFormat="1" applyFont="1" applyBorder="1" applyAlignment="1" applyProtection="1">
      <alignment vertical="center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19" fillId="5" borderId="1" xfId="0" applyFont="1" applyFill="1" applyBorder="1" applyAlignment="1" applyProtection="1">
      <alignment horizontal="left" vertical="center" wrapText="1"/>
      <protection/>
    </xf>
    <xf numFmtId="0" fontId="10" fillId="6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7" fillId="0" borderId="17" xfId="0" applyFont="1" applyBorder="1" applyAlignment="1" applyProtection="1">
      <alignment horizontal="center" vertical="center"/>
      <protection/>
    </xf>
    <xf numFmtId="0" fontId="17" fillId="0" borderId="11" xfId="0" applyFont="1" applyBorder="1" applyAlignment="1" applyProtection="1">
      <alignment horizontal="left" vertical="center"/>
      <protection/>
    </xf>
    <xf numFmtId="0" fontId="18" fillId="0" borderId="18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4" fontId="15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8" xfId="0" applyFont="1" applyFill="1" applyBorder="1" applyAlignment="1" applyProtection="1">
      <alignment horizontal="left"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4" fontId="5" fillId="3" borderId="8" xfId="0" applyNumberFormat="1" applyFont="1" applyFill="1" applyBorder="1" applyAlignment="1" applyProtection="1">
      <alignment vertical="center"/>
      <protection/>
    </xf>
    <xf numFmtId="0" fontId="0" fillId="3" borderId="22" xfId="0" applyFont="1" applyFill="1" applyBorder="1" applyAlignment="1" applyProtection="1">
      <alignment vertical="center"/>
      <protection/>
    </xf>
    <xf numFmtId="0" fontId="13" fillId="0" borderId="0" xfId="0" applyFont="1" applyAlignment="1" applyProtection="1">
      <alignment horizontal="left" vertical="top" wrapText="1"/>
      <protection/>
    </xf>
    <xf numFmtId="0" fontId="13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19" fillId="4" borderId="7" xfId="0" applyFont="1" applyFill="1" applyBorder="1" applyAlignment="1" applyProtection="1">
      <alignment horizontal="center" vertical="center"/>
      <protection/>
    </xf>
    <xf numFmtId="0" fontId="19" fillId="4" borderId="8" xfId="0" applyFont="1" applyFill="1" applyBorder="1" applyAlignment="1" applyProtection="1">
      <alignment horizontal="left" vertical="center"/>
      <protection/>
    </xf>
    <xf numFmtId="0" fontId="19" fillId="4" borderId="8" xfId="0" applyFont="1" applyFill="1" applyBorder="1" applyAlignment="1" applyProtection="1">
      <alignment horizontal="center" vertical="center"/>
      <protection/>
    </xf>
    <xf numFmtId="0" fontId="19" fillId="4" borderId="8" xfId="0" applyFont="1" applyFill="1" applyBorder="1" applyAlignment="1" applyProtection="1">
      <alignment horizontal="right" vertical="center"/>
      <protection/>
    </xf>
    <xf numFmtId="0" fontId="19" fillId="4" borderId="22" xfId="0" applyFont="1" applyFill="1" applyBorder="1" applyAlignment="1" applyProtection="1">
      <alignment horizontal="lef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4" fontId="14" fillId="0" borderId="6" xfId="0" applyNumberFormat="1" applyFont="1" applyBorder="1" applyAlignment="1" applyProtection="1">
      <alignment vertical="center"/>
      <protection/>
    </xf>
    <xf numFmtId="0" fontId="0" fillId="0" borderId="6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tabSelected="1" workbookViewId="0" topLeftCell="A1">
      <selection activeCell="BE47" sqref="BE47"/>
    </sheetView>
  </sheetViews>
  <sheetFormatPr defaultColWidth="9.140625" defaultRowHeight="12"/>
  <cols>
    <col min="1" max="1" width="8.28125" style="5" customWidth="1"/>
    <col min="2" max="2" width="1.7109375" style="5" customWidth="1"/>
    <col min="3" max="3" width="4.140625" style="5" customWidth="1"/>
    <col min="4" max="33" width="2.7109375" style="5" customWidth="1"/>
    <col min="34" max="34" width="3.28125" style="5" customWidth="1"/>
    <col min="35" max="35" width="31.7109375" style="5" customWidth="1"/>
    <col min="36" max="37" width="2.421875" style="5" customWidth="1"/>
    <col min="38" max="38" width="8.28125" style="5" customWidth="1"/>
    <col min="39" max="39" width="3.28125" style="5" customWidth="1"/>
    <col min="40" max="40" width="13.28125" style="5" customWidth="1"/>
    <col min="41" max="41" width="7.421875" style="5" customWidth="1"/>
    <col min="42" max="42" width="4.140625" style="5" customWidth="1"/>
    <col min="43" max="43" width="15.7109375" style="5" hidden="1" customWidth="1"/>
    <col min="44" max="44" width="13.7109375" style="5" customWidth="1"/>
    <col min="45" max="47" width="25.8515625" style="5" hidden="1" customWidth="1"/>
    <col min="48" max="49" width="21.7109375" style="5" hidden="1" customWidth="1"/>
    <col min="50" max="51" width="25.00390625" style="5" hidden="1" customWidth="1"/>
    <col min="52" max="52" width="21.7109375" style="5" hidden="1" customWidth="1"/>
    <col min="53" max="53" width="19.140625" style="5" hidden="1" customWidth="1"/>
    <col min="54" max="54" width="25.00390625" style="5" hidden="1" customWidth="1"/>
    <col min="55" max="55" width="21.7109375" style="5" hidden="1" customWidth="1"/>
    <col min="56" max="56" width="19.140625" style="5" hidden="1" customWidth="1"/>
    <col min="57" max="57" width="66.421875" style="5" customWidth="1"/>
    <col min="58" max="70" width="9.28125" style="5" customWidth="1"/>
    <col min="71" max="91" width="9.28125" style="5" hidden="1" customWidth="1"/>
    <col min="92" max="16384" width="9.28125" style="5" customWidth="1"/>
  </cols>
  <sheetData>
    <row r="1" spans="1:74" ht="12">
      <c r="A1" s="4" t="s">
        <v>0</v>
      </c>
      <c r="AZ1" s="4" t="s">
        <v>1</v>
      </c>
      <c r="BA1" s="4" t="s">
        <v>2</v>
      </c>
      <c r="BB1" s="4" t="s">
        <v>1</v>
      </c>
      <c r="BT1" s="4" t="s">
        <v>3</v>
      </c>
      <c r="BU1" s="4" t="s">
        <v>3</v>
      </c>
      <c r="BV1" s="4" t="s">
        <v>4</v>
      </c>
    </row>
    <row r="2" spans="44:72" ht="36.95" customHeight="1">
      <c r="AR2" s="154" t="s">
        <v>5</v>
      </c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S2" s="6" t="s">
        <v>6</v>
      </c>
      <c r="BT2" s="6" t="s">
        <v>7</v>
      </c>
    </row>
    <row r="3" spans="2:72" ht="6.9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9"/>
      <c r="BS3" s="6" t="s">
        <v>6</v>
      </c>
      <c r="BT3" s="6" t="s">
        <v>8</v>
      </c>
    </row>
    <row r="4" spans="2:71" ht="24.95" customHeight="1">
      <c r="B4" s="9"/>
      <c r="D4" s="10" t="s">
        <v>9</v>
      </c>
      <c r="AR4" s="9"/>
      <c r="AS4" s="11" t="s">
        <v>10</v>
      </c>
      <c r="BE4" s="12" t="s">
        <v>11</v>
      </c>
      <c r="BS4" s="6" t="s">
        <v>12</v>
      </c>
    </row>
    <row r="5" spans="2:71" ht="12" customHeight="1">
      <c r="B5" s="9"/>
      <c r="D5" s="13" t="s">
        <v>13</v>
      </c>
      <c r="K5" s="189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R5" s="9"/>
      <c r="BE5" s="172" t="s">
        <v>14</v>
      </c>
      <c r="BS5" s="6" t="s">
        <v>6</v>
      </c>
    </row>
    <row r="6" spans="2:71" ht="36.95" customHeight="1">
      <c r="B6" s="9"/>
      <c r="D6" s="14" t="s">
        <v>15</v>
      </c>
      <c r="K6" s="190" t="s">
        <v>16</v>
      </c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R6" s="9"/>
      <c r="BE6" s="173"/>
      <c r="BS6" s="6" t="s">
        <v>6</v>
      </c>
    </row>
    <row r="7" spans="2:71" ht="12" customHeight="1">
      <c r="B7" s="9"/>
      <c r="D7" s="15" t="s">
        <v>17</v>
      </c>
      <c r="K7" s="16" t="s">
        <v>1</v>
      </c>
      <c r="AK7" s="15" t="s">
        <v>18</v>
      </c>
      <c r="AN7" s="16" t="s">
        <v>1</v>
      </c>
      <c r="AR7" s="9"/>
      <c r="BE7" s="173"/>
      <c r="BS7" s="6" t="s">
        <v>6</v>
      </c>
    </row>
    <row r="8" spans="2:71" ht="12" customHeight="1">
      <c r="B8" s="9"/>
      <c r="D8" s="15" t="s">
        <v>19</v>
      </c>
      <c r="K8" s="16" t="s">
        <v>20</v>
      </c>
      <c r="AK8" s="15" t="s">
        <v>21</v>
      </c>
      <c r="AN8" s="152" t="s">
        <v>27</v>
      </c>
      <c r="AR8" s="9"/>
      <c r="BE8" s="173"/>
      <c r="BS8" s="6" t="s">
        <v>6</v>
      </c>
    </row>
    <row r="9" spans="2:71" ht="14.45" customHeight="1">
      <c r="B9" s="9"/>
      <c r="AR9" s="9"/>
      <c r="BE9" s="173"/>
      <c r="BS9" s="6" t="s">
        <v>6</v>
      </c>
    </row>
    <row r="10" spans="2:71" ht="12" customHeight="1">
      <c r="B10" s="9"/>
      <c r="D10" s="15" t="s">
        <v>22</v>
      </c>
      <c r="AK10" s="15" t="s">
        <v>23</v>
      </c>
      <c r="AN10" s="16" t="s">
        <v>1</v>
      </c>
      <c r="AR10" s="9"/>
      <c r="BE10" s="173"/>
      <c r="BS10" s="6" t="s">
        <v>6</v>
      </c>
    </row>
    <row r="11" spans="2:71" ht="18.6" customHeight="1">
      <c r="B11" s="9"/>
      <c r="E11" s="16" t="s">
        <v>24</v>
      </c>
      <c r="AK11" s="15" t="s">
        <v>25</v>
      </c>
      <c r="AN11" s="16" t="s">
        <v>1</v>
      </c>
      <c r="AR11" s="9"/>
      <c r="BE11" s="173"/>
      <c r="BS11" s="6" t="s">
        <v>6</v>
      </c>
    </row>
    <row r="12" spans="2:71" ht="6.95" customHeight="1">
      <c r="B12" s="9"/>
      <c r="AR12" s="9"/>
      <c r="BE12" s="173"/>
      <c r="BS12" s="6" t="s">
        <v>6</v>
      </c>
    </row>
    <row r="13" spans="2:71" ht="12" customHeight="1">
      <c r="B13" s="9"/>
      <c r="D13" s="15" t="s">
        <v>26</v>
      </c>
      <c r="AK13" s="15" t="s">
        <v>23</v>
      </c>
      <c r="AN13" s="2" t="s">
        <v>27</v>
      </c>
      <c r="AR13" s="9"/>
      <c r="BE13" s="173"/>
      <c r="BS13" s="6" t="s">
        <v>6</v>
      </c>
    </row>
    <row r="14" spans="2:71" ht="12.75">
      <c r="B14" s="9"/>
      <c r="E14" s="191" t="s">
        <v>27</v>
      </c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5" t="s">
        <v>25</v>
      </c>
      <c r="AN14" s="2" t="s">
        <v>27</v>
      </c>
      <c r="AR14" s="9"/>
      <c r="BE14" s="173"/>
      <c r="BS14" s="6" t="s">
        <v>6</v>
      </c>
    </row>
    <row r="15" spans="2:71" ht="6.95" customHeight="1">
      <c r="B15" s="9"/>
      <c r="AR15" s="9"/>
      <c r="BE15" s="173"/>
      <c r="BS15" s="6" t="s">
        <v>3</v>
      </c>
    </row>
    <row r="16" spans="2:71" ht="12" customHeight="1">
      <c r="B16" s="9"/>
      <c r="D16" s="15" t="s">
        <v>28</v>
      </c>
      <c r="AK16" s="15" t="s">
        <v>23</v>
      </c>
      <c r="AN16" s="16" t="s">
        <v>1</v>
      </c>
      <c r="AR16" s="9"/>
      <c r="BE16" s="173"/>
      <c r="BS16" s="6" t="s">
        <v>3</v>
      </c>
    </row>
    <row r="17" spans="2:71" ht="18.6" customHeight="1">
      <c r="B17" s="9"/>
      <c r="E17" s="16" t="s">
        <v>29</v>
      </c>
      <c r="AK17" s="15" t="s">
        <v>25</v>
      </c>
      <c r="AN17" s="16" t="s">
        <v>1</v>
      </c>
      <c r="AR17" s="9"/>
      <c r="BE17" s="173"/>
      <c r="BS17" s="6" t="s">
        <v>30</v>
      </c>
    </row>
    <row r="18" spans="2:71" ht="6.95" customHeight="1">
      <c r="B18" s="9"/>
      <c r="AR18" s="9"/>
      <c r="BE18" s="173"/>
      <c r="BS18" s="6" t="s">
        <v>6</v>
      </c>
    </row>
    <row r="19" spans="2:71" ht="12" customHeight="1">
      <c r="B19" s="9"/>
      <c r="D19" s="15" t="s">
        <v>31</v>
      </c>
      <c r="AK19" s="15" t="s">
        <v>23</v>
      </c>
      <c r="AN19" s="16" t="s">
        <v>1</v>
      </c>
      <c r="AR19" s="9"/>
      <c r="BE19" s="173"/>
      <c r="BS19" s="6" t="s">
        <v>6</v>
      </c>
    </row>
    <row r="20" spans="2:71" ht="18.6" customHeight="1">
      <c r="B20" s="9"/>
      <c r="E20" s="16" t="s">
        <v>20</v>
      </c>
      <c r="AK20" s="15" t="s">
        <v>25</v>
      </c>
      <c r="AN20" s="16" t="s">
        <v>1</v>
      </c>
      <c r="AR20" s="9"/>
      <c r="BE20" s="173"/>
      <c r="BS20" s="6" t="s">
        <v>30</v>
      </c>
    </row>
    <row r="21" spans="2:57" ht="6.95" customHeight="1">
      <c r="B21" s="9"/>
      <c r="AR21" s="9"/>
      <c r="BE21" s="173"/>
    </row>
    <row r="22" spans="2:57" ht="12" customHeight="1">
      <c r="B22" s="9"/>
      <c r="D22" s="15" t="s">
        <v>32</v>
      </c>
      <c r="AR22" s="9"/>
      <c r="BE22" s="173"/>
    </row>
    <row r="23" spans="2:57" ht="16.5" customHeight="1">
      <c r="B23" s="9"/>
      <c r="E23" s="193" t="s">
        <v>1</v>
      </c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R23" s="9"/>
      <c r="BE23" s="173"/>
    </row>
    <row r="24" spans="2:57" ht="6.95" customHeight="1">
      <c r="B24" s="9"/>
      <c r="AR24" s="9"/>
      <c r="BE24" s="173"/>
    </row>
    <row r="25" spans="2:57" ht="6.95" customHeight="1">
      <c r="B25" s="9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R25" s="9"/>
      <c r="BE25" s="173"/>
    </row>
    <row r="26" spans="1:57" s="22" customFormat="1" ht="25.9" customHeight="1">
      <c r="A26" s="18"/>
      <c r="B26" s="19"/>
      <c r="C26" s="18"/>
      <c r="D26" s="20" t="s">
        <v>33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194">
        <f>ROUND(AG94,2)</f>
        <v>0</v>
      </c>
      <c r="AL26" s="195"/>
      <c r="AM26" s="195"/>
      <c r="AN26" s="195"/>
      <c r="AO26" s="195"/>
      <c r="AP26" s="18"/>
      <c r="AQ26" s="18"/>
      <c r="AR26" s="19"/>
      <c r="BE26" s="173"/>
    </row>
    <row r="27" spans="1:57" s="22" customFormat="1" ht="6.95" customHeight="1">
      <c r="A27" s="18"/>
      <c r="B27" s="19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9"/>
      <c r="BE27" s="173"/>
    </row>
    <row r="28" spans="1:57" s="22" customFormat="1" ht="12.75">
      <c r="A28" s="18"/>
      <c r="B28" s="19"/>
      <c r="C28" s="18"/>
      <c r="D28" s="18"/>
      <c r="E28" s="18"/>
      <c r="F28" s="18"/>
      <c r="G28" s="18"/>
      <c r="H28" s="18"/>
      <c r="I28" s="18"/>
      <c r="J28" s="18"/>
      <c r="K28" s="18"/>
      <c r="L28" s="196" t="s">
        <v>34</v>
      </c>
      <c r="M28" s="196"/>
      <c r="N28" s="196"/>
      <c r="O28" s="196"/>
      <c r="P28" s="196"/>
      <c r="Q28" s="18"/>
      <c r="R28" s="18"/>
      <c r="S28" s="18"/>
      <c r="T28" s="18"/>
      <c r="U28" s="18"/>
      <c r="V28" s="18"/>
      <c r="W28" s="196" t="s">
        <v>35</v>
      </c>
      <c r="X28" s="196"/>
      <c r="Y28" s="196"/>
      <c r="Z28" s="196"/>
      <c r="AA28" s="196"/>
      <c r="AB28" s="196"/>
      <c r="AC28" s="196"/>
      <c r="AD28" s="196"/>
      <c r="AE28" s="196"/>
      <c r="AF28" s="18"/>
      <c r="AG28" s="18"/>
      <c r="AH28" s="18"/>
      <c r="AI28" s="18"/>
      <c r="AJ28" s="18"/>
      <c r="AK28" s="196" t="s">
        <v>36</v>
      </c>
      <c r="AL28" s="196"/>
      <c r="AM28" s="196"/>
      <c r="AN28" s="196"/>
      <c r="AO28" s="196"/>
      <c r="AP28" s="18"/>
      <c r="AQ28" s="18"/>
      <c r="AR28" s="19"/>
      <c r="BE28" s="173"/>
    </row>
    <row r="29" spans="2:57" s="23" customFormat="1" ht="14.45" customHeight="1">
      <c r="B29" s="24"/>
      <c r="D29" s="15" t="s">
        <v>37</v>
      </c>
      <c r="F29" s="15" t="s">
        <v>38</v>
      </c>
      <c r="L29" s="167">
        <v>0.21</v>
      </c>
      <c r="M29" s="166"/>
      <c r="N29" s="166"/>
      <c r="O29" s="166"/>
      <c r="P29" s="166"/>
      <c r="W29" s="165">
        <f>ROUND(AZ94,2)</f>
        <v>0</v>
      </c>
      <c r="X29" s="166"/>
      <c r="Y29" s="166"/>
      <c r="Z29" s="166"/>
      <c r="AA29" s="166"/>
      <c r="AB29" s="166"/>
      <c r="AC29" s="166"/>
      <c r="AD29" s="166"/>
      <c r="AE29" s="166"/>
      <c r="AK29" s="165">
        <f>ROUND(AV94,2)</f>
        <v>0</v>
      </c>
      <c r="AL29" s="166"/>
      <c r="AM29" s="166"/>
      <c r="AN29" s="166"/>
      <c r="AO29" s="166"/>
      <c r="AR29" s="24"/>
      <c r="BE29" s="174"/>
    </row>
    <row r="30" spans="2:57" s="23" customFormat="1" ht="14.45" customHeight="1">
      <c r="B30" s="24"/>
      <c r="F30" s="15" t="s">
        <v>39</v>
      </c>
      <c r="L30" s="167">
        <v>0.15</v>
      </c>
      <c r="M30" s="166"/>
      <c r="N30" s="166"/>
      <c r="O30" s="166"/>
      <c r="P30" s="166"/>
      <c r="W30" s="165">
        <f>ROUND(BA94,2)</f>
        <v>0</v>
      </c>
      <c r="X30" s="166"/>
      <c r="Y30" s="166"/>
      <c r="Z30" s="166"/>
      <c r="AA30" s="166"/>
      <c r="AB30" s="166"/>
      <c r="AC30" s="166"/>
      <c r="AD30" s="166"/>
      <c r="AE30" s="166"/>
      <c r="AK30" s="165">
        <f>ROUND(AW94,2)</f>
        <v>0</v>
      </c>
      <c r="AL30" s="166"/>
      <c r="AM30" s="166"/>
      <c r="AN30" s="166"/>
      <c r="AO30" s="166"/>
      <c r="AR30" s="24"/>
      <c r="BE30" s="174"/>
    </row>
    <row r="31" spans="2:57" s="23" customFormat="1" ht="14.45" customHeight="1" hidden="1">
      <c r="B31" s="24"/>
      <c r="F31" s="15" t="s">
        <v>40</v>
      </c>
      <c r="L31" s="167">
        <v>0.21</v>
      </c>
      <c r="M31" s="166"/>
      <c r="N31" s="166"/>
      <c r="O31" s="166"/>
      <c r="P31" s="166"/>
      <c r="W31" s="165">
        <f>ROUND(BB94,2)</f>
        <v>0</v>
      </c>
      <c r="X31" s="166"/>
      <c r="Y31" s="166"/>
      <c r="Z31" s="166"/>
      <c r="AA31" s="166"/>
      <c r="AB31" s="166"/>
      <c r="AC31" s="166"/>
      <c r="AD31" s="166"/>
      <c r="AE31" s="166"/>
      <c r="AK31" s="165">
        <v>0</v>
      </c>
      <c r="AL31" s="166"/>
      <c r="AM31" s="166"/>
      <c r="AN31" s="166"/>
      <c r="AO31" s="166"/>
      <c r="AR31" s="24"/>
      <c r="BE31" s="174"/>
    </row>
    <row r="32" spans="2:57" s="23" customFormat="1" ht="14.45" customHeight="1" hidden="1">
      <c r="B32" s="24"/>
      <c r="F32" s="15" t="s">
        <v>41</v>
      </c>
      <c r="L32" s="167">
        <v>0.15</v>
      </c>
      <c r="M32" s="166"/>
      <c r="N32" s="166"/>
      <c r="O32" s="166"/>
      <c r="P32" s="166"/>
      <c r="W32" s="165">
        <f>ROUND(BC94,2)</f>
        <v>0</v>
      </c>
      <c r="X32" s="166"/>
      <c r="Y32" s="166"/>
      <c r="Z32" s="166"/>
      <c r="AA32" s="166"/>
      <c r="AB32" s="166"/>
      <c r="AC32" s="166"/>
      <c r="AD32" s="166"/>
      <c r="AE32" s="166"/>
      <c r="AK32" s="165">
        <v>0</v>
      </c>
      <c r="AL32" s="166"/>
      <c r="AM32" s="166"/>
      <c r="AN32" s="166"/>
      <c r="AO32" s="166"/>
      <c r="AR32" s="24"/>
      <c r="BE32" s="174"/>
    </row>
    <row r="33" spans="2:57" s="23" customFormat="1" ht="14.45" customHeight="1" hidden="1">
      <c r="B33" s="24"/>
      <c r="F33" s="15" t="s">
        <v>42</v>
      </c>
      <c r="L33" s="167">
        <v>0</v>
      </c>
      <c r="M33" s="166"/>
      <c r="N33" s="166"/>
      <c r="O33" s="166"/>
      <c r="P33" s="166"/>
      <c r="W33" s="165">
        <f>ROUND(BD94,2)</f>
        <v>0</v>
      </c>
      <c r="X33" s="166"/>
      <c r="Y33" s="166"/>
      <c r="Z33" s="166"/>
      <c r="AA33" s="166"/>
      <c r="AB33" s="166"/>
      <c r="AC33" s="166"/>
      <c r="AD33" s="166"/>
      <c r="AE33" s="166"/>
      <c r="AK33" s="165">
        <v>0</v>
      </c>
      <c r="AL33" s="166"/>
      <c r="AM33" s="166"/>
      <c r="AN33" s="166"/>
      <c r="AO33" s="166"/>
      <c r="AR33" s="24"/>
      <c r="BE33" s="174"/>
    </row>
    <row r="34" spans="1:57" s="22" customFormat="1" ht="6.95" customHeight="1">
      <c r="A34" s="18"/>
      <c r="B34" s="19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9"/>
      <c r="BE34" s="173"/>
    </row>
    <row r="35" spans="1:57" s="22" customFormat="1" ht="25.9" customHeight="1">
      <c r="A35" s="18"/>
      <c r="B35" s="19"/>
      <c r="C35" s="25"/>
      <c r="D35" s="26" t="s">
        <v>43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8" t="s">
        <v>44</v>
      </c>
      <c r="U35" s="27"/>
      <c r="V35" s="27"/>
      <c r="W35" s="27"/>
      <c r="X35" s="168" t="s">
        <v>45</v>
      </c>
      <c r="Y35" s="169"/>
      <c r="Z35" s="169"/>
      <c r="AA35" s="169"/>
      <c r="AB35" s="169"/>
      <c r="AC35" s="27"/>
      <c r="AD35" s="27"/>
      <c r="AE35" s="27"/>
      <c r="AF35" s="27"/>
      <c r="AG35" s="27"/>
      <c r="AH35" s="27"/>
      <c r="AI35" s="27"/>
      <c r="AJ35" s="27"/>
      <c r="AK35" s="170">
        <f>SUM(AK26:AK33)</f>
        <v>0</v>
      </c>
      <c r="AL35" s="169"/>
      <c r="AM35" s="169"/>
      <c r="AN35" s="169"/>
      <c r="AO35" s="171"/>
      <c r="AP35" s="25"/>
      <c r="AQ35" s="25"/>
      <c r="AR35" s="19"/>
      <c r="BE35" s="18"/>
    </row>
    <row r="36" spans="1:57" s="22" customFormat="1" ht="6.95" customHeight="1">
      <c r="A36" s="18"/>
      <c r="B36" s="19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9"/>
      <c r="BE36" s="18"/>
    </row>
    <row r="37" spans="1:57" s="22" customFormat="1" ht="14.45" customHeight="1">
      <c r="A37" s="18"/>
      <c r="B37" s="19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9"/>
      <c r="BE37" s="18"/>
    </row>
    <row r="38" spans="2:44" ht="14.45" customHeight="1">
      <c r="B38" s="9"/>
      <c r="AR38" s="9"/>
    </row>
    <row r="39" spans="2:44" ht="14.45" customHeight="1">
      <c r="B39" s="9"/>
      <c r="AR39" s="9"/>
    </row>
    <row r="40" spans="2:44" ht="14.45" customHeight="1">
      <c r="B40" s="9"/>
      <c r="AR40" s="9"/>
    </row>
    <row r="41" spans="2:44" ht="14.45" customHeight="1">
      <c r="B41" s="9"/>
      <c r="AR41" s="9"/>
    </row>
    <row r="42" spans="2:44" ht="14.45" customHeight="1">
      <c r="B42" s="9"/>
      <c r="AR42" s="9"/>
    </row>
    <row r="43" spans="2:44" ht="14.45" customHeight="1">
      <c r="B43" s="9"/>
      <c r="AR43" s="9"/>
    </row>
    <row r="44" spans="2:44" ht="14.45" customHeight="1">
      <c r="B44" s="9"/>
      <c r="AR44" s="9"/>
    </row>
    <row r="45" spans="2:44" ht="14.45" customHeight="1">
      <c r="B45" s="9"/>
      <c r="AR45" s="9"/>
    </row>
    <row r="46" spans="2:44" ht="14.45" customHeight="1">
      <c r="B46" s="9"/>
      <c r="AR46" s="9"/>
    </row>
    <row r="47" spans="2:44" ht="14.45" customHeight="1">
      <c r="B47" s="9"/>
      <c r="AR47" s="9"/>
    </row>
    <row r="48" spans="2:44" ht="14.45" customHeight="1">
      <c r="B48" s="9"/>
      <c r="AR48" s="9"/>
    </row>
    <row r="49" spans="2:44" s="22" customFormat="1" ht="14.45" customHeight="1">
      <c r="B49" s="29"/>
      <c r="D49" s="30" t="s">
        <v>46</v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0" t="s">
        <v>47</v>
      </c>
      <c r="AI49" s="31"/>
      <c r="AJ49" s="31"/>
      <c r="AK49" s="31"/>
      <c r="AL49" s="31"/>
      <c r="AM49" s="31"/>
      <c r="AN49" s="31"/>
      <c r="AO49" s="31"/>
      <c r="AR49" s="29"/>
    </row>
    <row r="50" spans="2:44" ht="12">
      <c r="B50" s="9"/>
      <c r="AR50" s="9"/>
    </row>
    <row r="51" spans="2:44" ht="12">
      <c r="B51" s="9"/>
      <c r="AR51" s="9"/>
    </row>
    <row r="52" spans="2:44" ht="12">
      <c r="B52" s="9"/>
      <c r="AR52" s="9"/>
    </row>
    <row r="53" spans="2:44" ht="12">
      <c r="B53" s="9"/>
      <c r="AR53" s="9"/>
    </row>
    <row r="54" spans="2:44" ht="12">
      <c r="B54" s="9"/>
      <c r="AR54" s="9"/>
    </row>
    <row r="55" spans="2:44" ht="12">
      <c r="B55" s="9"/>
      <c r="AR55" s="9"/>
    </row>
    <row r="56" spans="2:44" ht="12">
      <c r="B56" s="9"/>
      <c r="AR56" s="9"/>
    </row>
    <row r="57" spans="2:44" ht="12">
      <c r="B57" s="9"/>
      <c r="AR57" s="9"/>
    </row>
    <row r="58" spans="2:44" ht="12">
      <c r="B58" s="9"/>
      <c r="AR58" s="9"/>
    </row>
    <row r="59" spans="2:44" ht="12">
      <c r="B59" s="9"/>
      <c r="AR59" s="9"/>
    </row>
    <row r="60" spans="1:57" s="22" customFormat="1" ht="12.75">
      <c r="A60" s="18"/>
      <c r="B60" s="19"/>
      <c r="C60" s="18"/>
      <c r="D60" s="32" t="s">
        <v>48</v>
      </c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32" t="s">
        <v>49</v>
      </c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32" t="s">
        <v>48</v>
      </c>
      <c r="AI60" s="21"/>
      <c r="AJ60" s="21"/>
      <c r="AK60" s="21"/>
      <c r="AL60" s="21"/>
      <c r="AM60" s="32" t="s">
        <v>49</v>
      </c>
      <c r="AN60" s="21"/>
      <c r="AO60" s="21"/>
      <c r="AP60" s="18"/>
      <c r="AQ60" s="18"/>
      <c r="AR60" s="19"/>
      <c r="BE60" s="18"/>
    </row>
    <row r="61" spans="2:44" ht="12">
      <c r="B61" s="9"/>
      <c r="AR61" s="9"/>
    </row>
    <row r="62" spans="2:44" ht="12">
      <c r="B62" s="9"/>
      <c r="AR62" s="9"/>
    </row>
    <row r="63" spans="2:44" ht="12">
      <c r="B63" s="9"/>
      <c r="AR63" s="9"/>
    </row>
    <row r="64" spans="1:57" s="22" customFormat="1" ht="12.75">
      <c r="A64" s="18"/>
      <c r="B64" s="19"/>
      <c r="C64" s="18"/>
      <c r="D64" s="30" t="s">
        <v>50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0" t="s">
        <v>51</v>
      </c>
      <c r="AI64" s="33"/>
      <c r="AJ64" s="33"/>
      <c r="AK64" s="33"/>
      <c r="AL64" s="33"/>
      <c r="AM64" s="33"/>
      <c r="AN64" s="33"/>
      <c r="AO64" s="33"/>
      <c r="AP64" s="18"/>
      <c r="AQ64" s="18"/>
      <c r="AR64" s="19"/>
      <c r="BE64" s="18"/>
    </row>
    <row r="65" spans="2:44" ht="12">
      <c r="B65" s="9"/>
      <c r="AR65" s="9"/>
    </row>
    <row r="66" spans="2:44" ht="12">
      <c r="B66" s="9"/>
      <c r="AR66" s="9"/>
    </row>
    <row r="67" spans="2:44" ht="12">
      <c r="B67" s="9"/>
      <c r="AR67" s="9"/>
    </row>
    <row r="68" spans="2:44" ht="12">
      <c r="B68" s="9"/>
      <c r="AR68" s="9"/>
    </row>
    <row r="69" spans="2:44" ht="12">
      <c r="B69" s="9"/>
      <c r="AR69" s="9"/>
    </row>
    <row r="70" spans="2:44" ht="12">
      <c r="B70" s="9"/>
      <c r="AR70" s="9"/>
    </row>
    <row r="71" spans="2:44" ht="12">
      <c r="B71" s="9"/>
      <c r="AR71" s="9"/>
    </row>
    <row r="72" spans="2:44" ht="12">
      <c r="B72" s="9"/>
      <c r="AR72" s="9"/>
    </row>
    <row r="73" spans="2:44" ht="12">
      <c r="B73" s="9"/>
      <c r="AR73" s="9"/>
    </row>
    <row r="74" spans="2:44" ht="12">
      <c r="B74" s="9"/>
      <c r="AR74" s="9"/>
    </row>
    <row r="75" spans="1:57" s="22" customFormat="1" ht="12.75">
      <c r="A75" s="18"/>
      <c r="B75" s="19"/>
      <c r="C75" s="18"/>
      <c r="D75" s="32" t="s">
        <v>48</v>
      </c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32" t="s">
        <v>49</v>
      </c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32" t="s">
        <v>48</v>
      </c>
      <c r="AI75" s="21"/>
      <c r="AJ75" s="21"/>
      <c r="AK75" s="21"/>
      <c r="AL75" s="21"/>
      <c r="AM75" s="32" t="s">
        <v>49</v>
      </c>
      <c r="AN75" s="21"/>
      <c r="AO75" s="21"/>
      <c r="AP75" s="18"/>
      <c r="AQ75" s="18"/>
      <c r="AR75" s="19"/>
      <c r="BE75" s="18"/>
    </row>
    <row r="76" spans="1:57" s="22" customFormat="1" ht="12">
      <c r="A76" s="18"/>
      <c r="B76" s="19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9"/>
      <c r="BE76" s="18"/>
    </row>
    <row r="77" spans="1:57" s="22" customFormat="1" ht="6.95" customHeight="1">
      <c r="A77" s="18"/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19"/>
      <c r="BE77" s="18"/>
    </row>
    <row r="81" spans="1:57" s="22" customFormat="1" ht="6.95" customHeight="1">
      <c r="A81" s="18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19"/>
      <c r="BE81" s="18"/>
    </row>
    <row r="82" spans="1:57" s="22" customFormat="1" ht="24.95" customHeight="1">
      <c r="A82" s="18"/>
      <c r="B82" s="19"/>
      <c r="C82" s="10" t="s">
        <v>52</v>
      </c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9"/>
      <c r="BE82" s="18"/>
    </row>
    <row r="83" spans="1:57" s="22" customFormat="1" ht="6.95" customHeight="1">
      <c r="A83" s="18"/>
      <c r="B83" s="19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9"/>
      <c r="BE83" s="18"/>
    </row>
    <row r="84" spans="2:44" s="38" customFormat="1" ht="12" customHeight="1">
      <c r="B84" s="39"/>
      <c r="C84" s="15" t="s">
        <v>13</v>
      </c>
      <c r="L84" s="38">
        <f>K5</f>
        <v>0</v>
      </c>
      <c r="AR84" s="39"/>
    </row>
    <row r="85" spans="2:44" s="40" customFormat="1" ht="36.95" customHeight="1">
      <c r="B85" s="41"/>
      <c r="C85" s="42" t="s">
        <v>15</v>
      </c>
      <c r="L85" s="156" t="str">
        <f>K6</f>
        <v>SŠ chovu koní a jezdectví Kladruby nad Labem - rekonstrukce DM</v>
      </c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57"/>
      <c r="Z85" s="157"/>
      <c r="AA85" s="157"/>
      <c r="AB85" s="157"/>
      <c r="AC85" s="157"/>
      <c r="AD85" s="157"/>
      <c r="AE85" s="157"/>
      <c r="AF85" s="157"/>
      <c r="AG85" s="157"/>
      <c r="AH85" s="157"/>
      <c r="AI85" s="157"/>
      <c r="AJ85" s="157"/>
      <c r="AK85" s="157"/>
      <c r="AL85" s="157"/>
      <c r="AM85" s="157"/>
      <c r="AN85" s="157"/>
      <c r="AO85" s="157"/>
      <c r="AR85" s="41"/>
    </row>
    <row r="86" spans="1:57" s="22" customFormat="1" ht="6.95" customHeight="1">
      <c r="A86" s="18"/>
      <c r="B86" s="19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9"/>
      <c r="BE86" s="18"/>
    </row>
    <row r="87" spans="1:57" s="22" customFormat="1" ht="12" customHeight="1">
      <c r="A87" s="18"/>
      <c r="B87" s="19"/>
      <c r="C87" s="15" t="s">
        <v>19</v>
      </c>
      <c r="D87" s="18"/>
      <c r="E87" s="18"/>
      <c r="F87" s="18"/>
      <c r="G87" s="18"/>
      <c r="H87" s="18"/>
      <c r="I87" s="18"/>
      <c r="J87" s="18"/>
      <c r="K87" s="18"/>
      <c r="L87" s="43" t="str">
        <f>IF(K8="","",K8)</f>
        <v xml:space="preserve"> </v>
      </c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5" t="s">
        <v>21</v>
      </c>
      <c r="AJ87" s="18"/>
      <c r="AK87" s="18"/>
      <c r="AL87" s="18"/>
      <c r="AM87" s="158" t="str">
        <f>IF(AN8="","",AN8)</f>
        <v>Vyplň údaj</v>
      </c>
      <c r="AN87" s="158"/>
      <c r="AO87" s="18"/>
      <c r="AP87" s="18"/>
      <c r="AQ87" s="18"/>
      <c r="AR87" s="19"/>
      <c r="BE87" s="18"/>
    </row>
    <row r="88" spans="1:57" s="22" customFormat="1" ht="6.95" customHeight="1">
      <c r="A88" s="18"/>
      <c r="B88" s="19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9"/>
      <c r="BE88" s="18"/>
    </row>
    <row r="89" spans="1:57" s="22" customFormat="1" ht="15.2" customHeight="1">
      <c r="A89" s="18"/>
      <c r="B89" s="19"/>
      <c r="C89" s="15" t="s">
        <v>22</v>
      </c>
      <c r="D89" s="18"/>
      <c r="E89" s="18"/>
      <c r="F89" s="18"/>
      <c r="G89" s="18"/>
      <c r="H89" s="18"/>
      <c r="I89" s="18"/>
      <c r="J89" s="18"/>
      <c r="K89" s="18"/>
      <c r="L89" s="38" t="str">
        <f>IF(E11="","",E11)</f>
        <v>Pardubický kraj</v>
      </c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5" t="s">
        <v>28</v>
      </c>
      <c r="AJ89" s="18"/>
      <c r="AK89" s="18"/>
      <c r="AL89" s="18"/>
      <c r="AM89" s="159" t="str">
        <f>IF(E17="","",E17)</f>
        <v>astalon s.r.o.</v>
      </c>
      <c r="AN89" s="160"/>
      <c r="AO89" s="160"/>
      <c r="AP89" s="160"/>
      <c r="AQ89" s="18"/>
      <c r="AR89" s="19"/>
      <c r="AS89" s="161" t="s">
        <v>53</v>
      </c>
      <c r="AT89" s="162"/>
      <c r="AU89" s="44"/>
      <c r="AV89" s="44"/>
      <c r="AW89" s="44"/>
      <c r="AX89" s="44"/>
      <c r="AY89" s="44"/>
      <c r="AZ89" s="44"/>
      <c r="BA89" s="44"/>
      <c r="BB89" s="44"/>
      <c r="BC89" s="44"/>
      <c r="BD89" s="45"/>
      <c r="BE89" s="18"/>
    </row>
    <row r="90" spans="1:57" s="22" customFormat="1" ht="15.2" customHeight="1">
      <c r="A90" s="18"/>
      <c r="B90" s="19"/>
      <c r="C90" s="15" t="s">
        <v>26</v>
      </c>
      <c r="D90" s="18"/>
      <c r="E90" s="18"/>
      <c r="F90" s="18"/>
      <c r="G90" s="18"/>
      <c r="H90" s="18"/>
      <c r="I90" s="18"/>
      <c r="J90" s="18"/>
      <c r="K90" s="18"/>
      <c r="L90" s="38" t="str">
        <f>IF(E14="Vyplň údaj","",E14)</f>
        <v/>
      </c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5" t="s">
        <v>31</v>
      </c>
      <c r="AJ90" s="18"/>
      <c r="AK90" s="18"/>
      <c r="AL90" s="18"/>
      <c r="AM90" s="159" t="str">
        <f>IF(E20="","",E20)</f>
        <v xml:space="preserve"> </v>
      </c>
      <c r="AN90" s="160"/>
      <c r="AO90" s="160"/>
      <c r="AP90" s="160"/>
      <c r="AQ90" s="18"/>
      <c r="AR90" s="19"/>
      <c r="AS90" s="163"/>
      <c r="AT90" s="164"/>
      <c r="AU90" s="46"/>
      <c r="AV90" s="46"/>
      <c r="AW90" s="46"/>
      <c r="AX90" s="46"/>
      <c r="AY90" s="46"/>
      <c r="AZ90" s="46"/>
      <c r="BA90" s="46"/>
      <c r="BB90" s="46"/>
      <c r="BC90" s="46"/>
      <c r="BD90" s="47"/>
      <c r="BE90" s="18"/>
    </row>
    <row r="91" spans="1:57" s="22" customFormat="1" ht="10.7" customHeight="1">
      <c r="A91" s="18"/>
      <c r="B91" s="19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9"/>
      <c r="AS91" s="163"/>
      <c r="AT91" s="164"/>
      <c r="AU91" s="46"/>
      <c r="AV91" s="46"/>
      <c r="AW91" s="46"/>
      <c r="AX91" s="46"/>
      <c r="AY91" s="46"/>
      <c r="AZ91" s="46"/>
      <c r="BA91" s="46"/>
      <c r="BB91" s="46"/>
      <c r="BC91" s="46"/>
      <c r="BD91" s="47"/>
      <c r="BE91" s="18"/>
    </row>
    <row r="92" spans="1:57" s="22" customFormat="1" ht="29.25" customHeight="1">
      <c r="A92" s="18"/>
      <c r="B92" s="19"/>
      <c r="C92" s="178" t="s">
        <v>54</v>
      </c>
      <c r="D92" s="179"/>
      <c r="E92" s="179"/>
      <c r="F92" s="179"/>
      <c r="G92" s="179"/>
      <c r="H92" s="48"/>
      <c r="I92" s="180" t="s">
        <v>55</v>
      </c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  <c r="AF92" s="179"/>
      <c r="AG92" s="181" t="s">
        <v>56</v>
      </c>
      <c r="AH92" s="179"/>
      <c r="AI92" s="179"/>
      <c r="AJ92" s="179"/>
      <c r="AK92" s="179"/>
      <c r="AL92" s="179"/>
      <c r="AM92" s="179"/>
      <c r="AN92" s="180" t="s">
        <v>57</v>
      </c>
      <c r="AO92" s="179"/>
      <c r="AP92" s="182"/>
      <c r="AQ92" s="49" t="s">
        <v>58</v>
      </c>
      <c r="AR92" s="19"/>
      <c r="AS92" s="50" t="s">
        <v>59</v>
      </c>
      <c r="AT92" s="51" t="s">
        <v>60</v>
      </c>
      <c r="AU92" s="51" t="s">
        <v>61</v>
      </c>
      <c r="AV92" s="51" t="s">
        <v>62</v>
      </c>
      <c r="AW92" s="51" t="s">
        <v>63</v>
      </c>
      <c r="AX92" s="51" t="s">
        <v>64</v>
      </c>
      <c r="AY92" s="51" t="s">
        <v>65</v>
      </c>
      <c r="AZ92" s="51" t="s">
        <v>66</v>
      </c>
      <c r="BA92" s="51" t="s">
        <v>67</v>
      </c>
      <c r="BB92" s="51" t="s">
        <v>68</v>
      </c>
      <c r="BC92" s="51" t="s">
        <v>69</v>
      </c>
      <c r="BD92" s="52" t="s">
        <v>70</v>
      </c>
      <c r="BE92" s="18"/>
    </row>
    <row r="93" spans="1:57" s="22" customFormat="1" ht="10.7" customHeight="1">
      <c r="A93" s="18"/>
      <c r="B93" s="19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9"/>
      <c r="AS93" s="53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5"/>
      <c r="BE93" s="18"/>
    </row>
    <row r="94" spans="2:90" s="56" customFormat="1" ht="32.45" customHeight="1">
      <c r="B94" s="57"/>
      <c r="C94" s="58" t="s">
        <v>71</v>
      </c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187">
        <f>ROUND(AG95,2)</f>
        <v>0</v>
      </c>
      <c r="AH94" s="187"/>
      <c r="AI94" s="187"/>
      <c r="AJ94" s="187"/>
      <c r="AK94" s="187"/>
      <c r="AL94" s="187"/>
      <c r="AM94" s="187"/>
      <c r="AN94" s="188">
        <f>SUM(AG94,AT94)</f>
        <v>0</v>
      </c>
      <c r="AO94" s="188"/>
      <c r="AP94" s="188"/>
      <c r="AQ94" s="60" t="s">
        <v>1</v>
      </c>
      <c r="AR94" s="57"/>
      <c r="AS94" s="61">
        <f>ROUND(AS95,2)</f>
        <v>0</v>
      </c>
      <c r="AT94" s="62">
        <f>ROUND(SUM(AV94:AW94),2)</f>
        <v>0</v>
      </c>
      <c r="AU94" s="63">
        <f>ROUND(AU95,5)</f>
        <v>0</v>
      </c>
      <c r="AV94" s="62">
        <f>ROUND(AZ94*L29,2)</f>
        <v>0</v>
      </c>
      <c r="AW94" s="62">
        <f>ROUND(BA94*L30,2)</f>
        <v>0</v>
      </c>
      <c r="AX94" s="62">
        <f>ROUND(BB94*L29,2)</f>
        <v>0</v>
      </c>
      <c r="AY94" s="62">
        <f>ROUND(BC94*L30,2)</f>
        <v>0</v>
      </c>
      <c r="AZ94" s="62">
        <f>ROUND(AZ95,2)</f>
        <v>0</v>
      </c>
      <c r="BA94" s="62">
        <f>ROUND(BA95,2)</f>
        <v>0</v>
      </c>
      <c r="BB94" s="62">
        <f>ROUND(BB95,2)</f>
        <v>0</v>
      </c>
      <c r="BC94" s="62">
        <f>ROUND(BC95,2)</f>
        <v>0</v>
      </c>
      <c r="BD94" s="64">
        <f>ROUND(BD95,2)</f>
        <v>0</v>
      </c>
      <c r="BS94" s="65" t="s">
        <v>72</v>
      </c>
      <c r="BT94" s="65" t="s">
        <v>73</v>
      </c>
      <c r="BU94" s="66" t="s">
        <v>74</v>
      </c>
      <c r="BV94" s="65" t="s">
        <v>75</v>
      </c>
      <c r="BW94" s="65" t="s">
        <v>4</v>
      </c>
      <c r="BX94" s="65" t="s">
        <v>76</v>
      </c>
      <c r="CL94" s="65" t="s">
        <v>1</v>
      </c>
    </row>
    <row r="95" spans="2:91" s="67" customFormat="1" ht="16.5" customHeight="1">
      <c r="B95" s="68"/>
      <c r="C95" s="69"/>
      <c r="D95" s="186" t="s">
        <v>77</v>
      </c>
      <c r="E95" s="186"/>
      <c r="F95" s="186"/>
      <c r="G95" s="186"/>
      <c r="H95" s="186"/>
      <c r="I95" s="70"/>
      <c r="J95" s="186" t="s">
        <v>78</v>
      </c>
      <c r="K95" s="186"/>
      <c r="L95" s="186"/>
      <c r="M95" s="186"/>
      <c r="N95" s="186"/>
      <c r="O95" s="186"/>
      <c r="P95" s="186"/>
      <c r="Q95" s="186"/>
      <c r="R95" s="186"/>
      <c r="S95" s="186"/>
      <c r="T95" s="186"/>
      <c r="U95" s="186"/>
      <c r="V95" s="186"/>
      <c r="W95" s="186"/>
      <c r="X95" s="186"/>
      <c r="Y95" s="186"/>
      <c r="Z95" s="186"/>
      <c r="AA95" s="186"/>
      <c r="AB95" s="186"/>
      <c r="AC95" s="186"/>
      <c r="AD95" s="186"/>
      <c r="AE95" s="186"/>
      <c r="AF95" s="186"/>
      <c r="AG95" s="185">
        <f>ROUND(SUM(AG96:AG96),2)</f>
        <v>0</v>
      </c>
      <c r="AH95" s="184"/>
      <c r="AI95" s="184"/>
      <c r="AJ95" s="184"/>
      <c r="AK95" s="184"/>
      <c r="AL95" s="184"/>
      <c r="AM95" s="184"/>
      <c r="AN95" s="183">
        <f>SUM(AG95,AT95)</f>
        <v>0</v>
      </c>
      <c r="AO95" s="184"/>
      <c r="AP95" s="184"/>
      <c r="AQ95" s="71" t="s">
        <v>79</v>
      </c>
      <c r="AR95" s="68"/>
      <c r="AS95" s="72">
        <f>ROUND(SUM(AS96:AS96),2)</f>
        <v>0</v>
      </c>
      <c r="AT95" s="73">
        <f>ROUND(SUM(AV95:AW95),2)</f>
        <v>0</v>
      </c>
      <c r="AU95" s="74">
        <f>ROUND(SUM(AU96:AU96),5)</f>
        <v>0</v>
      </c>
      <c r="AV95" s="73">
        <f>ROUND(AZ95*L29,2)</f>
        <v>0</v>
      </c>
      <c r="AW95" s="73">
        <f>ROUND(BA95*L30,2)</f>
        <v>0</v>
      </c>
      <c r="AX95" s="73">
        <f>ROUND(BB95*L29,2)</f>
        <v>0</v>
      </c>
      <c r="AY95" s="73">
        <f>ROUND(BC95*L30,2)</f>
        <v>0</v>
      </c>
      <c r="AZ95" s="73">
        <f>ROUND(SUM(AZ96:AZ96),2)</f>
        <v>0</v>
      </c>
      <c r="BA95" s="73">
        <f>ROUND(SUM(BA96:BA96),2)</f>
        <v>0</v>
      </c>
      <c r="BB95" s="73">
        <f>ROUND(SUM(BB96:BB96),2)</f>
        <v>0</v>
      </c>
      <c r="BC95" s="73">
        <f>ROUND(SUM(BC96:BC96),2)</f>
        <v>0</v>
      </c>
      <c r="BD95" s="75">
        <f>ROUND(SUM(BD96:BD96),2)</f>
        <v>0</v>
      </c>
      <c r="BS95" s="76" t="s">
        <v>72</v>
      </c>
      <c r="BT95" s="76" t="s">
        <v>80</v>
      </c>
      <c r="BU95" s="76" t="s">
        <v>74</v>
      </c>
      <c r="BV95" s="76" t="s">
        <v>75</v>
      </c>
      <c r="BW95" s="76" t="s">
        <v>81</v>
      </c>
      <c r="BX95" s="76" t="s">
        <v>4</v>
      </c>
      <c r="CL95" s="76" t="s">
        <v>1</v>
      </c>
      <c r="CM95" s="76" t="s">
        <v>82</v>
      </c>
    </row>
    <row r="96" spans="1:90" s="38" customFormat="1" ht="16.5" customHeight="1">
      <c r="A96" s="77" t="s">
        <v>83</v>
      </c>
      <c r="B96" s="39"/>
      <c r="C96" s="78"/>
      <c r="D96" s="78"/>
      <c r="E96" s="177" t="s">
        <v>85</v>
      </c>
      <c r="F96" s="177"/>
      <c r="G96" s="177"/>
      <c r="H96" s="177"/>
      <c r="I96" s="177"/>
      <c r="J96" s="78"/>
      <c r="K96" s="177" t="s">
        <v>86</v>
      </c>
      <c r="L96" s="177"/>
      <c r="M96" s="177"/>
      <c r="N96" s="177"/>
      <c r="O96" s="177"/>
      <c r="P96" s="177"/>
      <c r="Q96" s="177"/>
      <c r="R96" s="177"/>
      <c r="S96" s="177"/>
      <c r="T96" s="177"/>
      <c r="U96" s="177"/>
      <c r="V96" s="177"/>
      <c r="W96" s="177"/>
      <c r="X96" s="177"/>
      <c r="Y96" s="177"/>
      <c r="Z96" s="177"/>
      <c r="AA96" s="177"/>
      <c r="AB96" s="177"/>
      <c r="AC96" s="177"/>
      <c r="AD96" s="177"/>
      <c r="AE96" s="177"/>
      <c r="AF96" s="177"/>
      <c r="AG96" s="175">
        <f>'6b - Vnitřní vybavení - t...'!J32</f>
        <v>0</v>
      </c>
      <c r="AH96" s="176"/>
      <c r="AI96" s="176"/>
      <c r="AJ96" s="176"/>
      <c r="AK96" s="176"/>
      <c r="AL96" s="176"/>
      <c r="AM96" s="176"/>
      <c r="AN96" s="175">
        <f>SUM(AG96,AT96)</f>
        <v>0</v>
      </c>
      <c r="AO96" s="176"/>
      <c r="AP96" s="176"/>
      <c r="AQ96" s="79" t="s">
        <v>84</v>
      </c>
      <c r="AR96" s="39"/>
      <c r="AS96" s="80">
        <v>0</v>
      </c>
      <c r="AT96" s="81">
        <f>ROUND(SUM(AV96:AW96),2)</f>
        <v>0</v>
      </c>
      <c r="AU96" s="82">
        <f>'6b - Vnitřní vybavení - t...'!P121</f>
        <v>0</v>
      </c>
      <c r="AV96" s="81">
        <f>'6b - Vnitřní vybavení - t...'!J35</f>
        <v>0</v>
      </c>
      <c r="AW96" s="81">
        <f>'6b - Vnitřní vybavení - t...'!J36</f>
        <v>0</v>
      </c>
      <c r="AX96" s="81">
        <f>'6b - Vnitřní vybavení - t...'!J37</f>
        <v>0</v>
      </c>
      <c r="AY96" s="81">
        <f>'6b - Vnitřní vybavení - t...'!J38</f>
        <v>0</v>
      </c>
      <c r="AZ96" s="81">
        <f>'6b - Vnitřní vybavení - t...'!F35</f>
        <v>0</v>
      </c>
      <c r="BA96" s="81">
        <f>'6b - Vnitřní vybavení - t...'!F36</f>
        <v>0</v>
      </c>
      <c r="BB96" s="81">
        <f>'6b - Vnitřní vybavení - t...'!F37</f>
        <v>0</v>
      </c>
      <c r="BC96" s="81">
        <f>'6b - Vnitřní vybavení - t...'!F38</f>
        <v>0</v>
      </c>
      <c r="BD96" s="83">
        <f>'6b - Vnitřní vybavení - t...'!F39</f>
        <v>0</v>
      </c>
      <c r="BT96" s="16" t="s">
        <v>82</v>
      </c>
      <c r="BV96" s="16" t="s">
        <v>75</v>
      </c>
      <c r="BW96" s="16" t="s">
        <v>87</v>
      </c>
      <c r="BX96" s="16" t="s">
        <v>81</v>
      </c>
      <c r="CL96" s="16" t="s">
        <v>1</v>
      </c>
    </row>
    <row r="97" spans="1:57" s="22" customFormat="1" ht="30" customHeight="1">
      <c r="A97" s="18"/>
      <c r="B97" s="19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9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</row>
    <row r="98" spans="1:57" s="22" customFormat="1" ht="6.95" customHeight="1">
      <c r="A98" s="18"/>
      <c r="B98" s="34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19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</row>
  </sheetData>
  <sheetProtection algorithmName="SHA-512" hashValue="i+oBCOIi84FM4uQjh+TtLb/ikZEZ2HhAd3eIqpiEDjQzQU3UYgIzXa25LP47Q7DVWAn6M1MaT4Klz/Zb2vpmng==" saltValue="XxHwf0RHqkjLdk6+IhCLDQ==" spinCount="100000" sheet="1" objects="1" scenarios="1"/>
  <mergeCells count="46">
    <mergeCell ref="W30:AE30"/>
    <mergeCell ref="AK30:AO30"/>
    <mergeCell ref="L30:P30"/>
    <mergeCell ref="W31:AE31"/>
    <mergeCell ref="L31:P31"/>
    <mergeCell ref="L28:P28"/>
    <mergeCell ref="W28:AE28"/>
    <mergeCell ref="AK28:AO28"/>
    <mergeCell ref="W29:AE29"/>
    <mergeCell ref="AK29:AO29"/>
    <mergeCell ref="L29:P29"/>
    <mergeCell ref="K5:AO5"/>
    <mergeCell ref="K6:AO6"/>
    <mergeCell ref="E14:AJ14"/>
    <mergeCell ref="E23:AN23"/>
    <mergeCell ref="AK26:AO26"/>
    <mergeCell ref="AN96:AP96"/>
    <mergeCell ref="AG96:AM96"/>
    <mergeCell ref="E96:I96"/>
    <mergeCell ref="K96:AF96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W32:AE32"/>
    <mergeCell ref="AK32:AO32"/>
    <mergeCell ref="L32:P32"/>
    <mergeCell ref="BE5:BE34"/>
  </mergeCells>
  <hyperlinks>
    <hyperlink ref="A96" location="'6b - Vnitřní vybavení - 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6"/>
  <sheetViews>
    <sheetView showGridLines="0" workbookViewId="0" topLeftCell="A1">
      <selection activeCell="AB41" sqref="AB41"/>
    </sheetView>
  </sheetViews>
  <sheetFormatPr defaultColWidth="9.140625" defaultRowHeight="12"/>
  <cols>
    <col min="1" max="1" width="8.28125" style="5" customWidth="1"/>
    <col min="2" max="2" width="1.1484375" style="5" customWidth="1"/>
    <col min="3" max="3" width="4.140625" style="5" customWidth="1"/>
    <col min="4" max="4" width="4.28125" style="5" customWidth="1"/>
    <col min="5" max="5" width="17.140625" style="5" customWidth="1"/>
    <col min="6" max="6" width="50.8515625" style="5" customWidth="1"/>
    <col min="7" max="7" width="7.421875" style="5" customWidth="1"/>
    <col min="8" max="8" width="14.00390625" style="5" customWidth="1"/>
    <col min="9" max="9" width="15.8515625" style="5" customWidth="1"/>
    <col min="10" max="11" width="22.28125" style="5" customWidth="1"/>
    <col min="12" max="12" width="9.28125" style="5" customWidth="1"/>
    <col min="13" max="13" width="10.8515625" style="5" hidden="1" customWidth="1"/>
    <col min="14" max="14" width="9.28125" style="5" hidden="1" customWidth="1"/>
    <col min="15" max="20" width="14.140625" style="5" hidden="1" customWidth="1"/>
    <col min="21" max="21" width="16.28125" style="5" hidden="1" customWidth="1"/>
    <col min="22" max="22" width="12.28125" style="5" customWidth="1"/>
    <col min="23" max="23" width="16.28125" style="5" customWidth="1"/>
    <col min="24" max="24" width="12.28125" style="5" customWidth="1"/>
    <col min="25" max="25" width="15.00390625" style="5" customWidth="1"/>
    <col min="26" max="26" width="11.00390625" style="5" customWidth="1"/>
    <col min="27" max="27" width="15.00390625" style="5" customWidth="1"/>
    <col min="28" max="28" width="16.28125" style="5" customWidth="1"/>
    <col min="29" max="29" width="11.00390625" style="5" customWidth="1"/>
    <col min="30" max="30" width="15.00390625" style="5" customWidth="1"/>
    <col min="31" max="31" width="16.28125" style="5" customWidth="1"/>
    <col min="32" max="43" width="9.28125" style="5" customWidth="1"/>
    <col min="44" max="65" width="9.28125" style="5" hidden="1" customWidth="1"/>
    <col min="66" max="16384" width="9.28125" style="5" customWidth="1"/>
  </cols>
  <sheetData>
    <row r="1" ht="12"/>
    <row r="2" spans="12:46" ht="36.95" customHeight="1">
      <c r="L2" s="154" t="s">
        <v>5</v>
      </c>
      <c r="M2" s="155"/>
      <c r="N2" s="155"/>
      <c r="O2" s="155"/>
      <c r="P2" s="155"/>
      <c r="Q2" s="155"/>
      <c r="R2" s="155"/>
      <c r="S2" s="155"/>
      <c r="T2" s="155"/>
      <c r="U2" s="155"/>
      <c r="V2" s="155"/>
      <c r="AT2" s="6" t="s">
        <v>87</v>
      </c>
    </row>
    <row r="3" spans="2:46" ht="6.9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9"/>
      <c r="AT3" s="6" t="s">
        <v>82</v>
      </c>
    </row>
    <row r="4" spans="2:46" ht="24.95" customHeight="1">
      <c r="B4" s="9"/>
      <c r="D4" s="10" t="s">
        <v>88</v>
      </c>
      <c r="L4" s="9"/>
      <c r="M4" s="84" t="s">
        <v>10</v>
      </c>
      <c r="AT4" s="6" t="s">
        <v>3</v>
      </c>
    </row>
    <row r="5" spans="2:12" ht="6.95" customHeight="1">
      <c r="B5" s="9"/>
      <c r="L5" s="9"/>
    </row>
    <row r="6" spans="2:12" ht="12" customHeight="1">
      <c r="B6" s="9"/>
      <c r="D6" s="15" t="s">
        <v>15</v>
      </c>
      <c r="L6" s="9"/>
    </row>
    <row r="7" spans="2:12" ht="26.25" customHeight="1">
      <c r="B7" s="9"/>
      <c r="E7" s="198" t="str">
        <f>'Rekapitulace stavby'!K6</f>
        <v>SŠ chovu koní a jezdectví Kladruby nad Labem - rekonstrukce DM</v>
      </c>
      <c r="F7" s="199"/>
      <c r="G7" s="199"/>
      <c r="H7" s="199"/>
      <c r="L7" s="9"/>
    </row>
    <row r="8" spans="2:12" ht="12" customHeight="1">
      <c r="B8" s="9"/>
      <c r="D8" s="15" t="s">
        <v>89</v>
      </c>
      <c r="L8" s="9"/>
    </row>
    <row r="9" spans="1:31" s="22" customFormat="1" ht="16.5" customHeight="1">
      <c r="A9" s="18"/>
      <c r="B9" s="19"/>
      <c r="C9" s="18"/>
      <c r="D9" s="18"/>
      <c r="E9" s="198" t="s">
        <v>90</v>
      </c>
      <c r="F9" s="197"/>
      <c r="G9" s="197"/>
      <c r="H9" s="197"/>
      <c r="I9" s="18"/>
      <c r="J9" s="18"/>
      <c r="K9" s="18"/>
      <c r="L9" s="29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s="22" customFormat="1" ht="12" customHeight="1">
      <c r="A10" s="18"/>
      <c r="B10" s="19"/>
      <c r="C10" s="18"/>
      <c r="D10" s="15" t="s">
        <v>91</v>
      </c>
      <c r="E10" s="18"/>
      <c r="F10" s="18"/>
      <c r="G10" s="18"/>
      <c r="H10" s="18"/>
      <c r="I10" s="18"/>
      <c r="J10" s="18"/>
      <c r="K10" s="18"/>
      <c r="L10" s="29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s="22" customFormat="1" ht="16.5" customHeight="1">
      <c r="A11" s="18"/>
      <c r="B11" s="19"/>
      <c r="C11" s="18"/>
      <c r="D11" s="18"/>
      <c r="E11" s="156" t="s">
        <v>116</v>
      </c>
      <c r="F11" s="197"/>
      <c r="G11" s="197"/>
      <c r="H11" s="197"/>
      <c r="I11" s="18"/>
      <c r="J11" s="18"/>
      <c r="K11" s="18"/>
      <c r="L11" s="29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s="22" customFormat="1" ht="12">
      <c r="A12" s="18"/>
      <c r="B12" s="19"/>
      <c r="C12" s="18"/>
      <c r="D12" s="18"/>
      <c r="E12" s="18"/>
      <c r="F12" s="18"/>
      <c r="G12" s="18"/>
      <c r="H12" s="18"/>
      <c r="I12" s="18"/>
      <c r="J12" s="18"/>
      <c r="K12" s="18"/>
      <c r="L12" s="29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s="22" customFormat="1" ht="12" customHeight="1">
      <c r="A13" s="18"/>
      <c r="B13" s="19"/>
      <c r="C13" s="18"/>
      <c r="D13" s="15" t="s">
        <v>17</v>
      </c>
      <c r="E13" s="18"/>
      <c r="F13" s="16" t="s">
        <v>1</v>
      </c>
      <c r="G13" s="18"/>
      <c r="H13" s="18"/>
      <c r="I13" s="15" t="s">
        <v>18</v>
      </c>
      <c r="J13" s="16" t="s">
        <v>1</v>
      </c>
      <c r="K13" s="18"/>
      <c r="L13" s="29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s="22" customFormat="1" ht="12" customHeight="1">
      <c r="A14" s="18"/>
      <c r="B14" s="19"/>
      <c r="C14" s="18"/>
      <c r="D14" s="15" t="s">
        <v>19</v>
      </c>
      <c r="E14" s="18"/>
      <c r="F14" s="16" t="s">
        <v>20</v>
      </c>
      <c r="G14" s="18"/>
      <c r="H14" s="18"/>
      <c r="I14" s="15" t="s">
        <v>21</v>
      </c>
      <c r="J14" s="85" t="str">
        <f>'Rekapitulace stavby'!AN8</f>
        <v>Vyplň údaj</v>
      </c>
      <c r="K14" s="18"/>
      <c r="L14" s="29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s="22" customFormat="1" ht="10.7" customHeight="1">
      <c r="A15" s="18"/>
      <c r="B15" s="19"/>
      <c r="C15" s="18"/>
      <c r="D15" s="18"/>
      <c r="E15" s="18"/>
      <c r="F15" s="18"/>
      <c r="G15" s="18"/>
      <c r="H15" s="18"/>
      <c r="I15" s="18"/>
      <c r="J15" s="18"/>
      <c r="K15" s="18"/>
      <c r="L15" s="29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s="22" customFormat="1" ht="12" customHeight="1">
      <c r="A16" s="18"/>
      <c r="B16" s="19"/>
      <c r="C16" s="18"/>
      <c r="D16" s="15" t="s">
        <v>22</v>
      </c>
      <c r="E16" s="18"/>
      <c r="F16" s="18"/>
      <c r="G16" s="18"/>
      <c r="H16" s="18"/>
      <c r="I16" s="15" t="s">
        <v>23</v>
      </c>
      <c r="J16" s="16" t="s">
        <v>1</v>
      </c>
      <c r="K16" s="18"/>
      <c r="L16" s="29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s="22" customFormat="1" ht="18" customHeight="1">
      <c r="A17" s="18"/>
      <c r="B17" s="19"/>
      <c r="C17" s="18"/>
      <c r="D17" s="18"/>
      <c r="E17" s="16" t="s">
        <v>24</v>
      </c>
      <c r="F17" s="18"/>
      <c r="G17" s="18"/>
      <c r="H17" s="18"/>
      <c r="I17" s="15" t="s">
        <v>25</v>
      </c>
      <c r="J17" s="16" t="s">
        <v>1</v>
      </c>
      <c r="K17" s="18"/>
      <c r="L17" s="29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s="22" customFormat="1" ht="6.95" customHeight="1">
      <c r="A18" s="18"/>
      <c r="B18" s="19"/>
      <c r="C18" s="18"/>
      <c r="D18" s="18"/>
      <c r="E18" s="18"/>
      <c r="F18" s="18"/>
      <c r="G18" s="18"/>
      <c r="H18" s="18"/>
      <c r="I18" s="18"/>
      <c r="J18" s="18"/>
      <c r="K18" s="18"/>
      <c r="L18" s="29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s="22" customFormat="1" ht="12" customHeight="1">
      <c r="A19" s="18"/>
      <c r="B19" s="19"/>
      <c r="C19" s="18"/>
      <c r="D19" s="15" t="s">
        <v>26</v>
      </c>
      <c r="E19" s="18"/>
      <c r="F19" s="18"/>
      <c r="G19" s="18"/>
      <c r="H19" s="18"/>
      <c r="I19" s="15" t="s">
        <v>23</v>
      </c>
      <c r="J19" s="3" t="str">
        <f>'Rekapitulace stavby'!AN13</f>
        <v>Vyplň údaj</v>
      </c>
      <c r="K19" s="18"/>
      <c r="L19" s="29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s="22" customFormat="1" ht="18" customHeight="1">
      <c r="A20" s="18"/>
      <c r="B20" s="19"/>
      <c r="C20" s="18"/>
      <c r="D20" s="18"/>
      <c r="E20" s="200" t="str">
        <f>'Rekapitulace stavby'!E14</f>
        <v>Vyplň údaj</v>
      </c>
      <c r="F20" s="201"/>
      <c r="G20" s="201"/>
      <c r="H20" s="201"/>
      <c r="I20" s="15" t="s">
        <v>25</v>
      </c>
      <c r="J20" s="3" t="str">
        <f>'Rekapitulace stavby'!AN14</f>
        <v>Vyplň údaj</v>
      </c>
      <c r="K20" s="18"/>
      <c r="L20" s="29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s="22" customFormat="1" ht="6.95" customHeight="1">
      <c r="A21" s="18"/>
      <c r="B21" s="19"/>
      <c r="C21" s="18"/>
      <c r="D21" s="18"/>
      <c r="E21" s="18"/>
      <c r="F21" s="18"/>
      <c r="G21" s="18"/>
      <c r="H21" s="18"/>
      <c r="I21" s="18"/>
      <c r="J21" s="18"/>
      <c r="K21" s="18"/>
      <c r="L21" s="29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s="22" customFormat="1" ht="12" customHeight="1">
      <c r="A22" s="18"/>
      <c r="B22" s="19"/>
      <c r="C22" s="18"/>
      <c r="D22" s="15" t="s">
        <v>28</v>
      </c>
      <c r="E22" s="18"/>
      <c r="F22" s="18"/>
      <c r="G22" s="18"/>
      <c r="H22" s="18"/>
      <c r="I22" s="15" t="s">
        <v>23</v>
      </c>
      <c r="J22" s="16" t="s">
        <v>1</v>
      </c>
      <c r="K22" s="18"/>
      <c r="L22" s="29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s="22" customFormat="1" ht="18" customHeight="1">
      <c r="A23" s="18"/>
      <c r="B23" s="19"/>
      <c r="C23" s="18"/>
      <c r="D23" s="18"/>
      <c r="E23" s="16" t="s">
        <v>29</v>
      </c>
      <c r="F23" s="18"/>
      <c r="G23" s="18"/>
      <c r="H23" s="18"/>
      <c r="I23" s="15" t="s">
        <v>25</v>
      </c>
      <c r="J23" s="16" t="s">
        <v>1</v>
      </c>
      <c r="K23" s="18"/>
      <c r="L23" s="29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s="22" customFormat="1" ht="6.95" customHeight="1">
      <c r="A24" s="18"/>
      <c r="B24" s="19"/>
      <c r="C24" s="18"/>
      <c r="D24" s="18"/>
      <c r="E24" s="18"/>
      <c r="F24" s="18"/>
      <c r="G24" s="18"/>
      <c r="H24" s="18"/>
      <c r="I24" s="18"/>
      <c r="J24" s="18"/>
      <c r="K24" s="18"/>
      <c r="L24" s="29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s="22" customFormat="1" ht="12" customHeight="1">
      <c r="A25" s="18"/>
      <c r="B25" s="19"/>
      <c r="C25" s="18"/>
      <c r="D25" s="15" t="s">
        <v>31</v>
      </c>
      <c r="E25" s="18"/>
      <c r="F25" s="18"/>
      <c r="G25" s="18"/>
      <c r="H25" s="18"/>
      <c r="I25" s="15" t="s">
        <v>23</v>
      </c>
      <c r="J25" s="16" t="str">
        <f>IF('Rekapitulace stavby'!AN19="","",'Rekapitulace stavby'!AN19)</f>
        <v/>
      </c>
      <c r="K25" s="18"/>
      <c r="L25" s="29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  <row r="26" spans="1:31" s="22" customFormat="1" ht="18" customHeight="1">
      <c r="A26" s="18"/>
      <c r="B26" s="19"/>
      <c r="C26" s="18"/>
      <c r="D26" s="18"/>
      <c r="E26" s="16" t="str">
        <f>IF('Rekapitulace stavby'!E20="","",'Rekapitulace stavby'!E20)</f>
        <v xml:space="preserve"> </v>
      </c>
      <c r="F26" s="18"/>
      <c r="G26" s="18"/>
      <c r="H26" s="18"/>
      <c r="I26" s="15" t="s">
        <v>25</v>
      </c>
      <c r="J26" s="16" t="str">
        <f>IF('Rekapitulace stavby'!AN20="","",'Rekapitulace stavby'!AN20)</f>
        <v/>
      </c>
      <c r="K26" s="18"/>
      <c r="L26" s="29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</row>
    <row r="27" spans="1:31" s="22" customFormat="1" ht="6.95" customHeight="1">
      <c r="A27" s="18"/>
      <c r="B27" s="19"/>
      <c r="C27" s="18"/>
      <c r="D27" s="18"/>
      <c r="E27" s="18"/>
      <c r="F27" s="18"/>
      <c r="G27" s="18"/>
      <c r="H27" s="18"/>
      <c r="I27" s="18"/>
      <c r="J27" s="18"/>
      <c r="K27" s="18"/>
      <c r="L27" s="29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</row>
    <row r="28" spans="1:31" s="22" customFormat="1" ht="12" customHeight="1">
      <c r="A28" s="18"/>
      <c r="B28" s="19"/>
      <c r="C28" s="18"/>
      <c r="D28" s="15" t="s">
        <v>32</v>
      </c>
      <c r="E28" s="18"/>
      <c r="F28" s="18"/>
      <c r="G28" s="18"/>
      <c r="H28" s="18"/>
      <c r="I28" s="18"/>
      <c r="J28" s="18"/>
      <c r="K28" s="18"/>
      <c r="L28" s="29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</row>
    <row r="29" spans="1:31" s="89" customFormat="1" ht="16.5" customHeight="1">
      <c r="A29" s="86"/>
      <c r="B29" s="87"/>
      <c r="C29" s="86"/>
      <c r="D29" s="86"/>
      <c r="E29" s="193" t="s">
        <v>1</v>
      </c>
      <c r="F29" s="193"/>
      <c r="G29" s="193"/>
      <c r="H29" s="193"/>
      <c r="I29" s="86"/>
      <c r="J29" s="86"/>
      <c r="K29" s="86"/>
      <c r="L29" s="88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</row>
    <row r="30" spans="1:31" s="22" customFormat="1" ht="6.95" customHeight="1">
      <c r="A30" s="18"/>
      <c r="B30" s="19"/>
      <c r="C30" s="18"/>
      <c r="D30" s="18"/>
      <c r="E30" s="18"/>
      <c r="F30" s="18"/>
      <c r="G30" s="18"/>
      <c r="H30" s="18"/>
      <c r="I30" s="18"/>
      <c r="J30" s="18"/>
      <c r="K30" s="18"/>
      <c r="L30" s="29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1:31" s="22" customFormat="1" ht="6.95" customHeight="1">
      <c r="A31" s="18"/>
      <c r="B31" s="19"/>
      <c r="C31" s="18"/>
      <c r="D31" s="54"/>
      <c r="E31" s="54"/>
      <c r="F31" s="54"/>
      <c r="G31" s="54"/>
      <c r="H31" s="54"/>
      <c r="I31" s="54"/>
      <c r="J31" s="54"/>
      <c r="K31" s="54"/>
      <c r="L31" s="29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1:31" s="22" customFormat="1" ht="25.35" customHeight="1">
      <c r="A32" s="18"/>
      <c r="B32" s="19"/>
      <c r="C32" s="18"/>
      <c r="D32" s="90" t="s">
        <v>33</v>
      </c>
      <c r="E32" s="18"/>
      <c r="F32" s="18"/>
      <c r="G32" s="18"/>
      <c r="H32" s="18"/>
      <c r="I32" s="18"/>
      <c r="J32" s="91">
        <f>ROUND(J121,2)</f>
        <v>0</v>
      </c>
      <c r="K32" s="18"/>
      <c r="L32" s="29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</row>
    <row r="33" spans="1:31" s="22" customFormat="1" ht="6.95" customHeight="1">
      <c r="A33" s="18"/>
      <c r="B33" s="19"/>
      <c r="C33" s="18"/>
      <c r="D33" s="54"/>
      <c r="E33" s="54"/>
      <c r="F33" s="54"/>
      <c r="G33" s="54"/>
      <c r="H33" s="54"/>
      <c r="I33" s="54"/>
      <c r="J33" s="54"/>
      <c r="K33" s="54"/>
      <c r="L33" s="29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 s="22" customFormat="1" ht="14.45" customHeight="1">
      <c r="A34" s="18"/>
      <c r="B34" s="19"/>
      <c r="C34" s="18"/>
      <c r="D34" s="18"/>
      <c r="E34" s="18"/>
      <c r="F34" s="92" t="s">
        <v>35</v>
      </c>
      <c r="G34" s="18"/>
      <c r="H34" s="18"/>
      <c r="I34" s="92" t="s">
        <v>34</v>
      </c>
      <c r="J34" s="92" t="s">
        <v>36</v>
      </c>
      <c r="K34" s="18"/>
      <c r="L34" s="29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1:31" s="22" customFormat="1" ht="14.45" customHeight="1">
      <c r="A35" s="18"/>
      <c r="B35" s="19"/>
      <c r="C35" s="18"/>
      <c r="D35" s="93" t="s">
        <v>37</v>
      </c>
      <c r="E35" s="15" t="s">
        <v>38</v>
      </c>
      <c r="F35" s="94">
        <f>ROUND((SUM(BE121:BE145)),2)</f>
        <v>0</v>
      </c>
      <c r="G35" s="18"/>
      <c r="H35" s="18"/>
      <c r="I35" s="95">
        <v>0.21</v>
      </c>
      <c r="J35" s="94">
        <f>ROUND(((SUM(BE121:BE145))*I35),2)</f>
        <v>0</v>
      </c>
      <c r="K35" s="18"/>
      <c r="L35" s="29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1" s="22" customFormat="1" ht="14.45" customHeight="1">
      <c r="A36" s="18"/>
      <c r="B36" s="19"/>
      <c r="C36" s="18"/>
      <c r="D36" s="18"/>
      <c r="E36" s="15" t="s">
        <v>39</v>
      </c>
      <c r="F36" s="94">
        <f>ROUND((SUM(BF121:BF145)),2)</f>
        <v>0</v>
      </c>
      <c r="G36" s="18"/>
      <c r="H36" s="18"/>
      <c r="I36" s="95">
        <v>0.15</v>
      </c>
      <c r="J36" s="94">
        <f>ROUND(((SUM(BF121:BF145))*I36),2)</f>
        <v>0</v>
      </c>
      <c r="K36" s="18"/>
      <c r="L36" s="29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</row>
    <row r="37" spans="1:31" s="22" customFormat="1" ht="14.45" customHeight="1" hidden="1">
      <c r="A37" s="18"/>
      <c r="B37" s="19"/>
      <c r="C37" s="18"/>
      <c r="D37" s="18"/>
      <c r="E37" s="15" t="s">
        <v>40</v>
      </c>
      <c r="F37" s="94">
        <f>ROUND((SUM(BG121:BG145)),2)</f>
        <v>0</v>
      </c>
      <c r="G37" s="18"/>
      <c r="H37" s="18"/>
      <c r="I37" s="95">
        <v>0.21</v>
      </c>
      <c r="J37" s="94">
        <f>0</f>
        <v>0</v>
      </c>
      <c r="K37" s="18"/>
      <c r="L37" s="29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 s="22" customFormat="1" ht="14.45" customHeight="1" hidden="1">
      <c r="A38" s="18"/>
      <c r="B38" s="19"/>
      <c r="C38" s="18"/>
      <c r="D38" s="18"/>
      <c r="E38" s="15" t="s">
        <v>41</v>
      </c>
      <c r="F38" s="94">
        <f>ROUND((SUM(BH121:BH145)),2)</f>
        <v>0</v>
      </c>
      <c r="G38" s="18"/>
      <c r="H38" s="18"/>
      <c r="I38" s="95">
        <v>0.15</v>
      </c>
      <c r="J38" s="94">
        <f>0</f>
        <v>0</v>
      </c>
      <c r="K38" s="18"/>
      <c r="L38" s="29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 s="22" customFormat="1" ht="14.45" customHeight="1" hidden="1">
      <c r="A39" s="18"/>
      <c r="B39" s="19"/>
      <c r="C39" s="18"/>
      <c r="D39" s="18"/>
      <c r="E39" s="15" t="s">
        <v>42</v>
      </c>
      <c r="F39" s="94">
        <f>ROUND((SUM(BI121:BI145)),2)</f>
        <v>0</v>
      </c>
      <c r="G39" s="18"/>
      <c r="H39" s="18"/>
      <c r="I39" s="95">
        <v>0</v>
      </c>
      <c r="J39" s="94">
        <f>0</f>
        <v>0</v>
      </c>
      <c r="K39" s="18"/>
      <c r="L39" s="29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31" s="22" customFormat="1" ht="6.95" customHeight="1">
      <c r="A40" s="18"/>
      <c r="B40" s="19"/>
      <c r="C40" s="18"/>
      <c r="D40" s="18"/>
      <c r="E40" s="18"/>
      <c r="F40" s="18"/>
      <c r="G40" s="18"/>
      <c r="H40" s="18"/>
      <c r="I40" s="18"/>
      <c r="J40" s="18"/>
      <c r="K40" s="18"/>
      <c r="L40" s="29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</row>
    <row r="41" spans="1:31" s="22" customFormat="1" ht="25.35" customHeight="1">
      <c r="A41" s="18"/>
      <c r="B41" s="19"/>
      <c r="C41" s="96"/>
      <c r="D41" s="97" t="s">
        <v>43</v>
      </c>
      <c r="E41" s="48"/>
      <c r="F41" s="48"/>
      <c r="G41" s="98" t="s">
        <v>44</v>
      </c>
      <c r="H41" s="99" t="s">
        <v>45</v>
      </c>
      <c r="I41" s="48"/>
      <c r="J41" s="100">
        <f>SUM(J32:J39)</f>
        <v>0</v>
      </c>
      <c r="K41" s="101"/>
      <c r="L41" s="29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</row>
    <row r="42" spans="1:31" s="22" customFormat="1" ht="14.45" customHeight="1">
      <c r="A42" s="18"/>
      <c r="B42" s="19"/>
      <c r="C42" s="18"/>
      <c r="D42" s="18"/>
      <c r="E42" s="18"/>
      <c r="F42" s="18"/>
      <c r="G42" s="18"/>
      <c r="H42" s="18"/>
      <c r="I42" s="18"/>
      <c r="J42" s="18"/>
      <c r="K42" s="18"/>
      <c r="L42" s="29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</row>
    <row r="43" spans="2:12" ht="14.45" customHeight="1">
      <c r="B43" s="9"/>
      <c r="L43" s="9"/>
    </row>
    <row r="44" spans="2:12" ht="14.45" customHeight="1">
      <c r="B44" s="9"/>
      <c r="L44" s="9"/>
    </row>
    <row r="45" spans="2:12" ht="14.45" customHeight="1">
      <c r="B45" s="9"/>
      <c r="L45" s="9"/>
    </row>
    <row r="46" spans="2:12" ht="14.45" customHeight="1">
      <c r="B46" s="9"/>
      <c r="L46" s="9"/>
    </row>
    <row r="47" spans="2:12" ht="14.45" customHeight="1">
      <c r="B47" s="9"/>
      <c r="L47" s="9"/>
    </row>
    <row r="48" spans="2:12" ht="14.45" customHeight="1">
      <c r="B48" s="9"/>
      <c r="L48" s="9"/>
    </row>
    <row r="49" spans="2:12" ht="14.45" customHeight="1">
      <c r="B49" s="9"/>
      <c r="L49" s="9"/>
    </row>
    <row r="50" spans="2:12" s="22" customFormat="1" ht="14.45" customHeight="1">
      <c r="B50" s="29"/>
      <c r="D50" s="30" t="s">
        <v>46</v>
      </c>
      <c r="E50" s="31"/>
      <c r="F50" s="31"/>
      <c r="G50" s="30" t="s">
        <v>47</v>
      </c>
      <c r="H50" s="31"/>
      <c r="I50" s="31"/>
      <c r="J50" s="31"/>
      <c r="K50" s="31"/>
      <c r="L50" s="29"/>
    </row>
    <row r="51" spans="2:12" ht="12">
      <c r="B51" s="9"/>
      <c r="L51" s="9"/>
    </row>
    <row r="52" spans="2:12" ht="12">
      <c r="B52" s="9"/>
      <c r="L52" s="9"/>
    </row>
    <row r="53" spans="2:12" ht="12">
      <c r="B53" s="9"/>
      <c r="L53" s="9"/>
    </row>
    <row r="54" spans="2:12" ht="12">
      <c r="B54" s="9"/>
      <c r="L54" s="9"/>
    </row>
    <row r="55" spans="2:12" ht="12">
      <c r="B55" s="9"/>
      <c r="L55" s="9"/>
    </row>
    <row r="56" spans="2:12" ht="12">
      <c r="B56" s="9"/>
      <c r="L56" s="9"/>
    </row>
    <row r="57" spans="2:12" ht="12">
      <c r="B57" s="9"/>
      <c r="L57" s="9"/>
    </row>
    <row r="58" spans="2:12" ht="12">
      <c r="B58" s="9"/>
      <c r="L58" s="9"/>
    </row>
    <row r="59" spans="2:12" ht="12">
      <c r="B59" s="9"/>
      <c r="L59" s="9"/>
    </row>
    <row r="60" spans="2:12" ht="12">
      <c r="B60" s="9"/>
      <c r="L60" s="9"/>
    </row>
    <row r="61" spans="1:31" s="22" customFormat="1" ht="12.75">
      <c r="A61" s="18"/>
      <c r="B61" s="19"/>
      <c r="C61" s="18"/>
      <c r="D61" s="32" t="s">
        <v>48</v>
      </c>
      <c r="E61" s="21"/>
      <c r="F61" s="102" t="s">
        <v>49</v>
      </c>
      <c r="G61" s="32" t="s">
        <v>48</v>
      </c>
      <c r="H61" s="21"/>
      <c r="I61" s="21"/>
      <c r="J61" s="103" t="s">
        <v>49</v>
      </c>
      <c r="K61" s="21"/>
      <c r="L61" s="29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</row>
    <row r="62" spans="2:12" ht="12">
      <c r="B62" s="9"/>
      <c r="L62" s="9"/>
    </row>
    <row r="63" spans="2:12" ht="12">
      <c r="B63" s="9"/>
      <c r="L63" s="9"/>
    </row>
    <row r="64" spans="2:12" ht="12">
      <c r="B64" s="9"/>
      <c r="L64" s="9"/>
    </row>
    <row r="65" spans="1:31" s="22" customFormat="1" ht="12.75">
      <c r="A65" s="18"/>
      <c r="B65" s="19"/>
      <c r="C65" s="18"/>
      <c r="D65" s="30" t="s">
        <v>50</v>
      </c>
      <c r="E65" s="33"/>
      <c r="F65" s="33"/>
      <c r="G65" s="30" t="s">
        <v>51</v>
      </c>
      <c r="H65" s="33"/>
      <c r="I65" s="33"/>
      <c r="J65" s="33"/>
      <c r="K65" s="33"/>
      <c r="L65" s="29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</row>
    <row r="66" spans="2:12" ht="12">
      <c r="B66" s="9"/>
      <c r="L66" s="9"/>
    </row>
    <row r="67" spans="2:12" ht="12">
      <c r="B67" s="9"/>
      <c r="L67" s="9"/>
    </row>
    <row r="68" spans="2:12" ht="12">
      <c r="B68" s="9"/>
      <c r="L68" s="9"/>
    </row>
    <row r="69" spans="2:12" ht="12">
      <c r="B69" s="9"/>
      <c r="L69" s="9"/>
    </row>
    <row r="70" spans="2:12" ht="12">
      <c r="B70" s="9"/>
      <c r="L70" s="9"/>
    </row>
    <row r="71" spans="2:12" ht="12">
      <c r="B71" s="9"/>
      <c r="L71" s="9"/>
    </row>
    <row r="72" spans="2:12" ht="12">
      <c r="B72" s="9"/>
      <c r="L72" s="9"/>
    </row>
    <row r="73" spans="2:12" ht="12">
      <c r="B73" s="9"/>
      <c r="L73" s="9"/>
    </row>
    <row r="74" spans="2:12" ht="12">
      <c r="B74" s="9"/>
      <c r="L74" s="9"/>
    </row>
    <row r="75" spans="2:12" ht="12">
      <c r="B75" s="9"/>
      <c r="L75" s="9"/>
    </row>
    <row r="76" spans="1:31" s="22" customFormat="1" ht="12.75">
      <c r="A76" s="18"/>
      <c r="B76" s="19"/>
      <c r="C76" s="18"/>
      <c r="D76" s="32" t="s">
        <v>48</v>
      </c>
      <c r="E76" s="21"/>
      <c r="F76" s="102" t="s">
        <v>49</v>
      </c>
      <c r="G76" s="32" t="s">
        <v>48</v>
      </c>
      <c r="H76" s="21"/>
      <c r="I76" s="21"/>
      <c r="J76" s="103" t="s">
        <v>49</v>
      </c>
      <c r="K76" s="21"/>
      <c r="L76" s="29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</row>
    <row r="77" spans="1:31" s="22" customFormat="1" ht="14.45" customHeight="1">
      <c r="A77" s="18"/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29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</row>
    <row r="81" spans="1:31" s="22" customFormat="1" ht="6.95" customHeight="1">
      <c r="A81" s="18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29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</row>
    <row r="82" spans="1:31" s="22" customFormat="1" ht="24.95" customHeight="1">
      <c r="A82" s="18"/>
      <c r="B82" s="19"/>
      <c r="C82" s="10" t="s">
        <v>92</v>
      </c>
      <c r="D82" s="18"/>
      <c r="E82" s="18"/>
      <c r="F82" s="18"/>
      <c r="G82" s="18"/>
      <c r="H82" s="18"/>
      <c r="I82" s="18"/>
      <c r="J82" s="18"/>
      <c r="K82" s="18"/>
      <c r="L82" s="29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</row>
    <row r="83" spans="1:31" s="22" customFormat="1" ht="6.95" customHeight="1">
      <c r="A83" s="18"/>
      <c r="B83" s="19"/>
      <c r="C83" s="18"/>
      <c r="D83" s="18"/>
      <c r="E83" s="18"/>
      <c r="F83" s="18"/>
      <c r="G83" s="18"/>
      <c r="H83" s="18"/>
      <c r="I83" s="18"/>
      <c r="J83" s="18"/>
      <c r="K83" s="18"/>
      <c r="L83" s="29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</row>
    <row r="84" spans="1:31" s="22" customFormat="1" ht="12" customHeight="1">
      <c r="A84" s="18"/>
      <c r="B84" s="19"/>
      <c r="C84" s="15" t="s">
        <v>15</v>
      </c>
      <c r="D84" s="18"/>
      <c r="E84" s="18"/>
      <c r="F84" s="18"/>
      <c r="G84" s="18"/>
      <c r="H84" s="18"/>
      <c r="I84" s="18"/>
      <c r="J84" s="18"/>
      <c r="K84" s="18"/>
      <c r="L84" s="29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</row>
    <row r="85" spans="1:31" s="22" customFormat="1" ht="26.25" customHeight="1">
      <c r="A85" s="18"/>
      <c r="B85" s="19"/>
      <c r="C85" s="18"/>
      <c r="D85" s="18"/>
      <c r="E85" s="198" t="str">
        <f>E7</f>
        <v>SŠ chovu koní a jezdectví Kladruby nad Labem - rekonstrukce DM</v>
      </c>
      <c r="F85" s="199"/>
      <c r="G85" s="199"/>
      <c r="H85" s="199"/>
      <c r="I85" s="18"/>
      <c r="J85" s="18"/>
      <c r="K85" s="18"/>
      <c r="L85" s="29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</row>
    <row r="86" spans="2:12" ht="12" customHeight="1">
      <c r="B86" s="9"/>
      <c r="C86" s="15" t="s">
        <v>89</v>
      </c>
      <c r="L86" s="9"/>
    </row>
    <row r="87" spans="1:31" s="22" customFormat="1" ht="16.5" customHeight="1">
      <c r="A87" s="18"/>
      <c r="B87" s="19"/>
      <c r="C87" s="18"/>
      <c r="D87" s="18"/>
      <c r="E87" s="198" t="s">
        <v>90</v>
      </c>
      <c r="F87" s="197"/>
      <c r="G87" s="197"/>
      <c r="H87" s="197"/>
      <c r="I87" s="18"/>
      <c r="J87" s="18"/>
      <c r="K87" s="18"/>
      <c r="L87" s="29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</row>
    <row r="88" spans="1:31" s="22" customFormat="1" ht="12" customHeight="1">
      <c r="A88" s="18"/>
      <c r="B88" s="19"/>
      <c r="C88" s="15" t="s">
        <v>91</v>
      </c>
      <c r="D88" s="18"/>
      <c r="E88" s="18"/>
      <c r="F88" s="18"/>
      <c r="G88" s="18"/>
      <c r="H88" s="18"/>
      <c r="I88" s="18"/>
      <c r="J88" s="18"/>
      <c r="K88" s="18"/>
      <c r="L88" s="29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</row>
    <row r="89" spans="1:31" s="22" customFormat="1" ht="16.5" customHeight="1">
      <c r="A89" s="18"/>
      <c r="B89" s="19"/>
      <c r="C89" s="18"/>
      <c r="D89" s="18"/>
      <c r="E89" s="156" t="str">
        <f>E11</f>
        <v>6b - Vnitřní vybavení - truhlářské výrobky</v>
      </c>
      <c r="F89" s="197"/>
      <c r="G89" s="197"/>
      <c r="H89" s="197"/>
      <c r="I89" s="18"/>
      <c r="J89" s="18"/>
      <c r="K89" s="18"/>
      <c r="L89" s="29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</row>
    <row r="90" spans="1:31" s="22" customFormat="1" ht="6.95" customHeight="1">
      <c r="A90" s="18"/>
      <c r="B90" s="19"/>
      <c r="C90" s="18"/>
      <c r="D90" s="18"/>
      <c r="E90" s="18"/>
      <c r="F90" s="18"/>
      <c r="G90" s="18"/>
      <c r="H90" s="18"/>
      <c r="I90" s="18"/>
      <c r="J90" s="18"/>
      <c r="K90" s="18"/>
      <c r="L90" s="29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</row>
    <row r="91" spans="1:31" s="22" customFormat="1" ht="12" customHeight="1">
      <c r="A91" s="18"/>
      <c r="B91" s="19"/>
      <c r="C91" s="15" t="s">
        <v>19</v>
      </c>
      <c r="D91" s="18"/>
      <c r="E91" s="18"/>
      <c r="F91" s="16" t="str">
        <f>F14</f>
        <v xml:space="preserve"> </v>
      </c>
      <c r="G91" s="18"/>
      <c r="H91" s="18"/>
      <c r="I91" s="15" t="s">
        <v>21</v>
      </c>
      <c r="J91" s="85" t="str">
        <f>IF(J14="","",J14)</f>
        <v>Vyplň údaj</v>
      </c>
      <c r="K91" s="18"/>
      <c r="L91" s="29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</row>
    <row r="92" spans="1:31" s="22" customFormat="1" ht="6.95" customHeight="1">
      <c r="A92" s="18"/>
      <c r="B92" s="19"/>
      <c r="C92" s="18"/>
      <c r="D92" s="18"/>
      <c r="E92" s="18"/>
      <c r="F92" s="18"/>
      <c r="G92" s="18"/>
      <c r="H92" s="18"/>
      <c r="I92" s="18"/>
      <c r="J92" s="18"/>
      <c r="K92" s="18"/>
      <c r="L92" s="29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</row>
    <row r="93" spans="1:31" s="22" customFormat="1" ht="15.2" customHeight="1">
      <c r="A93" s="18"/>
      <c r="B93" s="19"/>
      <c r="C93" s="15" t="s">
        <v>22</v>
      </c>
      <c r="D93" s="18"/>
      <c r="E93" s="18"/>
      <c r="F93" s="16" t="str">
        <f>E17</f>
        <v>Pardubický kraj</v>
      </c>
      <c r="G93" s="18"/>
      <c r="H93" s="18"/>
      <c r="I93" s="15" t="s">
        <v>28</v>
      </c>
      <c r="J93" s="104" t="str">
        <f>E23</f>
        <v>astalon s.r.o.</v>
      </c>
      <c r="K93" s="18"/>
      <c r="L93" s="29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</row>
    <row r="94" spans="1:31" s="22" customFormat="1" ht="15.2" customHeight="1">
      <c r="A94" s="18"/>
      <c r="B94" s="19"/>
      <c r="C94" s="15" t="s">
        <v>26</v>
      </c>
      <c r="D94" s="18"/>
      <c r="E94" s="18"/>
      <c r="F94" s="16" t="str">
        <f>IF(E20="","",E20)</f>
        <v>Vyplň údaj</v>
      </c>
      <c r="G94" s="18"/>
      <c r="H94" s="18"/>
      <c r="I94" s="15" t="s">
        <v>31</v>
      </c>
      <c r="J94" s="104" t="str">
        <f>E26</f>
        <v xml:space="preserve"> </v>
      </c>
      <c r="K94" s="18"/>
      <c r="L94" s="29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</row>
    <row r="95" spans="1:31" s="22" customFormat="1" ht="10.35" customHeight="1">
      <c r="A95" s="18"/>
      <c r="B95" s="19"/>
      <c r="C95" s="18"/>
      <c r="D95" s="18"/>
      <c r="E95" s="18"/>
      <c r="F95" s="18"/>
      <c r="G95" s="18"/>
      <c r="H95" s="18"/>
      <c r="I95" s="18"/>
      <c r="J95" s="18"/>
      <c r="K95" s="18"/>
      <c r="L95" s="29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</row>
    <row r="96" spans="1:31" s="22" customFormat="1" ht="29.25" customHeight="1">
      <c r="A96" s="18"/>
      <c r="B96" s="19"/>
      <c r="C96" s="105" t="s">
        <v>93</v>
      </c>
      <c r="D96" s="96"/>
      <c r="E96" s="96"/>
      <c r="F96" s="96"/>
      <c r="G96" s="96"/>
      <c r="H96" s="96"/>
      <c r="I96" s="96"/>
      <c r="J96" s="106" t="s">
        <v>94</v>
      </c>
      <c r="K96" s="96"/>
      <c r="L96" s="29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</row>
    <row r="97" spans="1:31" s="22" customFormat="1" ht="10.35" customHeight="1">
      <c r="A97" s="18"/>
      <c r="B97" s="19"/>
      <c r="C97" s="18"/>
      <c r="D97" s="18"/>
      <c r="E97" s="18"/>
      <c r="F97" s="18"/>
      <c r="G97" s="18"/>
      <c r="H97" s="18"/>
      <c r="I97" s="18"/>
      <c r="J97" s="18"/>
      <c r="K97" s="18"/>
      <c r="L97" s="29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</row>
    <row r="98" spans="1:47" s="22" customFormat="1" ht="22.7" customHeight="1">
      <c r="A98" s="18"/>
      <c r="B98" s="19"/>
      <c r="C98" s="107" t="s">
        <v>95</v>
      </c>
      <c r="D98" s="18"/>
      <c r="E98" s="18"/>
      <c r="F98" s="18"/>
      <c r="G98" s="18"/>
      <c r="H98" s="18"/>
      <c r="I98" s="18"/>
      <c r="J98" s="91">
        <f>J121</f>
        <v>0</v>
      </c>
      <c r="K98" s="18"/>
      <c r="L98" s="29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U98" s="6" t="s">
        <v>96</v>
      </c>
    </row>
    <row r="99" spans="2:12" s="108" customFormat="1" ht="24.95" customHeight="1">
      <c r="B99" s="109"/>
      <c r="D99" s="110" t="s">
        <v>117</v>
      </c>
      <c r="E99" s="111"/>
      <c r="F99" s="111"/>
      <c r="G99" s="111"/>
      <c r="H99" s="111"/>
      <c r="I99" s="111"/>
      <c r="J99" s="112">
        <f>J122</f>
        <v>0</v>
      </c>
      <c r="L99" s="109"/>
    </row>
    <row r="100" spans="1:31" s="22" customFormat="1" ht="21.75" customHeight="1">
      <c r="A100" s="18"/>
      <c r="B100" s="19"/>
      <c r="C100" s="18"/>
      <c r="D100" s="18"/>
      <c r="E100" s="18"/>
      <c r="F100" s="18"/>
      <c r="G100" s="18"/>
      <c r="H100" s="18"/>
      <c r="I100" s="18"/>
      <c r="J100" s="18"/>
      <c r="K100" s="18"/>
      <c r="L100" s="29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</row>
    <row r="101" spans="1:31" s="22" customFormat="1" ht="6.95" customHeight="1">
      <c r="A101" s="18"/>
      <c r="B101" s="34"/>
      <c r="C101" s="35"/>
      <c r="D101" s="35"/>
      <c r="E101" s="35"/>
      <c r="F101" s="35"/>
      <c r="G101" s="35"/>
      <c r="H101" s="35"/>
      <c r="I101" s="35"/>
      <c r="J101" s="35"/>
      <c r="K101" s="35"/>
      <c r="L101" s="29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</row>
    <row r="105" spans="1:31" s="22" customFormat="1" ht="6.95" customHeight="1">
      <c r="A105" s="18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29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</row>
    <row r="106" spans="1:31" s="22" customFormat="1" ht="24.95" customHeight="1">
      <c r="A106" s="18"/>
      <c r="B106" s="19"/>
      <c r="C106" s="10" t="s">
        <v>97</v>
      </c>
      <c r="D106" s="18"/>
      <c r="E106" s="18"/>
      <c r="F106" s="18"/>
      <c r="G106" s="18"/>
      <c r="H106" s="18"/>
      <c r="I106" s="18"/>
      <c r="J106" s="18"/>
      <c r="K106" s="18"/>
      <c r="L106" s="29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</row>
    <row r="107" spans="1:31" s="22" customFormat="1" ht="6.95" customHeight="1">
      <c r="A107" s="18"/>
      <c r="B107" s="19"/>
      <c r="C107" s="18"/>
      <c r="D107" s="18"/>
      <c r="E107" s="18"/>
      <c r="F107" s="18"/>
      <c r="G107" s="18"/>
      <c r="H107" s="18"/>
      <c r="I107" s="18"/>
      <c r="J107" s="18"/>
      <c r="K107" s="18"/>
      <c r="L107" s="29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</row>
    <row r="108" spans="1:31" s="22" customFormat="1" ht="12" customHeight="1">
      <c r="A108" s="18"/>
      <c r="B108" s="19"/>
      <c r="C108" s="15" t="s">
        <v>15</v>
      </c>
      <c r="D108" s="18"/>
      <c r="E108" s="18"/>
      <c r="F108" s="18"/>
      <c r="G108" s="18"/>
      <c r="H108" s="18"/>
      <c r="I108" s="18"/>
      <c r="J108" s="18"/>
      <c r="K108" s="18"/>
      <c r="L108" s="29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</row>
    <row r="109" spans="1:31" s="22" customFormat="1" ht="26.25" customHeight="1">
      <c r="A109" s="18"/>
      <c r="B109" s="19"/>
      <c r="C109" s="18"/>
      <c r="D109" s="18"/>
      <c r="E109" s="198" t="str">
        <f>E7</f>
        <v>SŠ chovu koní a jezdectví Kladruby nad Labem - rekonstrukce DM</v>
      </c>
      <c r="F109" s="199"/>
      <c r="G109" s="199"/>
      <c r="H109" s="199"/>
      <c r="I109" s="18"/>
      <c r="J109" s="18"/>
      <c r="K109" s="18"/>
      <c r="L109" s="29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</row>
    <row r="110" spans="2:12" ht="12" customHeight="1">
      <c r="B110" s="9"/>
      <c r="C110" s="15" t="s">
        <v>89</v>
      </c>
      <c r="L110" s="9"/>
    </row>
    <row r="111" spans="1:31" s="22" customFormat="1" ht="16.5" customHeight="1">
      <c r="A111" s="18"/>
      <c r="B111" s="19"/>
      <c r="C111" s="18"/>
      <c r="D111" s="18"/>
      <c r="E111" s="198" t="s">
        <v>90</v>
      </c>
      <c r="F111" s="197"/>
      <c r="G111" s="197"/>
      <c r="H111" s="197"/>
      <c r="I111" s="18"/>
      <c r="J111" s="18"/>
      <c r="K111" s="18"/>
      <c r="L111" s="29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</row>
    <row r="112" spans="1:31" s="22" customFormat="1" ht="12" customHeight="1">
      <c r="A112" s="18"/>
      <c r="B112" s="19"/>
      <c r="C112" s="15" t="s">
        <v>91</v>
      </c>
      <c r="D112" s="18"/>
      <c r="E112" s="18"/>
      <c r="F112" s="18"/>
      <c r="G112" s="18"/>
      <c r="H112" s="18"/>
      <c r="I112" s="18"/>
      <c r="J112" s="18"/>
      <c r="K112" s="18"/>
      <c r="L112" s="29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</row>
    <row r="113" spans="1:31" s="22" customFormat="1" ht="16.5" customHeight="1">
      <c r="A113" s="18"/>
      <c r="B113" s="19"/>
      <c r="C113" s="18"/>
      <c r="D113" s="18"/>
      <c r="E113" s="156" t="str">
        <f>E11</f>
        <v>6b - Vnitřní vybavení - truhlářské výrobky</v>
      </c>
      <c r="F113" s="197"/>
      <c r="G113" s="197"/>
      <c r="H113" s="197"/>
      <c r="I113" s="18"/>
      <c r="J113" s="18"/>
      <c r="K113" s="18"/>
      <c r="L113" s="29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</row>
    <row r="114" spans="1:31" s="22" customFormat="1" ht="6.95" customHeight="1">
      <c r="A114" s="18"/>
      <c r="B114" s="19"/>
      <c r="C114" s="18"/>
      <c r="D114" s="18"/>
      <c r="E114" s="18"/>
      <c r="F114" s="18"/>
      <c r="G114" s="18"/>
      <c r="H114" s="18"/>
      <c r="I114" s="18"/>
      <c r="J114" s="18"/>
      <c r="K114" s="18"/>
      <c r="L114" s="29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</row>
    <row r="115" spans="1:31" s="22" customFormat="1" ht="12" customHeight="1">
      <c r="A115" s="18"/>
      <c r="B115" s="19"/>
      <c r="C115" s="15" t="s">
        <v>19</v>
      </c>
      <c r="D115" s="18"/>
      <c r="E115" s="18"/>
      <c r="F115" s="16" t="str">
        <f>F14</f>
        <v xml:space="preserve"> </v>
      </c>
      <c r="G115" s="18"/>
      <c r="H115" s="18"/>
      <c r="I115" s="15" t="s">
        <v>21</v>
      </c>
      <c r="J115" s="85" t="str">
        <f>IF(J14="","",J14)</f>
        <v>Vyplň údaj</v>
      </c>
      <c r="K115" s="18"/>
      <c r="L115" s="29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</row>
    <row r="116" spans="1:31" s="22" customFormat="1" ht="6.95" customHeight="1">
      <c r="A116" s="18"/>
      <c r="B116" s="19"/>
      <c r="C116" s="18"/>
      <c r="D116" s="18"/>
      <c r="E116" s="18"/>
      <c r="F116" s="18"/>
      <c r="G116" s="18"/>
      <c r="H116" s="18"/>
      <c r="I116" s="18"/>
      <c r="J116" s="18"/>
      <c r="K116" s="18"/>
      <c r="L116" s="29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</row>
    <row r="117" spans="1:31" s="22" customFormat="1" ht="15.2" customHeight="1">
      <c r="A117" s="18"/>
      <c r="B117" s="19"/>
      <c r="C117" s="15" t="s">
        <v>22</v>
      </c>
      <c r="D117" s="18"/>
      <c r="E117" s="18"/>
      <c r="F117" s="16" t="str">
        <f>E17</f>
        <v>Pardubický kraj</v>
      </c>
      <c r="G117" s="18"/>
      <c r="H117" s="18"/>
      <c r="I117" s="15" t="s">
        <v>28</v>
      </c>
      <c r="J117" s="104" t="str">
        <f>E23</f>
        <v>astalon s.r.o.</v>
      </c>
      <c r="K117" s="18"/>
      <c r="L117" s="29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</row>
    <row r="118" spans="1:31" s="22" customFormat="1" ht="15.2" customHeight="1">
      <c r="A118" s="18"/>
      <c r="B118" s="19"/>
      <c r="C118" s="15" t="s">
        <v>26</v>
      </c>
      <c r="D118" s="18"/>
      <c r="E118" s="18"/>
      <c r="F118" s="16" t="str">
        <f>IF(E20="","",E20)</f>
        <v>Vyplň údaj</v>
      </c>
      <c r="G118" s="18"/>
      <c r="H118" s="18"/>
      <c r="I118" s="15" t="s">
        <v>31</v>
      </c>
      <c r="J118" s="104" t="str">
        <f>E26</f>
        <v xml:space="preserve"> </v>
      </c>
      <c r="K118" s="18"/>
      <c r="L118" s="29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</row>
    <row r="119" spans="1:31" s="22" customFormat="1" ht="10.35" customHeight="1">
      <c r="A119" s="18"/>
      <c r="B119" s="19"/>
      <c r="C119" s="18"/>
      <c r="D119" s="18"/>
      <c r="E119" s="18"/>
      <c r="F119" s="18"/>
      <c r="G119" s="18"/>
      <c r="H119" s="18"/>
      <c r="I119" s="18"/>
      <c r="J119" s="18"/>
      <c r="K119" s="18"/>
      <c r="L119" s="29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</row>
    <row r="120" spans="1:31" s="119" customFormat="1" ht="29.25" customHeight="1">
      <c r="A120" s="113"/>
      <c r="B120" s="114"/>
      <c r="C120" s="115" t="s">
        <v>98</v>
      </c>
      <c r="D120" s="116" t="s">
        <v>58</v>
      </c>
      <c r="E120" s="116" t="s">
        <v>54</v>
      </c>
      <c r="F120" s="116" t="s">
        <v>55</v>
      </c>
      <c r="G120" s="116" t="s">
        <v>99</v>
      </c>
      <c r="H120" s="116" t="s">
        <v>100</v>
      </c>
      <c r="I120" s="116" t="s">
        <v>101</v>
      </c>
      <c r="J120" s="116" t="s">
        <v>94</v>
      </c>
      <c r="K120" s="117" t="s">
        <v>192</v>
      </c>
      <c r="L120" s="118"/>
      <c r="M120" s="50" t="s">
        <v>1</v>
      </c>
      <c r="N120" s="51" t="s">
        <v>37</v>
      </c>
      <c r="O120" s="51" t="s">
        <v>102</v>
      </c>
      <c r="P120" s="51" t="s">
        <v>103</v>
      </c>
      <c r="Q120" s="51" t="s">
        <v>104</v>
      </c>
      <c r="R120" s="51" t="s">
        <v>105</v>
      </c>
      <c r="S120" s="51" t="s">
        <v>106</v>
      </c>
      <c r="T120" s="52" t="s">
        <v>107</v>
      </c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</row>
    <row r="121" spans="1:63" s="22" customFormat="1" ht="22.7" customHeight="1">
      <c r="A121" s="18"/>
      <c r="B121" s="19"/>
      <c r="C121" s="58" t="s">
        <v>108</v>
      </c>
      <c r="D121" s="18"/>
      <c r="E121" s="18"/>
      <c r="F121" s="18"/>
      <c r="G121" s="18"/>
      <c r="H121" s="18"/>
      <c r="I121" s="18"/>
      <c r="J121" s="120">
        <f>BK121</f>
        <v>0</v>
      </c>
      <c r="K121" s="18"/>
      <c r="L121" s="19"/>
      <c r="M121" s="53"/>
      <c r="N121" s="44"/>
      <c r="O121" s="54"/>
      <c r="P121" s="121">
        <f>P122</f>
        <v>0</v>
      </c>
      <c r="Q121" s="54"/>
      <c r="R121" s="121">
        <f>R122</f>
        <v>0</v>
      </c>
      <c r="S121" s="54"/>
      <c r="T121" s="122">
        <f>T122</f>
        <v>0</v>
      </c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T121" s="6" t="s">
        <v>72</v>
      </c>
      <c r="AU121" s="6" t="s">
        <v>96</v>
      </c>
      <c r="BK121" s="123">
        <f>BK122</f>
        <v>0</v>
      </c>
    </row>
    <row r="122" spans="2:63" s="124" customFormat="1" ht="25.9" customHeight="1">
      <c r="B122" s="125"/>
      <c r="D122" s="126" t="s">
        <v>72</v>
      </c>
      <c r="E122" s="127" t="s">
        <v>118</v>
      </c>
      <c r="F122" s="127" t="s">
        <v>86</v>
      </c>
      <c r="J122" s="128">
        <f>BK122</f>
        <v>0</v>
      </c>
      <c r="L122" s="125"/>
      <c r="M122" s="129"/>
      <c r="N122" s="130"/>
      <c r="O122" s="130"/>
      <c r="P122" s="131">
        <f>SUM(P123:P145)</f>
        <v>0</v>
      </c>
      <c r="Q122" s="130"/>
      <c r="R122" s="131">
        <f>SUM(R123:R145)</f>
        <v>0</v>
      </c>
      <c r="S122" s="130"/>
      <c r="T122" s="132">
        <f>SUM(T123:T145)</f>
        <v>0</v>
      </c>
      <c r="AR122" s="126" t="s">
        <v>80</v>
      </c>
      <c r="AT122" s="133" t="s">
        <v>72</v>
      </c>
      <c r="AU122" s="133" t="s">
        <v>73</v>
      </c>
      <c r="AY122" s="126" t="s">
        <v>109</v>
      </c>
      <c r="BK122" s="134">
        <f>SUM(BK123:BK145)</f>
        <v>0</v>
      </c>
    </row>
    <row r="123" spans="1:65" s="22" customFormat="1" ht="44.25" customHeight="1">
      <c r="A123" s="18"/>
      <c r="B123" s="19"/>
      <c r="C123" s="135" t="s">
        <v>80</v>
      </c>
      <c r="D123" s="135" t="s">
        <v>110</v>
      </c>
      <c r="E123" s="136" t="s">
        <v>119</v>
      </c>
      <c r="F123" s="137" t="s">
        <v>120</v>
      </c>
      <c r="G123" s="138" t="s">
        <v>111</v>
      </c>
      <c r="H123" s="139">
        <v>124</v>
      </c>
      <c r="I123" s="1"/>
      <c r="J123" s="140">
        <f aca="true" t="shared" si="0" ref="J123:J145">ROUND(I123*H123,2)</f>
        <v>0</v>
      </c>
      <c r="K123" s="153" t="s">
        <v>1</v>
      </c>
      <c r="L123" s="19"/>
      <c r="M123" s="141" t="s">
        <v>1</v>
      </c>
      <c r="N123" s="142" t="s">
        <v>38</v>
      </c>
      <c r="O123" s="46"/>
      <c r="P123" s="143">
        <f aca="true" t="shared" si="1" ref="P123:P145">O123*H123</f>
        <v>0</v>
      </c>
      <c r="Q123" s="143">
        <v>0</v>
      </c>
      <c r="R123" s="143">
        <f aca="true" t="shared" si="2" ref="R123:R145">Q123*H123</f>
        <v>0</v>
      </c>
      <c r="S123" s="143">
        <v>0</v>
      </c>
      <c r="T123" s="144">
        <f aca="true" t="shared" si="3" ref="T123:T145">S123*H123</f>
        <v>0</v>
      </c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R123" s="145" t="s">
        <v>113</v>
      </c>
      <c r="AT123" s="145" t="s">
        <v>110</v>
      </c>
      <c r="AU123" s="145" t="s">
        <v>80</v>
      </c>
      <c r="AY123" s="6" t="s">
        <v>109</v>
      </c>
      <c r="BE123" s="146">
        <f aca="true" t="shared" si="4" ref="BE123:BE145">IF(N123="základní",J123,0)</f>
        <v>0</v>
      </c>
      <c r="BF123" s="146">
        <f aca="true" t="shared" si="5" ref="BF123:BF145">IF(N123="snížená",J123,0)</f>
        <v>0</v>
      </c>
      <c r="BG123" s="146">
        <f aca="true" t="shared" si="6" ref="BG123:BG145">IF(N123="zákl. přenesená",J123,0)</f>
        <v>0</v>
      </c>
      <c r="BH123" s="146">
        <f aca="true" t="shared" si="7" ref="BH123:BH145">IF(N123="sníž. přenesená",J123,0)</f>
        <v>0</v>
      </c>
      <c r="BI123" s="146">
        <f aca="true" t="shared" si="8" ref="BI123:BI145">IF(N123="nulová",J123,0)</f>
        <v>0</v>
      </c>
      <c r="BJ123" s="6" t="s">
        <v>80</v>
      </c>
      <c r="BK123" s="146">
        <f aca="true" t="shared" si="9" ref="BK123:BK145">ROUND(I123*H123,2)</f>
        <v>0</v>
      </c>
      <c r="BL123" s="6" t="s">
        <v>113</v>
      </c>
      <c r="BM123" s="145" t="s">
        <v>82</v>
      </c>
    </row>
    <row r="124" spans="1:65" s="22" customFormat="1" ht="44.25" customHeight="1">
      <c r="A124" s="18"/>
      <c r="B124" s="19"/>
      <c r="C124" s="135" t="s">
        <v>82</v>
      </c>
      <c r="D124" s="135" t="s">
        <v>110</v>
      </c>
      <c r="E124" s="136" t="s">
        <v>121</v>
      </c>
      <c r="F124" s="137" t="s">
        <v>122</v>
      </c>
      <c r="G124" s="138" t="s">
        <v>111</v>
      </c>
      <c r="H124" s="139">
        <v>4</v>
      </c>
      <c r="I124" s="1"/>
      <c r="J124" s="140">
        <f t="shared" si="0"/>
        <v>0</v>
      </c>
      <c r="K124" s="153" t="s">
        <v>1</v>
      </c>
      <c r="L124" s="19"/>
      <c r="M124" s="141" t="s">
        <v>1</v>
      </c>
      <c r="N124" s="142" t="s">
        <v>38</v>
      </c>
      <c r="O124" s="46"/>
      <c r="P124" s="143">
        <f t="shared" si="1"/>
        <v>0</v>
      </c>
      <c r="Q124" s="143">
        <v>0</v>
      </c>
      <c r="R124" s="143">
        <f t="shared" si="2"/>
        <v>0</v>
      </c>
      <c r="S124" s="143">
        <v>0</v>
      </c>
      <c r="T124" s="144">
        <f t="shared" si="3"/>
        <v>0</v>
      </c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R124" s="145" t="s">
        <v>113</v>
      </c>
      <c r="AT124" s="145" t="s">
        <v>110</v>
      </c>
      <c r="AU124" s="145" t="s">
        <v>80</v>
      </c>
      <c r="AY124" s="6" t="s">
        <v>109</v>
      </c>
      <c r="BE124" s="146">
        <f t="shared" si="4"/>
        <v>0</v>
      </c>
      <c r="BF124" s="146">
        <f t="shared" si="5"/>
        <v>0</v>
      </c>
      <c r="BG124" s="146">
        <f t="shared" si="6"/>
        <v>0</v>
      </c>
      <c r="BH124" s="146">
        <f t="shared" si="7"/>
        <v>0</v>
      </c>
      <c r="BI124" s="146">
        <f t="shared" si="8"/>
        <v>0</v>
      </c>
      <c r="BJ124" s="6" t="s">
        <v>80</v>
      </c>
      <c r="BK124" s="146">
        <f t="shared" si="9"/>
        <v>0</v>
      </c>
      <c r="BL124" s="6" t="s">
        <v>113</v>
      </c>
      <c r="BM124" s="145" t="s">
        <v>113</v>
      </c>
    </row>
    <row r="125" spans="1:65" s="22" customFormat="1" ht="48.95" customHeight="1">
      <c r="A125" s="18"/>
      <c r="B125" s="19"/>
      <c r="C125" s="135" t="s">
        <v>114</v>
      </c>
      <c r="D125" s="135" t="s">
        <v>110</v>
      </c>
      <c r="E125" s="136" t="s">
        <v>123</v>
      </c>
      <c r="F125" s="137" t="s">
        <v>124</v>
      </c>
      <c r="G125" s="138" t="s">
        <v>111</v>
      </c>
      <c r="H125" s="139">
        <v>28</v>
      </c>
      <c r="I125" s="1"/>
      <c r="J125" s="140">
        <f t="shared" si="0"/>
        <v>0</v>
      </c>
      <c r="K125" s="153" t="s">
        <v>1</v>
      </c>
      <c r="L125" s="19"/>
      <c r="M125" s="141" t="s">
        <v>1</v>
      </c>
      <c r="N125" s="142" t="s">
        <v>38</v>
      </c>
      <c r="O125" s="46"/>
      <c r="P125" s="143">
        <f t="shared" si="1"/>
        <v>0</v>
      </c>
      <c r="Q125" s="143">
        <v>0</v>
      </c>
      <c r="R125" s="143">
        <f t="shared" si="2"/>
        <v>0</v>
      </c>
      <c r="S125" s="143">
        <v>0</v>
      </c>
      <c r="T125" s="144">
        <f t="shared" si="3"/>
        <v>0</v>
      </c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R125" s="145" t="s">
        <v>113</v>
      </c>
      <c r="AT125" s="145" t="s">
        <v>110</v>
      </c>
      <c r="AU125" s="145" t="s">
        <v>80</v>
      </c>
      <c r="AY125" s="6" t="s">
        <v>109</v>
      </c>
      <c r="BE125" s="146">
        <f t="shared" si="4"/>
        <v>0</v>
      </c>
      <c r="BF125" s="146">
        <f t="shared" si="5"/>
        <v>0</v>
      </c>
      <c r="BG125" s="146">
        <f t="shared" si="6"/>
        <v>0</v>
      </c>
      <c r="BH125" s="146">
        <f t="shared" si="7"/>
        <v>0</v>
      </c>
      <c r="BI125" s="146">
        <f t="shared" si="8"/>
        <v>0</v>
      </c>
      <c r="BJ125" s="6" t="s">
        <v>80</v>
      </c>
      <c r="BK125" s="146">
        <f t="shared" si="9"/>
        <v>0</v>
      </c>
      <c r="BL125" s="6" t="s">
        <v>113</v>
      </c>
      <c r="BM125" s="145" t="s">
        <v>77</v>
      </c>
    </row>
    <row r="126" spans="1:65" s="22" customFormat="1" ht="48.95" customHeight="1">
      <c r="A126" s="18"/>
      <c r="B126" s="19"/>
      <c r="C126" s="135" t="s">
        <v>113</v>
      </c>
      <c r="D126" s="135" t="s">
        <v>110</v>
      </c>
      <c r="E126" s="136" t="s">
        <v>125</v>
      </c>
      <c r="F126" s="137" t="s">
        <v>126</v>
      </c>
      <c r="G126" s="138" t="s">
        <v>111</v>
      </c>
      <c r="H126" s="139">
        <v>40</v>
      </c>
      <c r="I126" s="1"/>
      <c r="J126" s="140">
        <f t="shared" si="0"/>
        <v>0</v>
      </c>
      <c r="K126" s="153" t="s">
        <v>1</v>
      </c>
      <c r="L126" s="19"/>
      <c r="M126" s="141" t="s">
        <v>1</v>
      </c>
      <c r="N126" s="142" t="s">
        <v>38</v>
      </c>
      <c r="O126" s="46"/>
      <c r="P126" s="143">
        <f t="shared" si="1"/>
        <v>0</v>
      </c>
      <c r="Q126" s="143">
        <v>0</v>
      </c>
      <c r="R126" s="143">
        <f t="shared" si="2"/>
        <v>0</v>
      </c>
      <c r="S126" s="143">
        <v>0</v>
      </c>
      <c r="T126" s="144">
        <f t="shared" si="3"/>
        <v>0</v>
      </c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R126" s="145" t="s">
        <v>113</v>
      </c>
      <c r="AT126" s="145" t="s">
        <v>110</v>
      </c>
      <c r="AU126" s="145" t="s">
        <v>80</v>
      </c>
      <c r="AY126" s="6" t="s">
        <v>109</v>
      </c>
      <c r="BE126" s="146">
        <f t="shared" si="4"/>
        <v>0</v>
      </c>
      <c r="BF126" s="146">
        <f t="shared" si="5"/>
        <v>0</v>
      </c>
      <c r="BG126" s="146">
        <f t="shared" si="6"/>
        <v>0</v>
      </c>
      <c r="BH126" s="146">
        <f t="shared" si="7"/>
        <v>0</v>
      </c>
      <c r="BI126" s="146">
        <f t="shared" si="8"/>
        <v>0</v>
      </c>
      <c r="BJ126" s="6" t="s">
        <v>80</v>
      </c>
      <c r="BK126" s="146">
        <f t="shared" si="9"/>
        <v>0</v>
      </c>
      <c r="BL126" s="6" t="s">
        <v>113</v>
      </c>
      <c r="BM126" s="145" t="s">
        <v>127</v>
      </c>
    </row>
    <row r="127" spans="1:65" s="22" customFormat="1" ht="44.25" customHeight="1">
      <c r="A127" s="18"/>
      <c r="B127" s="19"/>
      <c r="C127" s="135" t="s">
        <v>115</v>
      </c>
      <c r="D127" s="135" t="s">
        <v>110</v>
      </c>
      <c r="E127" s="136" t="s">
        <v>128</v>
      </c>
      <c r="F127" s="137" t="s">
        <v>129</v>
      </c>
      <c r="G127" s="138" t="s">
        <v>111</v>
      </c>
      <c r="H127" s="139">
        <v>64</v>
      </c>
      <c r="I127" s="1"/>
      <c r="J127" s="140">
        <f t="shared" si="0"/>
        <v>0</v>
      </c>
      <c r="K127" s="153" t="s">
        <v>1</v>
      </c>
      <c r="L127" s="19"/>
      <c r="M127" s="141" t="s">
        <v>1</v>
      </c>
      <c r="N127" s="142" t="s">
        <v>38</v>
      </c>
      <c r="O127" s="46"/>
      <c r="P127" s="143">
        <f t="shared" si="1"/>
        <v>0</v>
      </c>
      <c r="Q127" s="143">
        <v>0</v>
      </c>
      <c r="R127" s="143">
        <f t="shared" si="2"/>
        <v>0</v>
      </c>
      <c r="S127" s="143">
        <v>0</v>
      </c>
      <c r="T127" s="144">
        <f t="shared" si="3"/>
        <v>0</v>
      </c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R127" s="145" t="s">
        <v>113</v>
      </c>
      <c r="AT127" s="145" t="s">
        <v>110</v>
      </c>
      <c r="AU127" s="145" t="s">
        <v>80</v>
      </c>
      <c r="AY127" s="6" t="s">
        <v>109</v>
      </c>
      <c r="BE127" s="146">
        <f t="shared" si="4"/>
        <v>0</v>
      </c>
      <c r="BF127" s="146">
        <f t="shared" si="5"/>
        <v>0</v>
      </c>
      <c r="BG127" s="146">
        <f t="shared" si="6"/>
        <v>0</v>
      </c>
      <c r="BH127" s="146">
        <f t="shared" si="7"/>
        <v>0</v>
      </c>
      <c r="BI127" s="146">
        <f t="shared" si="8"/>
        <v>0</v>
      </c>
      <c r="BJ127" s="6" t="s">
        <v>80</v>
      </c>
      <c r="BK127" s="146">
        <f t="shared" si="9"/>
        <v>0</v>
      </c>
      <c r="BL127" s="6" t="s">
        <v>113</v>
      </c>
      <c r="BM127" s="145" t="s">
        <v>130</v>
      </c>
    </row>
    <row r="128" spans="1:65" s="22" customFormat="1" ht="44.25" customHeight="1">
      <c r="A128" s="18"/>
      <c r="B128" s="19"/>
      <c r="C128" s="135" t="s">
        <v>77</v>
      </c>
      <c r="D128" s="135" t="s">
        <v>110</v>
      </c>
      <c r="E128" s="136" t="s">
        <v>131</v>
      </c>
      <c r="F128" s="137" t="s">
        <v>132</v>
      </c>
      <c r="G128" s="138" t="s">
        <v>111</v>
      </c>
      <c r="H128" s="139">
        <v>64</v>
      </c>
      <c r="I128" s="1"/>
      <c r="J128" s="140">
        <f t="shared" si="0"/>
        <v>0</v>
      </c>
      <c r="K128" s="153" t="s">
        <v>1</v>
      </c>
      <c r="L128" s="19"/>
      <c r="M128" s="141" t="s">
        <v>1</v>
      </c>
      <c r="N128" s="142" t="s">
        <v>38</v>
      </c>
      <c r="O128" s="46"/>
      <c r="P128" s="143">
        <f t="shared" si="1"/>
        <v>0</v>
      </c>
      <c r="Q128" s="143">
        <v>0</v>
      </c>
      <c r="R128" s="143">
        <f t="shared" si="2"/>
        <v>0</v>
      </c>
      <c r="S128" s="143">
        <v>0</v>
      </c>
      <c r="T128" s="144">
        <f t="shared" si="3"/>
        <v>0</v>
      </c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R128" s="145" t="s">
        <v>113</v>
      </c>
      <c r="AT128" s="145" t="s">
        <v>110</v>
      </c>
      <c r="AU128" s="145" t="s">
        <v>80</v>
      </c>
      <c r="AY128" s="6" t="s">
        <v>109</v>
      </c>
      <c r="BE128" s="146">
        <f t="shared" si="4"/>
        <v>0</v>
      </c>
      <c r="BF128" s="146">
        <f t="shared" si="5"/>
        <v>0</v>
      </c>
      <c r="BG128" s="146">
        <f t="shared" si="6"/>
        <v>0</v>
      </c>
      <c r="BH128" s="146">
        <f t="shared" si="7"/>
        <v>0</v>
      </c>
      <c r="BI128" s="146">
        <f t="shared" si="8"/>
        <v>0</v>
      </c>
      <c r="BJ128" s="6" t="s">
        <v>80</v>
      </c>
      <c r="BK128" s="146">
        <f t="shared" si="9"/>
        <v>0</v>
      </c>
      <c r="BL128" s="6" t="s">
        <v>113</v>
      </c>
      <c r="BM128" s="145" t="s">
        <v>133</v>
      </c>
    </row>
    <row r="129" spans="1:65" s="22" customFormat="1" ht="44.25" customHeight="1">
      <c r="A129" s="18"/>
      <c r="B129" s="19"/>
      <c r="C129" s="135" t="s">
        <v>134</v>
      </c>
      <c r="D129" s="135" t="s">
        <v>110</v>
      </c>
      <c r="E129" s="136" t="s">
        <v>135</v>
      </c>
      <c r="F129" s="137" t="s">
        <v>136</v>
      </c>
      <c r="G129" s="138" t="s">
        <v>111</v>
      </c>
      <c r="H129" s="139">
        <v>12</v>
      </c>
      <c r="I129" s="1"/>
      <c r="J129" s="140">
        <f t="shared" si="0"/>
        <v>0</v>
      </c>
      <c r="K129" s="153" t="s">
        <v>1</v>
      </c>
      <c r="L129" s="19"/>
      <c r="M129" s="141" t="s">
        <v>1</v>
      </c>
      <c r="N129" s="142" t="s">
        <v>38</v>
      </c>
      <c r="O129" s="46"/>
      <c r="P129" s="143">
        <f t="shared" si="1"/>
        <v>0</v>
      </c>
      <c r="Q129" s="143">
        <v>0</v>
      </c>
      <c r="R129" s="143">
        <f t="shared" si="2"/>
        <v>0</v>
      </c>
      <c r="S129" s="143">
        <v>0</v>
      </c>
      <c r="T129" s="144">
        <f t="shared" si="3"/>
        <v>0</v>
      </c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R129" s="145" t="s">
        <v>113</v>
      </c>
      <c r="AT129" s="145" t="s">
        <v>110</v>
      </c>
      <c r="AU129" s="145" t="s">
        <v>80</v>
      </c>
      <c r="AY129" s="6" t="s">
        <v>109</v>
      </c>
      <c r="BE129" s="146">
        <f t="shared" si="4"/>
        <v>0</v>
      </c>
      <c r="BF129" s="146">
        <f t="shared" si="5"/>
        <v>0</v>
      </c>
      <c r="BG129" s="146">
        <f t="shared" si="6"/>
        <v>0</v>
      </c>
      <c r="BH129" s="146">
        <f t="shared" si="7"/>
        <v>0</v>
      </c>
      <c r="BI129" s="146">
        <f t="shared" si="8"/>
        <v>0</v>
      </c>
      <c r="BJ129" s="6" t="s">
        <v>80</v>
      </c>
      <c r="BK129" s="146">
        <f t="shared" si="9"/>
        <v>0</v>
      </c>
      <c r="BL129" s="6" t="s">
        <v>113</v>
      </c>
      <c r="BM129" s="145" t="s">
        <v>112</v>
      </c>
    </row>
    <row r="130" spans="1:65" s="22" customFormat="1" ht="37.7" customHeight="1">
      <c r="A130" s="18"/>
      <c r="B130" s="19"/>
      <c r="C130" s="135" t="s">
        <v>127</v>
      </c>
      <c r="D130" s="135" t="s">
        <v>110</v>
      </c>
      <c r="E130" s="136" t="s">
        <v>137</v>
      </c>
      <c r="F130" s="137" t="s">
        <v>138</v>
      </c>
      <c r="G130" s="138" t="s">
        <v>111</v>
      </c>
      <c r="H130" s="139">
        <v>2</v>
      </c>
      <c r="I130" s="1"/>
      <c r="J130" s="140">
        <f t="shared" si="0"/>
        <v>0</v>
      </c>
      <c r="K130" s="153" t="s">
        <v>1</v>
      </c>
      <c r="L130" s="19"/>
      <c r="M130" s="141" t="s">
        <v>1</v>
      </c>
      <c r="N130" s="142" t="s">
        <v>38</v>
      </c>
      <c r="O130" s="46"/>
      <c r="P130" s="143">
        <f t="shared" si="1"/>
        <v>0</v>
      </c>
      <c r="Q130" s="143">
        <v>0</v>
      </c>
      <c r="R130" s="143">
        <f t="shared" si="2"/>
        <v>0</v>
      </c>
      <c r="S130" s="143">
        <v>0</v>
      </c>
      <c r="T130" s="144">
        <f t="shared" si="3"/>
        <v>0</v>
      </c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R130" s="145" t="s">
        <v>113</v>
      </c>
      <c r="AT130" s="145" t="s">
        <v>110</v>
      </c>
      <c r="AU130" s="145" t="s">
        <v>80</v>
      </c>
      <c r="AY130" s="6" t="s">
        <v>109</v>
      </c>
      <c r="BE130" s="146">
        <f t="shared" si="4"/>
        <v>0</v>
      </c>
      <c r="BF130" s="146">
        <f t="shared" si="5"/>
        <v>0</v>
      </c>
      <c r="BG130" s="146">
        <f t="shared" si="6"/>
        <v>0</v>
      </c>
      <c r="BH130" s="146">
        <f t="shared" si="7"/>
        <v>0</v>
      </c>
      <c r="BI130" s="146">
        <f t="shared" si="8"/>
        <v>0</v>
      </c>
      <c r="BJ130" s="6" t="s">
        <v>80</v>
      </c>
      <c r="BK130" s="146">
        <f t="shared" si="9"/>
        <v>0</v>
      </c>
      <c r="BL130" s="6" t="s">
        <v>113</v>
      </c>
      <c r="BM130" s="145" t="s">
        <v>139</v>
      </c>
    </row>
    <row r="131" spans="1:65" s="22" customFormat="1" ht="37.7" customHeight="1">
      <c r="A131" s="18"/>
      <c r="B131" s="19"/>
      <c r="C131" s="135" t="s">
        <v>140</v>
      </c>
      <c r="D131" s="135" t="s">
        <v>110</v>
      </c>
      <c r="E131" s="136" t="s">
        <v>141</v>
      </c>
      <c r="F131" s="137" t="s">
        <v>142</v>
      </c>
      <c r="G131" s="138" t="s">
        <v>111</v>
      </c>
      <c r="H131" s="139">
        <v>6</v>
      </c>
      <c r="I131" s="1"/>
      <c r="J131" s="140">
        <f t="shared" si="0"/>
        <v>0</v>
      </c>
      <c r="K131" s="153" t="s">
        <v>1</v>
      </c>
      <c r="L131" s="19"/>
      <c r="M131" s="141" t="s">
        <v>1</v>
      </c>
      <c r="N131" s="142" t="s">
        <v>38</v>
      </c>
      <c r="O131" s="46"/>
      <c r="P131" s="143">
        <f t="shared" si="1"/>
        <v>0</v>
      </c>
      <c r="Q131" s="143">
        <v>0</v>
      </c>
      <c r="R131" s="143">
        <f t="shared" si="2"/>
        <v>0</v>
      </c>
      <c r="S131" s="143">
        <v>0</v>
      </c>
      <c r="T131" s="144">
        <f t="shared" si="3"/>
        <v>0</v>
      </c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R131" s="145" t="s">
        <v>113</v>
      </c>
      <c r="AT131" s="145" t="s">
        <v>110</v>
      </c>
      <c r="AU131" s="145" t="s">
        <v>80</v>
      </c>
      <c r="AY131" s="6" t="s">
        <v>109</v>
      </c>
      <c r="BE131" s="146">
        <f t="shared" si="4"/>
        <v>0</v>
      </c>
      <c r="BF131" s="146">
        <f t="shared" si="5"/>
        <v>0</v>
      </c>
      <c r="BG131" s="146">
        <f t="shared" si="6"/>
        <v>0</v>
      </c>
      <c r="BH131" s="146">
        <f t="shared" si="7"/>
        <v>0</v>
      </c>
      <c r="BI131" s="146">
        <f t="shared" si="8"/>
        <v>0</v>
      </c>
      <c r="BJ131" s="6" t="s">
        <v>80</v>
      </c>
      <c r="BK131" s="146">
        <f t="shared" si="9"/>
        <v>0</v>
      </c>
      <c r="BL131" s="6" t="s">
        <v>113</v>
      </c>
      <c r="BM131" s="145" t="s">
        <v>143</v>
      </c>
    </row>
    <row r="132" spans="1:65" s="22" customFormat="1" ht="44.25" customHeight="1">
      <c r="A132" s="18"/>
      <c r="B132" s="19"/>
      <c r="C132" s="135" t="s">
        <v>144</v>
      </c>
      <c r="D132" s="135" t="s">
        <v>110</v>
      </c>
      <c r="E132" s="136" t="s">
        <v>145</v>
      </c>
      <c r="F132" s="137" t="s">
        <v>146</v>
      </c>
      <c r="G132" s="138" t="s">
        <v>111</v>
      </c>
      <c r="H132" s="139">
        <v>14</v>
      </c>
      <c r="I132" s="1"/>
      <c r="J132" s="140">
        <f t="shared" si="0"/>
        <v>0</v>
      </c>
      <c r="K132" s="153" t="s">
        <v>1</v>
      </c>
      <c r="L132" s="19"/>
      <c r="M132" s="141" t="s">
        <v>1</v>
      </c>
      <c r="N132" s="142" t="s">
        <v>38</v>
      </c>
      <c r="O132" s="46"/>
      <c r="P132" s="143">
        <f t="shared" si="1"/>
        <v>0</v>
      </c>
      <c r="Q132" s="143">
        <v>0</v>
      </c>
      <c r="R132" s="143">
        <f t="shared" si="2"/>
        <v>0</v>
      </c>
      <c r="S132" s="143">
        <v>0</v>
      </c>
      <c r="T132" s="144">
        <f t="shared" si="3"/>
        <v>0</v>
      </c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R132" s="145" t="s">
        <v>113</v>
      </c>
      <c r="AT132" s="145" t="s">
        <v>110</v>
      </c>
      <c r="AU132" s="145" t="s">
        <v>80</v>
      </c>
      <c r="AY132" s="6" t="s">
        <v>109</v>
      </c>
      <c r="BE132" s="146">
        <f t="shared" si="4"/>
        <v>0</v>
      </c>
      <c r="BF132" s="146">
        <f t="shared" si="5"/>
        <v>0</v>
      </c>
      <c r="BG132" s="146">
        <f t="shared" si="6"/>
        <v>0</v>
      </c>
      <c r="BH132" s="146">
        <f t="shared" si="7"/>
        <v>0</v>
      </c>
      <c r="BI132" s="146">
        <f t="shared" si="8"/>
        <v>0</v>
      </c>
      <c r="BJ132" s="6" t="s">
        <v>80</v>
      </c>
      <c r="BK132" s="146">
        <f t="shared" si="9"/>
        <v>0</v>
      </c>
      <c r="BL132" s="6" t="s">
        <v>113</v>
      </c>
      <c r="BM132" s="145" t="s">
        <v>147</v>
      </c>
    </row>
    <row r="133" spans="1:65" s="22" customFormat="1" ht="44.25" customHeight="1">
      <c r="A133" s="18"/>
      <c r="B133" s="19"/>
      <c r="C133" s="135" t="s">
        <v>148</v>
      </c>
      <c r="D133" s="135" t="s">
        <v>110</v>
      </c>
      <c r="E133" s="136" t="s">
        <v>149</v>
      </c>
      <c r="F133" s="137" t="s">
        <v>150</v>
      </c>
      <c r="G133" s="138" t="s">
        <v>111</v>
      </c>
      <c r="H133" s="139">
        <v>2</v>
      </c>
      <c r="I133" s="1"/>
      <c r="J133" s="140">
        <f t="shared" si="0"/>
        <v>0</v>
      </c>
      <c r="K133" s="153" t="s">
        <v>1</v>
      </c>
      <c r="L133" s="19"/>
      <c r="M133" s="141" t="s">
        <v>1</v>
      </c>
      <c r="N133" s="142" t="s">
        <v>38</v>
      </c>
      <c r="O133" s="46"/>
      <c r="P133" s="143">
        <f t="shared" si="1"/>
        <v>0</v>
      </c>
      <c r="Q133" s="143">
        <v>0</v>
      </c>
      <c r="R133" s="143">
        <f t="shared" si="2"/>
        <v>0</v>
      </c>
      <c r="S133" s="143">
        <v>0</v>
      </c>
      <c r="T133" s="144">
        <f t="shared" si="3"/>
        <v>0</v>
      </c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R133" s="145" t="s">
        <v>113</v>
      </c>
      <c r="AT133" s="145" t="s">
        <v>110</v>
      </c>
      <c r="AU133" s="145" t="s">
        <v>80</v>
      </c>
      <c r="AY133" s="6" t="s">
        <v>109</v>
      </c>
      <c r="BE133" s="146">
        <f t="shared" si="4"/>
        <v>0</v>
      </c>
      <c r="BF133" s="146">
        <f t="shared" si="5"/>
        <v>0</v>
      </c>
      <c r="BG133" s="146">
        <f t="shared" si="6"/>
        <v>0</v>
      </c>
      <c r="BH133" s="146">
        <f t="shared" si="7"/>
        <v>0</v>
      </c>
      <c r="BI133" s="146">
        <f t="shared" si="8"/>
        <v>0</v>
      </c>
      <c r="BJ133" s="6" t="s">
        <v>80</v>
      </c>
      <c r="BK133" s="146">
        <f t="shared" si="9"/>
        <v>0</v>
      </c>
      <c r="BL133" s="6" t="s">
        <v>113</v>
      </c>
      <c r="BM133" s="145" t="s">
        <v>151</v>
      </c>
    </row>
    <row r="134" spans="1:65" s="22" customFormat="1" ht="44.25" customHeight="1">
      <c r="A134" s="18"/>
      <c r="B134" s="19"/>
      <c r="C134" s="135" t="s">
        <v>130</v>
      </c>
      <c r="D134" s="135" t="s">
        <v>110</v>
      </c>
      <c r="E134" s="136" t="s">
        <v>152</v>
      </c>
      <c r="F134" s="137" t="s">
        <v>153</v>
      </c>
      <c r="G134" s="138" t="s">
        <v>111</v>
      </c>
      <c r="H134" s="139">
        <v>30</v>
      </c>
      <c r="I134" s="1"/>
      <c r="J134" s="140">
        <f t="shared" si="0"/>
        <v>0</v>
      </c>
      <c r="K134" s="153" t="s">
        <v>1</v>
      </c>
      <c r="L134" s="19"/>
      <c r="M134" s="141" t="s">
        <v>1</v>
      </c>
      <c r="N134" s="142" t="s">
        <v>38</v>
      </c>
      <c r="O134" s="46"/>
      <c r="P134" s="143">
        <f t="shared" si="1"/>
        <v>0</v>
      </c>
      <c r="Q134" s="143">
        <v>0</v>
      </c>
      <c r="R134" s="143">
        <f t="shared" si="2"/>
        <v>0</v>
      </c>
      <c r="S134" s="143">
        <v>0</v>
      </c>
      <c r="T134" s="144">
        <f t="shared" si="3"/>
        <v>0</v>
      </c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R134" s="145" t="s">
        <v>113</v>
      </c>
      <c r="AT134" s="145" t="s">
        <v>110</v>
      </c>
      <c r="AU134" s="145" t="s">
        <v>80</v>
      </c>
      <c r="AY134" s="6" t="s">
        <v>109</v>
      </c>
      <c r="BE134" s="146">
        <f t="shared" si="4"/>
        <v>0</v>
      </c>
      <c r="BF134" s="146">
        <f t="shared" si="5"/>
        <v>0</v>
      </c>
      <c r="BG134" s="146">
        <f t="shared" si="6"/>
        <v>0</v>
      </c>
      <c r="BH134" s="146">
        <f t="shared" si="7"/>
        <v>0</v>
      </c>
      <c r="BI134" s="146">
        <f t="shared" si="8"/>
        <v>0</v>
      </c>
      <c r="BJ134" s="6" t="s">
        <v>80</v>
      </c>
      <c r="BK134" s="146">
        <f t="shared" si="9"/>
        <v>0</v>
      </c>
      <c r="BL134" s="6" t="s">
        <v>113</v>
      </c>
      <c r="BM134" s="145" t="s">
        <v>154</v>
      </c>
    </row>
    <row r="135" spans="1:65" s="22" customFormat="1" ht="44.25" customHeight="1">
      <c r="A135" s="18"/>
      <c r="B135" s="19"/>
      <c r="C135" s="135" t="s">
        <v>155</v>
      </c>
      <c r="D135" s="135" t="s">
        <v>110</v>
      </c>
      <c r="E135" s="136" t="s">
        <v>156</v>
      </c>
      <c r="F135" s="137" t="s">
        <v>157</v>
      </c>
      <c r="G135" s="138" t="s">
        <v>111</v>
      </c>
      <c r="H135" s="139">
        <v>68</v>
      </c>
      <c r="I135" s="1"/>
      <c r="J135" s="140">
        <f t="shared" si="0"/>
        <v>0</v>
      </c>
      <c r="K135" s="153" t="s">
        <v>1</v>
      </c>
      <c r="L135" s="19"/>
      <c r="M135" s="141" t="s">
        <v>1</v>
      </c>
      <c r="N135" s="142" t="s">
        <v>38</v>
      </c>
      <c r="O135" s="46"/>
      <c r="P135" s="143">
        <f t="shared" si="1"/>
        <v>0</v>
      </c>
      <c r="Q135" s="143">
        <v>0</v>
      </c>
      <c r="R135" s="143">
        <f t="shared" si="2"/>
        <v>0</v>
      </c>
      <c r="S135" s="143">
        <v>0</v>
      </c>
      <c r="T135" s="144">
        <f t="shared" si="3"/>
        <v>0</v>
      </c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R135" s="145" t="s">
        <v>113</v>
      </c>
      <c r="AT135" s="145" t="s">
        <v>110</v>
      </c>
      <c r="AU135" s="145" t="s">
        <v>80</v>
      </c>
      <c r="AY135" s="6" t="s">
        <v>109</v>
      </c>
      <c r="BE135" s="146">
        <f t="shared" si="4"/>
        <v>0</v>
      </c>
      <c r="BF135" s="146">
        <f t="shared" si="5"/>
        <v>0</v>
      </c>
      <c r="BG135" s="146">
        <f t="shared" si="6"/>
        <v>0</v>
      </c>
      <c r="BH135" s="146">
        <f t="shared" si="7"/>
        <v>0</v>
      </c>
      <c r="BI135" s="146">
        <f t="shared" si="8"/>
        <v>0</v>
      </c>
      <c r="BJ135" s="6" t="s">
        <v>80</v>
      </c>
      <c r="BK135" s="146">
        <f t="shared" si="9"/>
        <v>0</v>
      </c>
      <c r="BL135" s="6" t="s">
        <v>113</v>
      </c>
      <c r="BM135" s="145" t="s">
        <v>158</v>
      </c>
    </row>
    <row r="136" spans="1:65" s="22" customFormat="1" ht="44.25" customHeight="1">
      <c r="A136" s="18"/>
      <c r="B136" s="19"/>
      <c r="C136" s="135" t="s">
        <v>133</v>
      </c>
      <c r="D136" s="135" t="s">
        <v>110</v>
      </c>
      <c r="E136" s="136" t="s">
        <v>159</v>
      </c>
      <c r="F136" s="137" t="s">
        <v>160</v>
      </c>
      <c r="G136" s="138" t="s">
        <v>111</v>
      </c>
      <c r="H136" s="139">
        <v>124</v>
      </c>
      <c r="I136" s="1"/>
      <c r="J136" s="140">
        <f t="shared" si="0"/>
        <v>0</v>
      </c>
      <c r="K136" s="153" t="s">
        <v>1</v>
      </c>
      <c r="L136" s="19"/>
      <c r="M136" s="141" t="s">
        <v>1</v>
      </c>
      <c r="N136" s="142" t="s">
        <v>38</v>
      </c>
      <c r="O136" s="46"/>
      <c r="P136" s="143">
        <f t="shared" si="1"/>
        <v>0</v>
      </c>
      <c r="Q136" s="143">
        <v>0</v>
      </c>
      <c r="R136" s="143">
        <f t="shared" si="2"/>
        <v>0</v>
      </c>
      <c r="S136" s="143">
        <v>0</v>
      </c>
      <c r="T136" s="144">
        <f t="shared" si="3"/>
        <v>0</v>
      </c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R136" s="145" t="s">
        <v>113</v>
      </c>
      <c r="AT136" s="145" t="s">
        <v>110</v>
      </c>
      <c r="AU136" s="145" t="s">
        <v>80</v>
      </c>
      <c r="AY136" s="6" t="s">
        <v>109</v>
      </c>
      <c r="BE136" s="146">
        <f t="shared" si="4"/>
        <v>0</v>
      </c>
      <c r="BF136" s="146">
        <f t="shared" si="5"/>
        <v>0</v>
      </c>
      <c r="BG136" s="146">
        <f t="shared" si="6"/>
        <v>0</v>
      </c>
      <c r="BH136" s="146">
        <f t="shared" si="7"/>
        <v>0</v>
      </c>
      <c r="BI136" s="146">
        <f t="shared" si="8"/>
        <v>0</v>
      </c>
      <c r="BJ136" s="6" t="s">
        <v>80</v>
      </c>
      <c r="BK136" s="146">
        <f t="shared" si="9"/>
        <v>0</v>
      </c>
      <c r="BL136" s="6" t="s">
        <v>113</v>
      </c>
      <c r="BM136" s="145" t="s">
        <v>161</v>
      </c>
    </row>
    <row r="137" spans="1:65" s="22" customFormat="1" ht="44.25" customHeight="1">
      <c r="A137" s="18"/>
      <c r="B137" s="19"/>
      <c r="C137" s="135" t="s">
        <v>8</v>
      </c>
      <c r="D137" s="135" t="s">
        <v>110</v>
      </c>
      <c r="E137" s="136" t="s">
        <v>162</v>
      </c>
      <c r="F137" s="137" t="s">
        <v>163</v>
      </c>
      <c r="G137" s="138" t="s">
        <v>111</v>
      </c>
      <c r="H137" s="139">
        <v>6</v>
      </c>
      <c r="I137" s="1"/>
      <c r="J137" s="140">
        <f t="shared" si="0"/>
        <v>0</v>
      </c>
      <c r="K137" s="153" t="s">
        <v>1</v>
      </c>
      <c r="L137" s="19"/>
      <c r="M137" s="141" t="s">
        <v>1</v>
      </c>
      <c r="N137" s="142" t="s">
        <v>38</v>
      </c>
      <c r="O137" s="46"/>
      <c r="P137" s="143">
        <f t="shared" si="1"/>
        <v>0</v>
      </c>
      <c r="Q137" s="143">
        <v>0</v>
      </c>
      <c r="R137" s="143">
        <f t="shared" si="2"/>
        <v>0</v>
      </c>
      <c r="S137" s="143">
        <v>0</v>
      </c>
      <c r="T137" s="144">
        <f t="shared" si="3"/>
        <v>0</v>
      </c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R137" s="145" t="s">
        <v>113</v>
      </c>
      <c r="AT137" s="145" t="s">
        <v>110</v>
      </c>
      <c r="AU137" s="145" t="s">
        <v>80</v>
      </c>
      <c r="AY137" s="6" t="s">
        <v>109</v>
      </c>
      <c r="BE137" s="146">
        <f t="shared" si="4"/>
        <v>0</v>
      </c>
      <c r="BF137" s="146">
        <f t="shared" si="5"/>
        <v>0</v>
      </c>
      <c r="BG137" s="146">
        <f t="shared" si="6"/>
        <v>0</v>
      </c>
      <c r="BH137" s="146">
        <f t="shared" si="7"/>
        <v>0</v>
      </c>
      <c r="BI137" s="146">
        <f t="shared" si="8"/>
        <v>0</v>
      </c>
      <c r="BJ137" s="6" t="s">
        <v>80</v>
      </c>
      <c r="BK137" s="146">
        <f t="shared" si="9"/>
        <v>0</v>
      </c>
      <c r="BL137" s="6" t="s">
        <v>113</v>
      </c>
      <c r="BM137" s="145" t="s">
        <v>164</v>
      </c>
    </row>
    <row r="138" spans="1:65" s="22" customFormat="1" ht="37.7" customHeight="1">
      <c r="A138" s="18"/>
      <c r="B138" s="19"/>
      <c r="C138" s="135" t="s">
        <v>112</v>
      </c>
      <c r="D138" s="135" t="s">
        <v>110</v>
      </c>
      <c r="E138" s="136" t="s">
        <v>165</v>
      </c>
      <c r="F138" s="137" t="s">
        <v>166</v>
      </c>
      <c r="G138" s="138" t="s">
        <v>111</v>
      </c>
      <c r="H138" s="139">
        <v>8</v>
      </c>
      <c r="I138" s="1"/>
      <c r="J138" s="140">
        <f t="shared" si="0"/>
        <v>0</v>
      </c>
      <c r="K138" s="153" t="s">
        <v>1</v>
      </c>
      <c r="L138" s="19"/>
      <c r="M138" s="141" t="s">
        <v>1</v>
      </c>
      <c r="N138" s="142" t="s">
        <v>38</v>
      </c>
      <c r="O138" s="46"/>
      <c r="P138" s="143">
        <f t="shared" si="1"/>
        <v>0</v>
      </c>
      <c r="Q138" s="143">
        <v>0</v>
      </c>
      <c r="R138" s="143">
        <f t="shared" si="2"/>
        <v>0</v>
      </c>
      <c r="S138" s="143">
        <v>0</v>
      </c>
      <c r="T138" s="144">
        <f t="shared" si="3"/>
        <v>0</v>
      </c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R138" s="145" t="s">
        <v>113</v>
      </c>
      <c r="AT138" s="145" t="s">
        <v>110</v>
      </c>
      <c r="AU138" s="145" t="s">
        <v>80</v>
      </c>
      <c r="AY138" s="6" t="s">
        <v>109</v>
      </c>
      <c r="BE138" s="146">
        <f t="shared" si="4"/>
        <v>0</v>
      </c>
      <c r="BF138" s="146">
        <f t="shared" si="5"/>
        <v>0</v>
      </c>
      <c r="BG138" s="146">
        <f t="shared" si="6"/>
        <v>0</v>
      </c>
      <c r="BH138" s="146">
        <f t="shared" si="7"/>
        <v>0</v>
      </c>
      <c r="BI138" s="146">
        <f t="shared" si="8"/>
        <v>0</v>
      </c>
      <c r="BJ138" s="6" t="s">
        <v>80</v>
      </c>
      <c r="BK138" s="146">
        <f t="shared" si="9"/>
        <v>0</v>
      </c>
      <c r="BL138" s="6" t="s">
        <v>113</v>
      </c>
      <c r="BM138" s="145" t="s">
        <v>167</v>
      </c>
    </row>
    <row r="139" spans="1:65" s="22" customFormat="1" ht="37.7" customHeight="1">
      <c r="A139" s="18"/>
      <c r="B139" s="19"/>
      <c r="C139" s="135" t="s">
        <v>168</v>
      </c>
      <c r="D139" s="135" t="s">
        <v>110</v>
      </c>
      <c r="E139" s="136" t="s">
        <v>169</v>
      </c>
      <c r="F139" s="137" t="s">
        <v>170</v>
      </c>
      <c r="G139" s="138" t="s">
        <v>111</v>
      </c>
      <c r="H139" s="139">
        <v>4</v>
      </c>
      <c r="I139" s="1"/>
      <c r="J139" s="140">
        <f t="shared" si="0"/>
        <v>0</v>
      </c>
      <c r="K139" s="153" t="s">
        <v>1</v>
      </c>
      <c r="L139" s="19"/>
      <c r="M139" s="141" t="s">
        <v>1</v>
      </c>
      <c r="N139" s="142" t="s">
        <v>38</v>
      </c>
      <c r="O139" s="46"/>
      <c r="P139" s="143">
        <f t="shared" si="1"/>
        <v>0</v>
      </c>
      <c r="Q139" s="143">
        <v>0</v>
      </c>
      <c r="R139" s="143">
        <f t="shared" si="2"/>
        <v>0</v>
      </c>
      <c r="S139" s="143">
        <v>0</v>
      </c>
      <c r="T139" s="144">
        <f t="shared" si="3"/>
        <v>0</v>
      </c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R139" s="145" t="s">
        <v>113</v>
      </c>
      <c r="AT139" s="145" t="s">
        <v>110</v>
      </c>
      <c r="AU139" s="145" t="s">
        <v>80</v>
      </c>
      <c r="AY139" s="6" t="s">
        <v>109</v>
      </c>
      <c r="BE139" s="146">
        <f t="shared" si="4"/>
        <v>0</v>
      </c>
      <c r="BF139" s="146">
        <f t="shared" si="5"/>
        <v>0</v>
      </c>
      <c r="BG139" s="146">
        <f t="shared" si="6"/>
        <v>0</v>
      </c>
      <c r="BH139" s="146">
        <f t="shared" si="7"/>
        <v>0</v>
      </c>
      <c r="BI139" s="146">
        <f t="shared" si="8"/>
        <v>0</v>
      </c>
      <c r="BJ139" s="6" t="s">
        <v>80</v>
      </c>
      <c r="BK139" s="146">
        <f t="shared" si="9"/>
        <v>0</v>
      </c>
      <c r="BL139" s="6" t="s">
        <v>113</v>
      </c>
      <c r="BM139" s="145" t="s">
        <v>171</v>
      </c>
    </row>
    <row r="140" spans="1:65" s="22" customFormat="1" ht="37.7" customHeight="1">
      <c r="A140" s="18"/>
      <c r="B140" s="19"/>
      <c r="C140" s="135" t="s">
        <v>139</v>
      </c>
      <c r="D140" s="135" t="s">
        <v>110</v>
      </c>
      <c r="E140" s="136" t="s">
        <v>172</v>
      </c>
      <c r="F140" s="137" t="s">
        <v>173</v>
      </c>
      <c r="G140" s="138" t="s">
        <v>111</v>
      </c>
      <c r="H140" s="139">
        <v>4</v>
      </c>
      <c r="I140" s="1"/>
      <c r="J140" s="140">
        <f t="shared" si="0"/>
        <v>0</v>
      </c>
      <c r="K140" s="153" t="s">
        <v>1</v>
      </c>
      <c r="L140" s="19"/>
      <c r="M140" s="141" t="s">
        <v>1</v>
      </c>
      <c r="N140" s="142" t="s">
        <v>38</v>
      </c>
      <c r="O140" s="46"/>
      <c r="P140" s="143">
        <f t="shared" si="1"/>
        <v>0</v>
      </c>
      <c r="Q140" s="143">
        <v>0</v>
      </c>
      <c r="R140" s="143">
        <f t="shared" si="2"/>
        <v>0</v>
      </c>
      <c r="S140" s="143">
        <v>0</v>
      </c>
      <c r="T140" s="144">
        <f t="shared" si="3"/>
        <v>0</v>
      </c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R140" s="145" t="s">
        <v>113</v>
      </c>
      <c r="AT140" s="145" t="s">
        <v>110</v>
      </c>
      <c r="AU140" s="145" t="s">
        <v>80</v>
      </c>
      <c r="AY140" s="6" t="s">
        <v>109</v>
      </c>
      <c r="BE140" s="146">
        <f t="shared" si="4"/>
        <v>0</v>
      </c>
      <c r="BF140" s="146">
        <f t="shared" si="5"/>
        <v>0</v>
      </c>
      <c r="BG140" s="146">
        <f t="shared" si="6"/>
        <v>0</v>
      </c>
      <c r="BH140" s="146">
        <f t="shared" si="7"/>
        <v>0</v>
      </c>
      <c r="BI140" s="146">
        <f t="shared" si="8"/>
        <v>0</v>
      </c>
      <c r="BJ140" s="6" t="s">
        <v>80</v>
      </c>
      <c r="BK140" s="146">
        <f t="shared" si="9"/>
        <v>0</v>
      </c>
      <c r="BL140" s="6" t="s">
        <v>113</v>
      </c>
      <c r="BM140" s="145" t="s">
        <v>174</v>
      </c>
    </row>
    <row r="141" spans="1:65" s="22" customFormat="1" ht="24.2" customHeight="1">
      <c r="A141" s="18"/>
      <c r="B141" s="19"/>
      <c r="C141" s="135" t="s">
        <v>175</v>
      </c>
      <c r="D141" s="135" t="s">
        <v>110</v>
      </c>
      <c r="E141" s="136" t="s">
        <v>176</v>
      </c>
      <c r="F141" s="137" t="s">
        <v>187</v>
      </c>
      <c r="G141" s="138" t="s">
        <v>111</v>
      </c>
      <c r="H141" s="139">
        <v>4</v>
      </c>
      <c r="I141" s="1"/>
      <c r="J141" s="140">
        <f t="shared" si="0"/>
        <v>0</v>
      </c>
      <c r="K141" s="153" t="s">
        <v>1</v>
      </c>
      <c r="L141" s="19"/>
      <c r="M141" s="141" t="s">
        <v>1</v>
      </c>
      <c r="N141" s="142" t="s">
        <v>38</v>
      </c>
      <c r="O141" s="46"/>
      <c r="P141" s="143">
        <f t="shared" si="1"/>
        <v>0</v>
      </c>
      <c r="Q141" s="143">
        <v>0</v>
      </c>
      <c r="R141" s="143">
        <f t="shared" si="2"/>
        <v>0</v>
      </c>
      <c r="S141" s="143">
        <v>0</v>
      </c>
      <c r="T141" s="144">
        <f t="shared" si="3"/>
        <v>0</v>
      </c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R141" s="145" t="s">
        <v>113</v>
      </c>
      <c r="AT141" s="145" t="s">
        <v>110</v>
      </c>
      <c r="AU141" s="145" t="s">
        <v>80</v>
      </c>
      <c r="AY141" s="6" t="s">
        <v>109</v>
      </c>
      <c r="BE141" s="146">
        <f t="shared" si="4"/>
        <v>0</v>
      </c>
      <c r="BF141" s="146">
        <f t="shared" si="5"/>
        <v>0</v>
      </c>
      <c r="BG141" s="146">
        <f t="shared" si="6"/>
        <v>0</v>
      </c>
      <c r="BH141" s="146">
        <f t="shared" si="7"/>
        <v>0</v>
      </c>
      <c r="BI141" s="146">
        <f t="shared" si="8"/>
        <v>0</v>
      </c>
      <c r="BJ141" s="6" t="s">
        <v>80</v>
      </c>
      <c r="BK141" s="146">
        <f t="shared" si="9"/>
        <v>0</v>
      </c>
      <c r="BL141" s="6" t="s">
        <v>113</v>
      </c>
      <c r="BM141" s="145" t="s">
        <v>177</v>
      </c>
    </row>
    <row r="142" spans="1:65" s="22" customFormat="1" ht="24.2" customHeight="1">
      <c r="A142" s="18"/>
      <c r="B142" s="19"/>
      <c r="C142" s="135" t="s">
        <v>143</v>
      </c>
      <c r="D142" s="135" t="s">
        <v>110</v>
      </c>
      <c r="E142" s="136" t="s">
        <v>178</v>
      </c>
      <c r="F142" s="137" t="s">
        <v>188</v>
      </c>
      <c r="G142" s="138" t="s">
        <v>111</v>
      </c>
      <c r="H142" s="139">
        <v>28</v>
      </c>
      <c r="I142" s="1"/>
      <c r="J142" s="140">
        <f t="shared" si="0"/>
        <v>0</v>
      </c>
      <c r="K142" s="153" t="s">
        <v>1</v>
      </c>
      <c r="L142" s="19"/>
      <c r="M142" s="141" t="s">
        <v>1</v>
      </c>
      <c r="N142" s="142" t="s">
        <v>38</v>
      </c>
      <c r="O142" s="46"/>
      <c r="P142" s="143">
        <f t="shared" si="1"/>
        <v>0</v>
      </c>
      <c r="Q142" s="143">
        <v>0</v>
      </c>
      <c r="R142" s="143">
        <f t="shared" si="2"/>
        <v>0</v>
      </c>
      <c r="S142" s="143">
        <v>0</v>
      </c>
      <c r="T142" s="144">
        <f t="shared" si="3"/>
        <v>0</v>
      </c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R142" s="145" t="s">
        <v>113</v>
      </c>
      <c r="AT142" s="145" t="s">
        <v>110</v>
      </c>
      <c r="AU142" s="145" t="s">
        <v>80</v>
      </c>
      <c r="AY142" s="6" t="s">
        <v>109</v>
      </c>
      <c r="BE142" s="146">
        <f t="shared" si="4"/>
        <v>0</v>
      </c>
      <c r="BF142" s="146">
        <f t="shared" si="5"/>
        <v>0</v>
      </c>
      <c r="BG142" s="146">
        <f t="shared" si="6"/>
        <v>0</v>
      </c>
      <c r="BH142" s="146">
        <f t="shared" si="7"/>
        <v>0</v>
      </c>
      <c r="BI142" s="146">
        <f t="shared" si="8"/>
        <v>0</v>
      </c>
      <c r="BJ142" s="6" t="s">
        <v>80</v>
      </c>
      <c r="BK142" s="146">
        <f t="shared" si="9"/>
        <v>0</v>
      </c>
      <c r="BL142" s="6" t="s">
        <v>113</v>
      </c>
      <c r="BM142" s="145" t="s">
        <v>179</v>
      </c>
    </row>
    <row r="143" spans="1:65" s="22" customFormat="1" ht="24.2" customHeight="1">
      <c r="A143" s="18"/>
      <c r="B143" s="19"/>
      <c r="C143" s="135" t="s">
        <v>7</v>
      </c>
      <c r="D143" s="135" t="s">
        <v>110</v>
      </c>
      <c r="E143" s="136" t="s">
        <v>180</v>
      </c>
      <c r="F143" s="137" t="s">
        <v>189</v>
      </c>
      <c r="G143" s="138" t="s">
        <v>111</v>
      </c>
      <c r="H143" s="139">
        <v>28</v>
      </c>
      <c r="I143" s="1"/>
      <c r="J143" s="140">
        <f t="shared" si="0"/>
        <v>0</v>
      </c>
      <c r="K143" s="153" t="s">
        <v>1</v>
      </c>
      <c r="L143" s="19"/>
      <c r="M143" s="141" t="s">
        <v>1</v>
      </c>
      <c r="N143" s="142" t="s">
        <v>38</v>
      </c>
      <c r="O143" s="46"/>
      <c r="P143" s="143">
        <f t="shared" si="1"/>
        <v>0</v>
      </c>
      <c r="Q143" s="143">
        <v>0</v>
      </c>
      <c r="R143" s="143">
        <f t="shared" si="2"/>
        <v>0</v>
      </c>
      <c r="S143" s="143">
        <v>0</v>
      </c>
      <c r="T143" s="144">
        <f t="shared" si="3"/>
        <v>0</v>
      </c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R143" s="145" t="s">
        <v>113</v>
      </c>
      <c r="AT143" s="145" t="s">
        <v>110</v>
      </c>
      <c r="AU143" s="145" t="s">
        <v>80</v>
      </c>
      <c r="AY143" s="6" t="s">
        <v>109</v>
      </c>
      <c r="BE143" s="146">
        <f t="shared" si="4"/>
        <v>0</v>
      </c>
      <c r="BF143" s="146">
        <f t="shared" si="5"/>
        <v>0</v>
      </c>
      <c r="BG143" s="146">
        <f t="shared" si="6"/>
        <v>0</v>
      </c>
      <c r="BH143" s="146">
        <f t="shared" si="7"/>
        <v>0</v>
      </c>
      <c r="BI143" s="146">
        <f t="shared" si="8"/>
        <v>0</v>
      </c>
      <c r="BJ143" s="6" t="s">
        <v>80</v>
      </c>
      <c r="BK143" s="146">
        <f t="shared" si="9"/>
        <v>0</v>
      </c>
      <c r="BL143" s="6" t="s">
        <v>113</v>
      </c>
      <c r="BM143" s="145" t="s">
        <v>181</v>
      </c>
    </row>
    <row r="144" spans="1:65" s="22" customFormat="1" ht="24.2" customHeight="1">
      <c r="A144" s="18"/>
      <c r="B144" s="19"/>
      <c r="C144" s="135" t="s">
        <v>147</v>
      </c>
      <c r="D144" s="135" t="s">
        <v>110</v>
      </c>
      <c r="E144" s="136" t="s">
        <v>182</v>
      </c>
      <c r="F144" s="137" t="s">
        <v>190</v>
      </c>
      <c r="G144" s="138" t="s">
        <v>111</v>
      </c>
      <c r="H144" s="139">
        <v>4</v>
      </c>
      <c r="I144" s="1"/>
      <c r="J144" s="140">
        <f t="shared" si="0"/>
        <v>0</v>
      </c>
      <c r="K144" s="153" t="s">
        <v>1</v>
      </c>
      <c r="L144" s="19"/>
      <c r="M144" s="141" t="s">
        <v>1</v>
      </c>
      <c r="N144" s="142" t="s">
        <v>38</v>
      </c>
      <c r="O144" s="46"/>
      <c r="P144" s="143">
        <f t="shared" si="1"/>
        <v>0</v>
      </c>
      <c r="Q144" s="143">
        <v>0</v>
      </c>
      <c r="R144" s="143">
        <f t="shared" si="2"/>
        <v>0</v>
      </c>
      <c r="S144" s="143">
        <v>0</v>
      </c>
      <c r="T144" s="144">
        <f t="shared" si="3"/>
        <v>0</v>
      </c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R144" s="145" t="s">
        <v>113</v>
      </c>
      <c r="AT144" s="145" t="s">
        <v>110</v>
      </c>
      <c r="AU144" s="145" t="s">
        <v>80</v>
      </c>
      <c r="AY144" s="6" t="s">
        <v>109</v>
      </c>
      <c r="BE144" s="146">
        <f t="shared" si="4"/>
        <v>0</v>
      </c>
      <c r="BF144" s="146">
        <f t="shared" si="5"/>
        <v>0</v>
      </c>
      <c r="BG144" s="146">
        <f t="shared" si="6"/>
        <v>0</v>
      </c>
      <c r="BH144" s="146">
        <f t="shared" si="7"/>
        <v>0</v>
      </c>
      <c r="BI144" s="146">
        <f t="shared" si="8"/>
        <v>0</v>
      </c>
      <c r="BJ144" s="6" t="s">
        <v>80</v>
      </c>
      <c r="BK144" s="146">
        <f t="shared" si="9"/>
        <v>0</v>
      </c>
      <c r="BL144" s="6" t="s">
        <v>113</v>
      </c>
      <c r="BM144" s="145" t="s">
        <v>183</v>
      </c>
    </row>
    <row r="145" spans="1:65" s="22" customFormat="1" ht="24.2" customHeight="1">
      <c r="A145" s="18"/>
      <c r="B145" s="19"/>
      <c r="C145" s="135" t="s">
        <v>184</v>
      </c>
      <c r="D145" s="135" t="s">
        <v>110</v>
      </c>
      <c r="E145" s="136" t="s">
        <v>185</v>
      </c>
      <c r="F145" s="137" t="s">
        <v>191</v>
      </c>
      <c r="G145" s="138" t="s">
        <v>111</v>
      </c>
      <c r="H145" s="139">
        <v>4</v>
      </c>
      <c r="I145" s="1"/>
      <c r="J145" s="140">
        <f t="shared" si="0"/>
        <v>0</v>
      </c>
      <c r="K145" s="153" t="s">
        <v>1</v>
      </c>
      <c r="L145" s="19"/>
      <c r="M145" s="147" t="s">
        <v>1</v>
      </c>
      <c r="N145" s="148" t="s">
        <v>38</v>
      </c>
      <c r="O145" s="149"/>
      <c r="P145" s="150">
        <f t="shared" si="1"/>
        <v>0</v>
      </c>
      <c r="Q145" s="150">
        <v>0</v>
      </c>
      <c r="R145" s="150">
        <f t="shared" si="2"/>
        <v>0</v>
      </c>
      <c r="S145" s="150">
        <v>0</v>
      </c>
      <c r="T145" s="151">
        <f t="shared" si="3"/>
        <v>0</v>
      </c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R145" s="145" t="s">
        <v>113</v>
      </c>
      <c r="AT145" s="145" t="s">
        <v>110</v>
      </c>
      <c r="AU145" s="145" t="s">
        <v>80</v>
      </c>
      <c r="AY145" s="6" t="s">
        <v>109</v>
      </c>
      <c r="BE145" s="146">
        <f t="shared" si="4"/>
        <v>0</v>
      </c>
      <c r="BF145" s="146">
        <f t="shared" si="5"/>
        <v>0</v>
      </c>
      <c r="BG145" s="146">
        <f t="shared" si="6"/>
        <v>0</v>
      </c>
      <c r="BH145" s="146">
        <f t="shared" si="7"/>
        <v>0</v>
      </c>
      <c r="BI145" s="146">
        <f t="shared" si="8"/>
        <v>0</v>
      </c>
      <c r="BJ145" s="6" t="s">
        <v>80</v>
      </c>
      <c r="BK145" s="146">
        <f t="shared" si="9"/>
        <v>0</v>
      </c>
      <c r="BL145" s="6" t="s">
        <v>113</v>
      </c>
      <c r="BM145" s="145" t="s">
        <v>186</v>
      </c>
    </row>
    <row r="146" spans="1:31" s="22" customFormat="1" ht="6.95" customHeight="1">
      <c r="A146" s="18"/>
      <c r="B146" s="34"/>
      <c r="C146" s="35"/>
      <c r="D146" s="35"/>
      <c r="E146" s="35"/>
      <c r="F146" s="35"/>
      <c r="G146" s="35"/>
      <c r="H146" s="35"/>
      <c r="I146" s="35"/>
      <c r="J146" s="35"/>
      <c r="K146" s="35"/>
      <c r="L146" s="19"/>
      <c r="M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</row>
  </sheetData>
  <sheetProtection algorithmName="SHA-512" hashValue="qWuC8SC029KDrQMJcBU56up3V8+LvLLVRSdiqyT6pxC9T3BmRxBkY+E0XsvYMcBqaD3pAS2WeFR7oGiMpUmLAA==" saltValue="R8PcvyFkfDir9FrKmxX3FA==" spinCount="100000" sheet="1" objects="1" scenarios="1"/>
  <autoFilter ref="C120:K145"/>
  <mergeCells count="12">
    <mergeCell ref="E113:H113"/>
    <mergeCell ref="L2:V2"/>
    <mergeCell ref="E85:H85"/>
    <mergeCell ref="E87:H87"/>
    <mergeCell ref="E89:H89"/>
    <mergeCell ref="E109:H109"/>
    <mergeCell ref="E111:H11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P599\eva</dc:creator>
  <cp:keywords/>
  <dc:description/>
  <cp:lastModifiedBy>Fejtová Veronika Ing.</cp:lastModifiedBy>
  <dcterms:created xsi:type="dcterms:W3CDTF">2022-04-06T12:47:25Z</dcterms:created>
  <dcterms:modified xsi:type="dcterms:W3CDTF">2022-04-13T15:56:09Z</dcterms:modified>
  <cp:category/>
  <cp:version/>
  <cp:contentType/>
  <cp:contentStatus/>
</cp:coreProperties>
</file>