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120" windowWidth="14940" windowHeight="9225" activeTab="0"/>
  </bookViews>
  <sheets>
    <sheet name="Rekapitulace" sheetId="1" r:id="rId1"/>
    <sheet name="000_000.1.ZH" sheetId="2" r:id="rId2"/>
    <sheet name="000_000.2.ZV" sheetId="3" r:id="rId3"/>
    <sheet name="SO 001" sheetId="4" r:id="rId4"/>
    <sheet name="SO 001.ZH" sheetId="5" r:id="rId5"/>
    <sheet name="SO 101_101.1_ZH" sheetId="6" r:id="rId6"/>
    <sheet name="SO 101_101.2_ZH" sheetId="7" r:id="rId7"/>
    <sheet name="SO 101_101.3_ZV" sheetId="8" r:id="rId8"/>
    <sheet name="SO 101_101.4_ZV" sheetId="9" r:id="rId9"/>
    <sheet name="SO 101_101.5_ZV" sheetId="10" r:id="rId10"/>
    <sheet name="SO 101_101.6_ZH" sheetId="11" r:id="rId11"/>
    <sheet name="SO 102.N" sheetId="12" r:id="rId12"/>
    <sheet name="SO 102.ZV" sheetId="13" r:id="rId13"/>
    <sheet name="SO 201.ZH" sheetId="14" r:id="rId14"/>
    <sheet name="SO 301.ZV" sheetId="15" r:id="rId15"/>
    <sheet name="SO 302.ZV" sheetId="16" r:id="rId16"/>
    <sheet name="SO 901.1_N_SO 901.1.N" sheetId="17" r:id="rId17"/>
    <sheet name="SO 901.N" sheetId="18" r:id="rId18"/>
  </sheets>
  <definedNames/>
  <calcPr calcId="145621"/>
</workbook>
</file>

<file path=xl/sharedStrings.xml><?xml version="1.0" encoding="utf-8"?>
<sst xmlns="http://schemas.openxmlformats.org/spreadsheetml/2006/main" count="4786" uniqueCount="946">
  <si>
    <t>Firma: HK</t>
  </si>
  <si>
    <t>Rekapitulace ceny</t>
  </si>
  <si>
    <t>Stavba: 2022_01_26 - Modernizace mostu ev. č. 360-014 Řetůvka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</si>
  <si>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</si>
  <si>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</si>
  <si>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</si>
  <si>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</si>
  <si>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</si>
  <si>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</si>
  <si>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</si>
  <si>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</si>
  <si>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</si>
  <si>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</si>
  <si>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</si>
  <si>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</si>
  <si>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2022_01_26</t>
  </si>
  <si>
    <t>Modernizace mostu ev. č. 360-014 Řetůvka</t>
  </si>
  <si>
    <t>O</t>
  </si>
  <si>
    <t>Objekt:</t>
  </si>
  <si>
    <t>000</t>
  </si>
  <si>
    <t>Všeobecné a předběžné položky</t>
  </si>
  <si>
    <t>O1</t>
  </si>
  <si>
    <t>Rozpočet:</t>
  </si>
  <si>
    <t>0,00</t>
  </si>
  <si>
    <t>15,00</t>
  </si>
  <si>
    <t>21,00</t>
  </si>
  <si>
    <t>3</t>
  </si>
  <si>
    <t>2</t>
  </si>
  <si>
    <t>000.1.ZH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</si>
  <si>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</si>
  <si>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</si>
  <si>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</si>
  <si>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</si>
  <si>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</si>
  <si>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</si>
  <si>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</si>
  <si>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</si>
  <si>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</si>
  <si>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</si>
  <si>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</si>
  <si>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</si>
  <si>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</si>
  <si>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</si>
  <si>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</si>
  <si>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</si>
  <si>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</si>
  <si>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</si>
  <si>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</si>
  <si>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</si>
  <si>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</si>
  <si>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</si>
  <si>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</si>
  <si>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</si>
  <si>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</si>
  <si>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VV</t>
  </si>
  <si>
    <t>1=1,000 [A]</t>
  </si>
  <si>
    <t>TS</t>
  </si>
  <si>
    <t>zahrnuje veškeré náklady spojené s objednatelem požadovanými zkouškami</t>
  </si>
  <si>
    <t>02910</t>
  </si>
  <si>
    <t>OSTATNÍ POŽADAVKY - ZEMĚMĚŘIČSKÁ MĚŘENÍ</t>
  </si>
  <si>
    <t>Geodetická činnost v průběhu provádění stavebních prací (geodet zhotovitele stavby) včetně vytyčení stavby a skutečného zjištění průběhu inženýrských sítí.  
Součástí je vybudování potřebné vytyčovací sítě. 
Zajištění inženýrských sítí během realizace stavby dle požadavku správců. Nutné vytyčení všech podzemních sítí s protokolárním zápisem příslušných správců. Přesnou polohu podzemních vedení ověřit ručně kopanými sondami. Podzemní plynovod, sdělovací kabely, elektrické vedení , vodovod, v trase příčné přechody. Přechody nutno ochránit. Zajištění stavby proti škodě na okolních pozemcích a objektech.</t>
  </si>
  <si>
    <t>zahrnuje veškeré náklady spojené s objednatelem požadovanými pracemi,  
- pro stanovení orientační investorské ceny určete jednotkovou cenu jako 1% odhadované ceny stavby</t>
  </si>
  <si>
    <t>029112</t>
  </si>
  <si>
    <t>OSTATNÍ POŽADAVKY - GEODETICKÉ ZAMĚŘENÍ - PLOŠNÉ</t>
  </si>
  <si>
    <t>HA</t>
  </si>
  <si>
    <t>geodetické zaměření vrstev pro určení kubatur vyrovnávek (dle zaměření příčných řezů v PD)</t>
  </si>
  <si>
    <t>1*0,2=0,200 [A]</t>
  </si>
  <si>
    <t>zahrnuje veškeré náklady spojené s objednatelem požadovanými pracemi</t>
  </si>
  <si>
    <t>029412</t>
  </si>
  <si>
    <t>OSTATNÍ POŽADAVKY - VYPRACOVÁNÍ MOSTNÍHO LISTU</t>
  </si>
  <si>
    <t>KUS</t>
  </si>
  <si>
    <t>Vypracování mostního listu ( dle ČSN 736220 a ČSN 736221)  včetně zápisu do BSM.  
Položka zahrnuje zpracování ML k SO 201.</t>
  </si>
  <si>
    <t>02943</t>
  </si>
  <si>
    <t>OSTATNÍ POŽADAVKY - VYPRACOVÁNÍ RDS</t>
  </si>
  <si>
    <t>Realizační dokumentace stavby v rozsahu dle požadavků objednatele včetně zapracování všech podmínek a požadavků stavebního povolení a podmínek stanovených zadávací dokumentací.  
Dokumentace bude zpracována pro všechny objekty dle čl. 6.1.2 (TKP D kap. 6, příl. 5); jejím předmětem je dokumentace všech zhotovovaných a pomocných konstrukcí a prací nutných ke stavbě objektu.  
Součástí je předání dokumentace v tištěné podobě v počtu 4 paré a předání v elektonické podobě (rozsah a uspořádání odpovídající podobě tištěné) v uzavřeném (PDF) a otevřeném formátu (DWG, XLS, DOC, apod.). 
Zahrnuje havarijní plán, protipovodňový plán a projekt dopravně inženýrských opatření.</t>
  </si>
  <si>
    <t>02944</t>
  </si>
  <si>
    <t>OSTAT POŽADAVKY - DOKUMENTACE SKUTEČ PROVEDENÍ V DIGIT FORMĚ</t>
  </si>
  <si>
    <t>V rozsahu dle přílohy č. 3 k vyhlášce č. 499/2006 Sb. ve smyslu § 125 odst. 6 stavebního zákona a dle vyhlášky 146/2008 Sb.  
Součástí je potřebné geodetické zaměření a zhotovení potřebných provozních a havarijních řádů.  
Součástí je předání dokumentace v tištěné podobě v počtu 3paré.</t>
  </si>
  <si>
    <t>7</t>
  </si>
  <si>
    <t>02945</t>
  </si>
  <si>
    <t>OSTAT POŽADAVKY - GEOMETRICKÝ PLÁN</t>
  </si>
  <si>
    <t>HM</t>
  </si>
  <si>
    <t>Zajištění geometrických plánů skutečného provedení objektů a inženýrských sítí 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investora.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</si>
  <si>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</si>
  <si>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8</t>
  </si>
  <si>
    <t>02950</t>
  </si>
  <si>
    <t>OSTATNÍ POŽADAVKY - POSUDKY, KONTROLY, REVIZNÍ ZPRÁVY</t>
  </si>
  <si>
    <t>Pasport dotčených komunikací a budov, př. ostatních objektů  před a po stavbě.</t>
  </si>
  <si>
    <t>02953</t>
  </si>
  <si>
    <t>OSTATNÍ POŽADAVKY - HLAVNÍ MOSTNÍ PROHLÍDKA</t>
  </si>
  <si>
    <t>Vypracování 1. mostní prohlídky ( dle ČSN 736220 a ČSN 736221)  včetně zápisu do BSM.  
Položka zahrnuje zpracování HMP SO 201</t>
  </si>
  <si>
    <t>položka zahrnuje : 
- úkony dle ČSN 73 6221 
- provedení hlavní mostní prohlídky oprávněnou fyzickou nebo právnickou osobou 
- vyhotovení záznamu (protokolu), který jednoznačně definuje stav mostu</t>
  </si>
  <si>
    <t>02960</t>
  </si>
  <si>
    <t>OSTATNÍ POŽADAVKY - ODBORNÝ DOZOR</t>
  </si>
  <si>
    <t>Odborný dozor geologa včetně ověření předpokladů typu a skladby podloží a obnaženého podzákladí, zjištěné změny koordinovat s úpravou navržených konstrukcí. 
Pro nový most a aktivní zónu komunikace na celou stavbu.</t>
  </si>
  <si>
    <t>zahrnuje veškeré náklady spojené s objednatelem požadovaným dozorem</t>
  </si>
  <si>
    <t>11</t>
  </si>
  <si>
    <t>02971</t>
  </si>
  <si>
    <t>OSTAT POŽADAVKY - GEOTECHNICKÝ MONITORING NA POVRCHU</t>
  </si>
  <si>
    <t>Monitoring v průběhu stavebních prací pro speciální objekty - hluboké stavební jámy nebo odkryvy. 
Pro aktivní zónu komunikace na celou stavbu.</t>
  </si>
  <si>
    <t>12</t>
  </si>
  <si>
    <t>02991</t>
  </si>
  <si>
    <t>a</t>
  </si>
  <si>
    <t>OSTATNÍ POŽADAVKY - INFORMAČNÍ TABULE</t>
  </si>
  <si>
    <t>Informační tabule (billboard), specifikace :  
Dodávka, montáž a následná demontáž včetně odvozu informační tabule (bilboardu) o min. rozměrech 5,10 x 2,40 m. Jedná se o kompletní provedení, včetně údržby po celou dobu stavby. Místo umístění a způsob následného odstranění bude dohodnut s investorem stavby před zahájením realizace stavebních prací. Vzhled tabule a obsah textů upřesní investor vítěznému uchazeči před  zahájením realizace stavby. Dodavatel si zajistí veškerá potřebná povolení k umístění informační tabule.</t>
  </si>
  <si>
    <t>Jeden kus 
1=1,000 [A]</t>
  </si>
  <si>
    <t>položka zahrnuje: 
- dodání a osazení informačních tabulí v předepsaném provedení a množství s obsahem předepsaným zadavatelem 
- veškeré nosné a upevňovací konstrukce 
- demontáž a odvoz po skončení platnosti 
- případně nutné opravy poškozených čátí během platnosti</t>
  </si>
  <si>
    <t>13</t>
  </si>
  <si>
    <t>b</t>
  </si>
  <si>
    <t>Trvalá pamětní deska, specifikace : Dodávka a montáž trvalé pamětních desky o rozměrech min.300 x 400mm - kovová deska. Jedná se o kompletní provedení pamětní desky včetně dodání a osazení do kamene větších rozměrů (cca 1x0,5x0,5 m).  Tvar, vzhled a velikost upřesní investor stavby vítěznému uchazeči během realizace stavby. Místo umistění bude dohodnuto s investorem stavby při realizaci stavebních prací. Pamětní deska na kameni bude umístěna na viditelném místě v blízkosti silnice.</t>
  </si>
  <si>
    <t>položka zahrnuje: 
- dodání a osazení informačních tabulí v předepsaném provedení a množství s obsahem předepsaným zadavatelem 
- veškeré nosné a upevňovací konstrukce 
- případně nutné opravy poškozených čátí během platnosti</t>
  </si>
  <si>
    <t>14</t>
  </si>
  <si>
    <t>03100</t>
  </si>
  <si>
    <t>ZAŘÍZENÍ STAVENIŠTĚ - ZŘÍZENÍ, PROVOZ, DEMONTÁŽ</t>
  </si>
  <si>
    <t>Kompletní zařízení staveniště pro celou stavbu  včetně zajištění potřebných povolení a rozhodnutí. 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pracoviště.Poplatky a náklady   
za spotřebované energie, plyn a vodu atd. v době výstavby až do předání díla.Zajištění údržby veřejných komunikací a komunikací pro pěší v průběhu celé stavby, včetně případné zimní údržby.</t>
  </si>
  <si>
    <t>Jeden úsek. 
1=1,000 [A]</t>
  </si>
  <si>
    <t>zahrnuje objednatelem povolené náklady na pořízení (event. pronájem), provozování, udržování a likvidaci zhotovitelova zařízení</t>
  </si>
  <si>
    <t>000.2.ZV</t>
  </si>
  <si>
    <t>02730</t>
  </si>
  <si>
    <t>POMOC PRÁCE ZŘÍZ NEBO ZAJIŠŤ OCHRANU INŽENÝRSKÝCH SÍTÍ</t>
  </si>
  <si>
    <t>Zajištění inženýrských sítí během realizace stavby dle požadavku správců. Nutné vytyčení všech podzemních sítí s protokolárním zápisem příslušných správců. Přesnou polohu podzemních vedení ověřit ručně kopanými sondami. Podzemní sdělovací kabely, elektrické vedení, odvodňovací potrubí, vodovod, v trase příčné přechody. Přechody nutno ochránit. Zajištění stavby proti škodě na okolních pozemcích a objektech.</t>
  </si>
  <si>
    <t>zahrnuje veškeré náklady spojené s objednatelem požadovanými zařízeními</t>
  </si>
  <si>
    <t>029522</t>
  </si>
  <si>
    <t>OSTATNÍ POŽADAVKY - REVIZNÍ ZPRÁVY</t>
  </si>
  <si>
    <t>Pro SO 301, SO 302, SO 401</t>
  </si>
  <si>
    <t>3=3,000 [A]</t>
  </si>
  <si>
    <t>SO 001</t>
  </si>
  <si>
    <t>Staveništní provizorní komunikace</t>
  </si>
  <si>
    <t>00000</t>
  </si>
  <si>
    <t>SO 001 - Staveništní provizorní komunikace</t>
  </si>
  <si>
    <t>Podrobný rozpočet a výkaz výměr je součástí samostatného SO 001 Staveništní provizorní komunikace 
Zpracovatel: PČDP, s.r.o., Trstěnická 532, 507 01 Litomyšl, zodpovědný projektant Ing. Martin Dlabáč)</t>
  </si>
  <si>
    <t>SO 001.ZH</t>
  </si>
  <si>
    <t>Demolice mostu</t>
  </si>
  <si>
    <t>014102</t>
  </si>
  <si>
    <t>POPLATKY ZA SKLÁDKU</t>
  </si>
  <si>
    <t>T</t>
  </si>
  <si>
    <t>Zemina a kamení (17 05 04)</t>
  </si>
  <si>
    <t>hmotnost 2t/m3 
Objem z položek: 
131738 404,5=404,500 [A] 
113188 20,4=20,400 [D] 
Celkem: A+D=424,900 [E] 
Přepočet na tuny: 
2*E=849,800 [F]</t>
  </si>
  <si>
    <t>zahrnuje veškeré poplatky provozovateli skládky související s uložením odpadu na skládce.</t>
  </si>
  <si>
    <t>Beton (17 01 01)</t>
  </si>
  <si>
    <t>hmotnost 2,3 t/m3 
Objem z položek: 
97816 10=10,000 [A] 
966158 126,5=126,500 [B] 
11335R 10,2=10,200 [C] 
Celkem: A+B+C=146,700 [D] 
Přepočet na tuny: 
2,3*D=337,410 [E]</t>
  </si>
  <si>
    <t>Beton armovaný (17 01 01)</t>
  </si>
  <si>
    <t>hmotnost 2,5 t/m3 
Objem z položek: 
966168 27,581=27,581 [A] 
Přepočet na tuny: 
2,5*A=68,953 [D]</t>
  </si>
  <si>
    <t>014112</t>
  </si>
  <si>
    <t>POPLATKY ZA SKLÁDKU TYP S-IO (INERTNÍ ODPAD)</t>
  </si>
  <si>
    <t>(17 03 01)</t>
  </si>
  <si>
    <t>IZOLACE MOSTOVKY 
hmotnost 2,4 t/m3 
Objem z položek: 
97817 54,6*0,01=0,546 [A] 
Přepočet na tuny: 
2,4*A=1,310 [B]</t>
  </si>
  <si>
    <t>Zemní práce</t>
  </si>
  <si>
    <t>113188</t>
  </si>
  <si>
    <t>ODSTRANĚNÍ KRYTU ZPEVNĚNÝCH PLOCH Z DLAŽDIC, ODVOZ DO 20KM</t>
  </si>
  <si>
    <t>M3</t>
  </si>
  <si>
    <t>Provedení dle zadávací dokumentace a podrobné situace. 
Odvozová vzdálenost v režii zhotovitele</t>
  </si>
  <si>
    <t>Odstranění dnové dlažby. 
Dlažba tloušťka 20 cm, 
Provedení viz výkresy D1.2 
pod mostem a jeho okolí (koryto+svahy) 
délka*šířka*tl[m*m*m]: 
((20*4,5+(2*6))*0,2)=20,400 [A] 
poplatek viz pol.014102.1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</si>
  <si>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</si>
  <si>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113358</t>
  </si>
  <si>
    <t>ODSTRAN PODKLADU ZPEVNĚNÝCH PLOCH Z BETONU, ODVOZ DO 20KM</t>
  </si>
  <si>
    <t>Odstranění podkladu dnové dlažby. 
beton tloušťka 10 cm, 
Provedení viz výkresy D1.2 
pod mostem a jeho okolí (koryto+svahy) 
délka*šířka*tl[m*m*m]: 
((20*4,5+(2*6))*0,1)=10,200 [A] 
poplatek viz pol.014102.2</t>
  </si>
  <si>
    <t>131738</t>
  </si>
  <si>
    <t>HLOUBENÍ JAM ZAPAŽ I NEPAŽ TŘ. I, ODVOZ DO 20KM</t>
  </si>
  <si>
    <t>Hloubení výkopů: 
Provedení viz výkresy D1.2 
za opěrou a v okolí křídel  
ks*délka*plocha[m*m2]: 
17*9,5+8*24=353,500 [A] 
dno pod dlažbou 
délka*plocha[m*m2]: 
17*(2*1,5)=51,000 [C] 
Celkem: A+C=404,500 [D] 
poplatek viz pol.014102.1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</si>
  <si>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</si>
  <si>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Ostatní konstrukce a práce</t>
  </si>
  <si>
    <t>9112A3</t>
  </si>
  <si>
    <t>ZÁBRADLÍ MOSTNÍ S VODOR MADLY - DEMONTÁŽ S PŘESUNEM</t>
  </si>
  <si>
    <t>M</t>
  </si>
  <si>
    <t>Odvozová vzdálenost a likvidace v režii zhotovitele.</t>
  </si>
  <si>
    <t>demontáž stávajícího zábradlí 
Provedení viz výkresy D1.2  
délka [m] 
10+18=28,000 [A]</t>
  </si>
  <si>
    <t>položka zahrnuje: 
- demontáž a odstranění zařízení 
- jeho odvoz na předepsané místo</t>
  </si>
  <si>
    <t>914113</t>
  </si>
  <si>
    <t>DOPRAVNÍ ZNAČKY ZÁKLADNÍ VELIKOSTI OCELOVÉ NEREFLEXNÍ - DEMONTÁŽ</t>
  </si>
  <si>
    <t>Provedení dle zadávací dokumentace a podrobné situace. 
Odvozová vzdálenost a likvidace v režii zhotovitele</t>
  </si>
  <si>
    <t>dopravní značky a evidenční číslo mostu 
Provedení viz výkresy D1.2 
počet 
2+2=4,000 [A]</t>
  </si>
  <si>
    <t>Položka zahrnuje odstranění, demontáž a odklizení materiálu s odvozem na předepsané místo</t>
  </si>
  <si>
    <t>919151</t>
  </si>
  <si>
    <t>ŘEZÁNÍ OCELOVÝCH PROFILŮ PRŮŘEZU DO 100MM2</t>
  </si>
  <si>
    <t>řezání sloupků zábradlí a značky 
Provedení viz výkresy D1.2 
počet 
8=8,000 [A]</t>
  </si>
  <si>
    <t>položka zahrnuje řezání ocelových profilů bez ohledu na tvar a způsob provedení</t>
  </si>
  <si>
    <t>966158</t>
  </si>
  <si>
    <t>BOURÁNÍ KONSTRUKCÍ Z PROST BETONU S ODVOZEM DO 20KM</t>
  </si>
  <si>
    <t>bourání opěr včetně úložných prahů a základů, bourání nábřežních zídek 
Provedení viz výkresy D1.2 
délka*šířka*výška[m*m*m]: 
((10,5+13)*5*1)+(2*5*1,5*0,6)=126,500 [A] 
poplatek viz pol.014102.2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</si>
  <si>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</si>
  <si>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966168</t>
  </si>
  <si>
    <t>BOURÁNÍ KONSTRUKCÍ ZE ŽELEZOBETONU S ODVOZEM DO 20KM</t>
  </si>
  <si>
    <t>bourání říms, NK a žb sloupků pro uchycení zábradlí (madel) 
Provedení viz výkresy D1.2 
délka*plocha[m*m2]: 
((0,5*2*10)+(0,3*4,2*13)+(0,22*0,43*1,27*10))=27,581 [A] 
poplatek viz pol.014102.3</t>
  </si>
  <si>
    <t>97816</t>
  </si>
  <si>
    <t>ODSEKÁNÍ VRSTVY VYROVNÁVACÍHO BETONU NA MOSTECH</t>
  </si>
  <si>
    <t>Odvozová vzdálenost v režii zhotovitele.</t>
  </si>
  <si>
    <t>Odstranění vyrovnavací vrstvy 
Provedení viz výkresy D1.2 
objem [m3]: 
10=10,000 [A] 
poplatek viz pol.014102.2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</si>
  <si>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</si>
  <si>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97817</t>
  </si>
  <si>
    <t>ODSTRANĚNÍ MOSTNÍ IZOLACE</t>
  </si>
  <si>
    <t>M2</t>
  </si>
  <si>
    <t>Provedení viz výkresy D1.2 
délka*šířka[m*m]: 
4,2*13=54,600 [A] 
poplatek pol.014112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</si>
  <si>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</si>
  <si>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101</t>
  </si>
  <si>
    <t>Komunikace a zpevněné plochy</t>
  </si>
  <si>
    <t>101.1_ZH</t>
  </si>
  <si>
    <t>Silnice II/360 - od ZÚ km 20,213 do KÚ km 20,313</t>
  </si>
  <si>
    <t>Zemina a kamení (17 05 04) Investor požaduje k fakturaci této položky doložit vážní lístky ze skládky a doklad o úhradě poplatku za skládku za uvedený materiál z této stavby.</t>
  </si>
  <si>
    <t>objemová hmotnost 2t/m3 
Odstranění štěrkodrťi 
Od ZÚ km 20,213 do KÚ km 20,313 
viz. přílohy D.1.1.2 a dokumentace vrtané sondy S1 
(plocha): 
795*0.4*2=636,000 [I] 
Výměna aktivní zony 
Od ZÚ km 20,213 do KÚ km 20,313 
viz. přílohy D.1.1.2 a dokumentace vrtané sondy S1 
(plocha): 
795*0.25*2=397,500 [J] 
UV  Km 20,245 75 vpravo  35*1,2*1.2*2=100,800 [G] 
UV  km 20,238 25 vlevo 
HV  km 20,312 35 vlevo                           1*1*40.5*2=81,000 [H] 
Pro drenážní šachty   
(délka*šířka*průměrná výška)   
II/360   
km 20,228 vpravo       0,90*0,90*0,80*2=1,296 [M] 
Pro nové uliční vpusti   
(délka*šířka*průměrná výška)   
II/360   
UV  Km 20,245 75 vpravo  1,2*1,2*2,0*2=5,760 [A] 
HV  Km 20,312 vlevo  2.2*2,2*2,0*2=19,360 [B] 
Celkem: I+J+G+H+M+A+B=1 241,716 [N]</t>
  </si>
  <si>
    <t>Beton (17 01 01). Investor požaduje k fakturaci této položky doložit vážní lístky ze skládky a doklad o úhradě poplatku za skládku za uvedený materiál z této stavby.</t>
  </si>
  <si>
    <t>objemová hmotnost 2,3t/m3 
Odstranění vrstvy betonu 
Od ZÚ km 20,213 do KÚ km 20,313 
viz. přílohy D.1.1.2 a dokumentace vrtané sondy S1 
(plocha): 
795*0.2*2.3=365,700 [A]</t>
  </si>
  <si>
    <t>železový beton nebo suť</t>
  </si>
  <si>
    <t>objemová hmotnost 2,5t/m3 
Vybourání uliční vpusti 
km 20,238 25 
viz. D.1.1.2 
1*2.5=2,500 [B] 
Vybourání šachty stávající 
viz D.1.1.2 
km 20,228 
1*2.5=2,500 [C] 
Vybourání stávajícího propustku ve zpevněném svahu 
km 20,306, DN 500 
viz. D.1.1.2 
Délka propustku): 
8*2.3=18,400 [E] 
Celkem: B+C+E=23,400 [F]</t>
  </si>
  <si>
    <t>113158</t>
  </si>
  <si>
    <t>ODSTRANĚNÍ KRYTU ZPEVNĚNÝCH PLOCH Z BETONU, ODVOZ DO 20KM</t>
  </si>
  <si>
    <t>Včetně odvozu a uložení na skládku určenou zhotovitelem. Vzdálenost je pouze předpokládaná a zhotovitel nacení svoji vzdálenost podle toho, kam bude materiál odvážet.</t>
  </si>
  <si>
    <t>Odstranění vrstvy betonu 
Od ZÚ km 20,213 do KÚ km 20,313 
viz. přílohy D.1.1.2 a dokumentace vrtané sondy S1 
(plocha): 
795*0.2=159,000 [A]</t>
  </si>
  <si>
    <t>113728</t>
  </si>
  <si>
    <t>FRÉZOVÁNÍ ZPEVNĚNÝCH PLOCH ASFALTOVÝCH, ODVOZ DO 20KM</t>
  </si>
  <si>
    <t>Vyfrézovaný materiál bude odvezen a protokolárně uložen v areálu cestmistrovství v Ústí nad Orlicí - bez poplatku</t>
  </si>
  <si>
    <t>Vyfrézování živičného krytu 
Od ZÚ km 20,213 do KÚ km 20,313 
viz. přílohy D.1.1.2 a dokumentace vrtané sondy S1 
(plocha): 
850*3*0.05=127,500 [A] 
Výškové vyrovnání stávajícho stavu 
ZÚ km 20,213 
viz. D.1.1.2 
(plocha): 
95*2*0.05=9,500 [B] 
Výškové vyrovnání stávajícho stavu 
KÚ km 20,313 
viz. D.1.1.2 
(plocha): 
117*2*0.05=11,700 [C] 
Celkem: A+B+C=148,700 [D]</t>
  </si>
  <si>
    <t>123738</t>
  </si>
  <si>
    <t>ODKOP PRO SPOD STAVBU SILNIC A ŽELEZNIC TŘ. I, ODVOZ DO 20KM</t>
  </si>
  <si>
    <t>Odstranění štěrkodrťi 
Od ZÚ km 20,213 do KÚ km 20,313 
viz. přílohy D.1.1.2 a dokumentace vrtané sondy S1 
(plocha): 
795*0.4=318,000 [A] 
Výměna aktivní zony 
Od ZÚ km 20,213 do KÚ km 20,313 
viz. přílohy D.1.1.2 a dokumentace vrtané sondy S1 
(plocha): 
795*0.25=198,750 [B] 
Celkem: A+B=516,750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</si>
  <si>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</si>
  <si>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Viz.výkres D.1.1.2   
(délka*šířka*výška)   
Výkopy okolo inženýrských sítí se musí provádět ručně   
Pro nové uliční vpusti   
(délka*šířka*průměrná výška)   
II/360   
UV  Km 20,245 75 vpravo  1,2*1,2*2,0=2,880 [A] 
HV  Km 20,312 vlevo  2.2*2,2*2,0=9,680 [B] 
Pro drenážní šachty   
(délka*šířka*průměrná výška)   
II/360   
km 20,228 vpravo       0,90*0,90*0,80=0,648 [H] 
Celkem: A+B+H=13,208 [I]</t>
  </si>
  <si>
    <t>132738</t>
  </si>
  <si>
    <t>HLOUBENÍ RÝH ŠÍŘ DO 2M PAŽ I NEPAŽ TŘ. I, ODVOZ DO 20KM</t>
  </si>
  <si>
    <t>Viz.výkres D.1.1.2  
Výkopy okolo inženýrských sítí se musí provádět ručně   
Přípojky k uličním vpustím   
(délka*šířka*průměrná výška)   
II/360   
UV  Km 20,245 75 vpravo  35*1,2*1.2=50,400 [A] 
UV  km 20,238 25 vlevo 
HV  km 20,312 35 vlevo                           1*1*40.5=40,500 [B] 
Celkem: A+B=90,900 [C]</t>
  </si>
  <si>
    <t>17481</t>
  </si>
  <si>
    <t>ZÁSYP JAM A RÝH Z NAKUPOVANÝCH MATERIÁLŮ</t>
  </si>
  <si>
    <t>štěrkopísek  frakce 0-32</t>
  </si>
  <si>
    <t>Přípojky UV 
UV  Km 20,245 75 vpravo 
35*1,2*0.8=33,600 [A] 
UV  km 20,238 25 vlevo 
HV  km 20,312 35 vlevo 
1*0.8*40.5=32,400 [B] 
UV vpusti 
UV  Km 20,245 75 vpravo 
UV  km 20,238 25 vlevo 
HV  km 20,312 35 vlevo 
1,2*1,2*2,0*3=8,640 [C] 
Výměna aktivní zóny 
Od ZÚ km 20,213 do KÚ km 20,313 
viz. přílohy D.1.1.2 a D.1.1.4 
(plocha m2 - plocha dopravního ostrůvku - plocha mostu): 
(795)*0.5=397,500 [D] 
rozšíření pod obrubou (s*d*h), podél SO 103: 
0.4*25=10,000 [E] 
Celkem: A+B+C+D+E=482,140 [F]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</si>
  <si>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</si>
  <si>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</si>
  <si>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</si>
  <si>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viz. D.1.1.2 , D.1.1.4 
Přípojky uličncíh a horské vpusti 
HV  km 20,312 35 vlevo 
1*0.2*40.5=8,100 [B] 
UV  Km 20,245 75 vpravo35*1,2*1.2=50,400 [A] 
UV  km 20,238 25 vlevo 
lože přípojek UV a HV 
2.5*0.2*0.2*3=0,300 [C] 
Celkem: B+A+C=58,800 [D]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</si>
  <si>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</si>
  <si>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18481</t>
  </si>
  <si>
    <t>OCHRANA STROMŮ BEDNĚNÍM</t>
  </si>
  <si>
    <t>Ochrana stromu v km 20,305 
((3+3+3+3)*2)*2=48,000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</si>
  <si>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</si>
  <si>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</si>
  <si>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212635</t>
  </si>
  <si>
    <t>TRATIVODY KOMPL Z TRUB Z PLAST HM DN DO 150MM, RÝHA TŘ I</t>
  </si>
  <si>
    <t>Včetně provedení průkazních a kontrolních zkoušek na materiál; zhotovení, parametry dle zadávací dokumentace a příslušných ČSN, TKP 
DRENÁŽ, TROUBA DN 150, SN 8, ČÁSTEČNĚ PERFOROVANÁ,MATERIÁL A VLASTNOSTI POTRUBÍ MUSÍ BÝT V SOULADU S ČSN EN 1452-2, TP 83 
SKLON TRATIVODU MIN.0,5% 
PROVEDENÍ TRATIVODU: 
· OBSYP ŠTĚRKOPÍSEK Ge (ŠPb), 8/32 DLE ČSN 73 6126-1 
· NETKANÁ GEOTEXTILIE 300g/m2, VIZ.POZNÁMKA 4.  
· LOŽE ZE ŠTĚRKODRTI Ge (ŠPb), 0/22, ČSN 73 6126-1 
· PŘI KŘÍŽENÍ TRATIVODU S PLYNOVODEM BUDE TRATIVOD VE VZDÁLENOSTI 1,0 M OD MÍSTA KŘÍŽENÍ PROVEDEN Z UZAVŘENÉHO (NEPERFOROVANÉHO) POTRUBÍ.</t>
  </si>
  <si>
    <t>Podélný trativod, průměr 150 mm 
Od km 20,213 do km 20,245 
viz. přílohy D.1.1.2 a D.1.1.4 
(délka m): 
45=45,000 [A] 
Podélný trativod, průměr 150 mm 
Od km 20,281 do km 20,296 6 
viz. přílohy D.1.1.2 a D.1.1.4 
(délka m): 
15.6=15,600 [B] 
Celkem: A+B=60,600 [C]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</si>
  <si>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</si>
  <si>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289971</t>
  </si>
  <si>
    <t>OPLÁŠTĚNÍ (ZPEVNĚNÍ) Z GEOTEXTILIE</t>
  </si>
  <si>
    <t>Včetně provedení průkazních a kontrolních zkoušek na materiál; zhotovení, parametry dle zadávací dokumentace a příslušných ČSN, TKP</t>
  </si>
  <si>
    <t>Výměna aktivní zóny, vyložení geotextilií 
Od ZÚ km 20,213 do KÚ km 20,313 
viz. přílohy D.1.1.2 a D.1.1.4 
(plocha m2): 
(0,6+0.6+0.6+4.95+4.95)*100=1 170,000 [A]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</si>
  <si>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</si>
  <si>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Komunikace</t>
  </si>
  <si>
    <t>56333</t>
  </si>
  <si>
    <t>VOZOVKOVÉ VRSTVY ZE ŠTĚRKODRTI TL. DO 150MM</t>
  </si>
  <si>
    <t>Konstrukce vozovky 
Od ZÚ km 20,213 do KÚ km 20,313 
viz. přílohy D.1.1.2 a D.1.1.4 
(plocha m2 - plocha dopravního ostrůvku - plocha mostu): 
(795)*2=795,000 [A] 
rozšíření pod obrubou (s*d*h), podél SO 103: 
0.4*25=10,000 [B] 
Celkem: A+B=805,000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</si>
  <si>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</si>
  <si>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15</t>
  </si>
  <si>
    <t>56963</t>
  </si>
  <si>
    <t>ZPEVNĚNÍ KRAJNIC Z RECYKLOVANÉHO MATERIÁLU TL DO 150MM</t>
  </si>
  <si>
    <t>Nezpevněná krajnice vpravo 
Od km 20,283 do km 20,332 (vyrovnání stávajícího stavu) 
viz. přílohy D.1.1.2 a D.1.1.4 
(plocha m2): 
70=70,000 [A] 
Nezpevněná krajnice vlevo 
Od km 20,312 do km 20,332 (vyrovnání stávajícího stavu) 
viz. přílohy D.1.1.2 a D.1.1.4 
(plocha m2): 
9.1=9,100 [B] 
Celkem: A+B=79,100 [C]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</si>
  <si>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</si>
  <si>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16</t>
  </si>
  <si>
    <t>572123</t>
  </si>
  <si>
    <t>INFILTRAČNÍ POSTŘIK Z EMULZE DO 1,0KG/M2</t>
  </si>
  <si>
    <t>Konstrukce vozovky 
Od ZÚ km 20,213 do KÚ km 20,313 
viz. přílohy D.1.1.2 a D.1.1.4 
(plocha m2 - plocha dopravního ostrůvku - plocha mostu): 
(795)+(0.24*35)=803,400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</si>
  <si>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</si>
  <si>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17</t>
  </si>
  <si>
    <t>572212</t>
  </si>
  <si>
    <t>SPOJOVACÍ POSTŘIK Z MODIFIK ASFALTU DO 0,5KG/M2</t>
  </si>
  <si>
    <t>Konstrukce vozovky 
Od ZÚ km 20,213 do KÚ km 20,313 
viz. přílohy D.1.1.2 a D.1.1.4 
(plocha m2 - plocha dopravního ostrůvku, spojovací postřik 2x): 
(850-21)*2+(0.12*35)=1 662,200 [A]</t>
  </si>
  <si>
    <t>18</t>
  </si>
  <si>
    <t>574A34</t>
  </si>
  <si>
    <t>ASFALTOVÝ BETON PRO OBRUSNÉ VRSTVY ACO 11+, 11S TL. 40MM</t>
  </si>
  <si>
    <t>Konstrukce vozovky kryt 
Od ZÚ km 20,213 do KÚ km 20,313 
viz. přílohy D.1.1.2 a D.1.1.4 
(plocha m2 - plocha dopravního ostrůvku): 
850-21=829,000 [A] 
Výškové vyrovnání stávajícho stavu 
ZÚ km 20,213 
viz. D.1.1.2 
(plocha): 
94=94,000 [B] 
Výškové vyrovnání stávajícho stavu 
KÚ km 20,313 
viz. D.1.1.2 
(plocha): 
118=118,000 [C] 
Celkem: A+B+C=1 041,000 [D]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</si>
  <si>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</si>
  <si>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19</t>
  </si>
  <si>
    <t>574C56</t>
  </si>
  <si>
    <t>ASFALTOVÝ BETON PRO LOŽNÍ VRSTVY ACL 16+, 16S TL. 60MM</t>
  </si>
  <si>
    <t>Konstrukce vozovky 
Od ZÚ km 20,213 do KÚ km 20,313 
viz. přílohy D.1.1.2 a D.1.1.4 
(plocha m2 - plocha dopravního ostrůvku): 
(850-21)+(0.12*35)=833,200 [A] 
Výškové vyrovnání stávajícho stavu 
ZÚ km 20,213 
viz. D.1.1.2 
(plocha): 
94=94,000 [B] 
Výškové vyrovnání stávajícho stavu 
KÚ km 20,313 
viz. D.1.1.2 
(plocha): 
118 
=118,000 [C] 
Celkem: A+B+C=1 045,200 [D]</t>
  </si>
  <si>
    <t>20</t>
  </si>
  <si>
    <t>574E46</t>
  </si>
  <si>
    <t>ASFALTOVÝ BETON PRO PODKLADNÍ VRSTVY ACP 16+, 16S TL. 50MM</t>
  </si>
  <si>
    <t>21</t>
  </si>
  <si>
    <t>58212</t>
  </si>
  <si>
    <t>DLÁŽDĚNÉ KRYTY Z VELKÝCH KOSTEK DO LOŽE Z MC</t>
  </si>
  <si>
    <t>Podobrubní rigol, kostky 120x120 
Od km 20,271 do km 20,313 
viz. přílohy D.1.1.2 a D.1.1.4 
(plocha m2): 
(0.65*42)=27,300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</si>
  <si>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</si>
  <si>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22</t>
  </si>
  <si>
    <t>58920</t>
  </si>
  <si>
    <t>VÝPLŇ SPAR MODIFIKOVANÝM ASFALTEM</t>
  </si>
  <si>
    <t>Napojení na stávající stav na začátku a na konci úseku 
a napojení místních komunikací 
vyplnění trvale pružnou zálivkou 
ZÚ 20,213, KÚ 20,313 
viz. přílohy D.1.1.2 
(délka m): 
30+7=37,000 [A] 
Prořez vozovky (provádění stavby po půlkách) 
(délka hlavního úseku + délka úseku vedlejší) 
100+27=127,000 [B] 
Obrubník silniční - betonový - 150/150/1000 
Od km 20,213 do km 20,313 
viz. přílohy D.1.1.2 a D.1.1.4 
(délka): 
6+12.5+12=30,500 [D] 
Obrubník silniční - betonový - 150/250/1000 
Od km 20,213 do km 20,313 
viz. přílohy D.1.1.2 a D.1.1.4 
(délka): 
(14.2+4+25+7.2+6.5+12.23+13.1)=82,230 [E] 
Celkem: A+B+D+E=276,730 [F]</t>
  </si>
  <si>
    <t>položka zahrnuje: 
- dodávku předepsaného materiálu 
- vyčištění a výplň spar tímto materiálem</t>
  </si>
  <si>
    <t>Potrubí</t>
  </si>
  <si>
    <t>23</t>
  </si>
  <si>
    <t>87434</t>
  </si>
  <si>
    <t>POTRUBÍ Z TRUB PLASTOVÝCH ODPADNÍCH DN DO 200MM</t>
  </si>
  <si>
    <t>Včetně provedení průkazních a kontrolních zkoušek na materiál; zhotovení, parametry dle zadávací dokumentace a příslušných ČSN, TKP 
Včetně provedení navrtávky dle standartů správce</t>
  </si>
  <si>
    <t>Přípojka uliční vpusti: 
km 20,245 75 vpravo 
viz. přílohy D.1.1.2 a D.1.1.4 
(délka m): 
17.5=17,500 [A] 
Přípojka trativodu: 
km 20,282 vpravo 
viz. přílohy D.1.1.2 a D.1.1.4 
(délka m): 
1.7=1,700 [B] 
Celkem: A+B=19,200 [C]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</si>
  <si>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</si>
  <si>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24</t>
  </si>
  <si>
    <t>87445</t>
  </si>
  <si>
    <t>POTRUBÍ Z TRUB PLASTOVÝCH ODPADNÍCH DN DO 300MM</t>
  </si>
  <si>
    <t>Zatrubněný příkop, průměr 300 mm 
Od km 20,269 do km 20,312 
viz. přílohy D.1.1.2 a D.1.1.4 
(délka m): 
42.5=42,500 [A]</t>
  </si>
  <si>
    <t>25</t>
  </si>
  <si>
    <t>89413</t>
  </si>
  <si>
    <t>ŠACHTY KANALIZAČNÍ Z BETON DÍLCŮ NA POTRUBÍ DN DO 200MM</t>
  </si>
  <si>
    <t>Šachta betonová  
km 20,228 vpravo 
(počet kusů): 
1=1,000 [A]</t>
  </si>
  <si>
    <t>položka zahrnuje: 
- poklopy s rámem, mříže s rámem, stupadla, žebříky, stropy z bet. dílců a pod. 
- předepsané betonové skruže, prefabrikované nebo monolitické betonové dno a není-li uvedeno jinak i podkladní vrstvu (z kameniva nebo betonu).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</si>
  <si>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26</t>
  </si>
  <si>
    <t>89712</t>
  </si>
  <si>
    <t>VPUSŤ KANALIZAČNÍ ULIČNÍ KOMPLETNÍ Z BETONOVÝCH DÍLCŮ</t>
  </si>
  <si>
    <t>Uliční vpusťi 
km 20,245 75 vpravo 
(počet kusů): 
1=1,000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</si>
  <si>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</si>
  <si>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27</t>
  </si>
  <si>
    <t>89722</t>
  </si>
  <si>
    <t>VPUSŤ KANALIZAČNÍ HORSKÁ KOMPLETNÍ Z BETON DÍLCŮ</t>
  </si>
  <si>
    <t>Horská vpusť 
km 20,312 35 vlevo 
(počet kusů): 
1=1,000 [A]</t>
  </si>
  <si>
    <t>28</t>
  </si>
  <si>
    <t>89921</t>
  </si>
  <si>
    <t>VÝŠKOVÁ ÚPRAVA POKLOPŮ</t>
  </si>
  <si>
    <t>Výškové vyrovnání 2 kusů poklopu kanalizace, 1 uliční vpusti, 1 horské vpusti</t>
  </si>
  <si>
    <t>Šachta betonová - úprava stávající 
km 20,212 vpravo 
km 20,228 vpravo 
(počet kusů): 
2=2,000 [A]</t>
  </si>
  <si>
    <t>- položka výškové úpravy zahrnuje všechny nutné práce a materiály pro zvýšení nebo snížení zařízení (včetně nutné úpravy stávajícího povrchu vozovky nebo chodníku).</t>
  </si>
  <si>
    <t>29</t>
  </si>
  <si>
    <t>9113A1</t>
  </si>
  <si>
    <t>SVODIDLO OCEL SILNIČ JEDNOSTR, ÚROVEŇ ZADRŽ N1, N2 - DODÁVKA A MONTÁŽ</t>
  </si>
  <si>
    <t>Svodidlo jednostranné s ochranou pro motocyklisty vpravo 
Od km 20,283 do km 20,322 
viz. přílohy D.1.1.2 a D.1.1.4 
(délka): 
32=32,000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</si>
  <si>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</si>
  <si>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30</t>
  </si>
  <si>
    <t>Náběhy svodidla 2x12 m 
Od km 20,283 do km 20,322 
viz. přílohy D.1.1.2 a D.1.1.4 
(délka): 
1*12=12,000 [A]</t>
  </si>
  <si>
    <t>31</t>
  </si>
  <si>
    <t>Demontáž stávajících značek  
7 kusů na mostě 
2 kusy konce úseku (km 20,323) 
9=9,000 [A]</t>
  </si>
  <si>
    <t>32</t>
  </si>
  <si>
    <t>914131</t>
  </si>
  <si>
    <t>DOPRAVNÍ ZNAČKY ZÁKLADNÍ VELIKOSTI OCELOVÉ FÓLIE TŘ 2 - DODÁVKA A MONTÁŽ</t>
  </si>
  <si>
    <t>Montáž nového dopravního značení 
Třída RA2 
2 kusy konce úseku (km 20,323) 
8=8,000 [A]</t>
  </si>
  <si>
    <t>položka zahrnuje: 
- dodávku a montáž značek v požadovaném provedení</t>
  </si>
  <si>
    <t>33</t>
  </si>
  <si>
    <t>914941</t>
  </si>
  <si>
    <t>SLOUPKY A STOJKY DOPRAVNÍCH ZNAČEK Z HLINÍK TRUBEK DO PATKY - DODÁVKA A MONTÁŽ</t>
  </si>
  <si>
    <t>Svislé doprvaní zančení - příkazová značka 
Od km 20,234 do km 20,246 
viz. přílohy D.1.1.7 
(kusy): 
3=3,000 [A]</t>
  </si>
  <si>
    <t>položka zahrnuje: 
- sloupky a upevňovací zařízení včetně jejich osazení (betonová patka, zemní práce)</t>
  </si>
  <si>
    <t>34</t>
  </si>
  <si>
    <t>914A21</t>
  </si>
  <si>
    <t>EV ČÍSLO MOSTU OCEL S FÓLIÍ TŘ.1 DODÁVKA A MONTÁŽ</t>
  </si>
  <si>
    <t>2=2,000 [A]</t>
  </si>
  <si>
    <t>35</t>
  </si>
  <si>
    <t>915111</t>
  </si>
  <si>
    <t>VODOROVNÉ DOPRAVNÍ ZNAČENÍ BARVOU HLADKÉ - DODÁVKA A POKLÁDKA</t>
  </si>
  <si>
    <t>Předznačení barvou (1.fáze) 
Od km 20,213 do km 20,313 
viz. přílohy D.1.1.7 
(délka*šířka): 
((85+25+38+48+109)*0.25)+((45+28+25+56+61+15+12+16)*0.125)+(19*0.5)=118,000 [A]</t>
  </si>
  <si>
    <t>položka zahrnuje: 
- dodání a pokládku nátěrového materiálu (měří se pouze natíraná plocha) 
- předznačení a reflexní úpravu</t>
  </si>
  <si>
    <t>36</t>
  </si>
  <si>
    <t>915211</t>
  </si>
  <si>
    <t>VODOROVNÉ DOPRAVNÍ ZNAČENÍ PLASTEM HLADKÉ - DODÁVKA A POKLÁDKA</t>
  </si>
  <si>
    <t>Vodorovné dopravní značení (2.fáze) 
Od km 20,213 do km 20,313 
viz. přílohy D.1.1.7 
(délka*šířka): 
((85+25+38+48+109)*0.25)+((45+28+25+56+61+15+12+16)*0.125)+(19*0.5)=118,000 [A]</t>
  </si>
  <si>
    <t>37</t>
  </si>
  <si>
    <t>915311</t>
  </si>
  <si>
    <t>VODOR DOPRAV ZNAČ Z FÓLIE TRVALÉ - DOD A POKLÁDKA</t>
  </si>
  <si>
    <t>Vodící linie místa pro přecházení 
viz. příloha D.1.1.2 a Bezbarierové užívání 
(délka*šířka): 
(6.5+3.5)*0.5=5,000 [A]</t>
  </si>
  <si>
    <t>položka zahrnuje: 
- dodání a pokládku předepsané fólie 
- zahrnuje předznačení</t>
  </si>
  <si>
    <t>38</t>
  </si>
  <si>
    <t>915621</t>
  </si>
  <si>
    <t>VODOR DOPRAV ZNAČ - KNOFLÍKY TRVALÉ ZAPUŠTĚNÉ - DOD A POKLÁD</t>
  </si>
  <si>
    <t>Plužitelný dopravní knoflík STIM TYP 101 
barva bílá, umístěn podél dopravního značení 
Od km 20,213 do km 20,263 
viz. D.1.1.2 
(kusů): 
20=20,000 [A]</t>
  </si>
  <si>
    <t>zahrnuje dodávku a osazení knoflíků předepsaným způsobem</t>
  </si>
  <si>
    <t>39</t>
  </si>
  <si>
    <t>917224</t>
  </si>
  <si>
    <t>SILNIČNÍ A CHODNÍKOVÉ OBRUBY Z BETONOVÝCH OBRUBNÍKŮ ŠÍŘ 150MM</t>
  </si>
  <si>
    <t>Obrubník silniční - betonový - 150/150/1000 
Od km 20,213 do km 20,313 
viz. přílohy D.1.1.2 a D.1.1.4 
(délka): 
6+12.5=18,500 [D] 
Obrubník silniční - betonový - 150/250/1000 
Od km 20,213 do km 20,313 
viz. přílohy D.1.1.2 a D.1.1.4 
(délka): 
(14.2+4+25+7.2+6.5)=56,900 [B] 
Celkem: D+B=75,400 [E]</t>
  </si>
  <si>
    <t>Položka zahrnuje: 
dodání a pokládku betonových obrubníků o rozměrech předepsaných zadávací dokumentací 
betonové lože i boční betonovou opěrku.</t>
  </si>
  <si>
    <t>40</t>
  </si>
  <si>
    <t>91771</t>
  </si>
  <si>
    <t>OBRUBA Z DLAŽEBNÍCH KOSTEK VELKÝCH</t>
  </si>
  <si>
    <t>Žulová dlažba 120/120 
Od km 20,219 do km 20,244 
viz. přílohy D.1.1.2 a D.1.1.4 
(délka m): 
(25+12.5)*2=75,000 [A]</t>
  </si>
  <si>
    <t>Položka zahrnuje: 
dodání a pokládku jedné řady dlažebních kostek o rozměrech předepsaných zadávací dokumentací 
betonové lože i boční betonovou opěrku.</t>
  </si>
  <si>
    <t>41</t>
  </si>
  <si>
    <t>919114</t>
  </si>
  <si>
    <t>ŘEZÁNÍ ASFALTOVÉHO KRYTU VOZOVEK TL DO 200MM</t>
  </si>
  <si>
    <t>Napojení na stávající stav na začátku a na onci úseku 
a napojení místních komunikací 
ZÚ 20,213, KÚ 20,313 
viz. přílohy D.1.1.2 
(délka m): 
30+7+3.4+4.4=44,800 [A] 
Prořez vozovky (provádění stavby po půlkách) 
(délka hlavního úseku + délka úseku vedlejší) 
100+27=127,000 [B] 
Obrubník silniční - betonový - 150/150/1000 
Od km 20,213 do km 20,313 
viz. přílohy D.1.1.2 a D.1.1.4 
(délka): 
6+12.5+12=30,500 [D] 
Obrubník silniční - betonový - 150/250/1000 
Od km 20,213 do km 20,313 
viz. přílohy D.1.1.2 a D.1.1.4 
(délka): 
(14.2+4+25+7.2+6.5+12.23+13.1)=82,230 [E] 
Celkem: A+B+D+E=284,530 [F]</t>
  </si>
  <si>
    <t>položka zahrnuje řezání vozovkové vrstvy v předepsané tloušťce, včetně spotřeby vody</t>
  </si>
  <si>
    <t>42</t>
  </si>
  <si>
    <t>966357</t>
  </si>
  <si>
    <t>BOURÁNÍ PROPUSTŮ Z TRUB DN DO 500MM</t>
  </si>
  <si>
    <t>Vybourání stávajícího propustku ve zpevněném svahu 
km 20,306, DN 500 
viz. D.1.1.2 
Délka propustku): 
8=8,000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</si>
  <si>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</si>
  <si>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43</t>
  </si>
  <si>
    <t>96687</t>
  </si>
  <si>
    <t>VYBOURÁNÍ ULIČNÍCH VPUSTÍ KOMPLETNÍCH</t>
  </si>
  <si>
    <t>Vybourání uličníé vpusti 
km 20,238 25 
viz. D.1.1.2 
1=1,000 [A]</t>
  </si>
  <si>
    <t>44</t>
  </si>
  <si>
    <t>96688</t>
  </si>
  <si>
    <t>VYBOURÁNÍ KANALIZAČ ŠACHET KOMPLETNÍCH</t>
  </si>
  <si>
    <t>Vybourání šachty stávající 
viz D.1.1.2 
km 20,228 
1=1,000 [A]</t>
  </si>
  <si>
    <t>101.2_ZH</t>
  </si>
  <si>
    <t>Dopravní ostrůvek - od km 20,234 do km 20,246</t>
  </si>
  <si>
    <t>Konstrukce ostrůvku dosypání na zemní pláň 
Od km 20,234 do km 20,246 
viz. přílohy D.1.1.2 a D.1.1.4 
(plocha m2): 
20.9=20,900 [A]</t>
  </si>
  <si>
    <t>56335</t>
  </si>
  <si>
    <t>VOZOVKOVÉ VRSTVY ZE ŠTĚRKODRTI TL. DO 250MM</t>
  </si>
  <si>
    <t>Konstrukce ostrůvku (celý ostrůvek) 
Od km 20,234 do km 20,246 
viz. přílohy D.1.1.2 a D.1.1.4 
(plocha m2): 
20.9=20,900 [A]</t>
  </si>
  <si>
    <t>582611</t>
  </si>
  <si>
    <t>KRYTY Z BETON DLAŽDIC SE ZÁMKEM ŠEDÝCH TL 60MM DO LOŽE Z KAM</t>
  </si>
  <si>
    <t>Konstrukce krytu ostrůvku včetně drceného kameniva fr. 4-8 mm 
Od km 20,234 do km 20,246 
viz. přílohy D.1.1.2 a D.1.1.4 
(plocha m2): 
3.75+17.15=20,900 [B]</t>
  </si>
  <si>
    <t>582614</t>
  </si>
  <si>
    <t>KRYTY Z BETON DLAŽDIC SE ZÁMKEM BAREV TL 60MM DO LOŽE Z KAM</t>
  </si>
  <si>
    <t>Konstrukce krytu ostrůvku včetně drceného kameniva fr. 4-8 mm 
reliéfní úprava 
Od km 20,234 do km 20,246 
viz. přílohy D.1.1.2 a D.1.1.4 
(plocha m2): 
3.75=3,750 [A]</t>
  </si>
  <si>
    <t>Svislé doprvaní zančení - příkazová značka 
Od km 20,234 do km 20,246 
viz. přílohy D.1.1.7 
(kusy): 
2=2,000 [A]</t>
  </si>
  <si>
    <t>915641</t>
  </si>
  <si>
    <t>VODOR DOPRAV ZNAČ - KNOFLÍKY SKLENĚNÉ OBRUBNÍKOVÉ - DOD A POKLÁD</t>
  </si>
  <si>
    <t>Všesměrná obrubníková odrazka 
barva bílá, zapuštěno v hlavě obruby 
Od km 20,234 do km 20,246 
viz. D.1.1.2 
(kusů): 
52=52,000 [A]</t>
  </si>
  <si>
    <t>Obrubník silniční - betonový - 150/150/1000 
Od km 20,234 do km 20,246 
viz. přílohy D.1.1.2 a D.1.1.4 
(délka): 
(2*6)=12,000 [A] 
Obrubník silniční - betonový - 150/250/1000 
Od km 20,234 do km 20,246 
viz. přílohy D.1.1.2 a D.1.1.4 
(délka): 
(2.5+2.5+2.2+0.9+1.13+2+1)=12,230 [B] 
Celkem: A+B=24,230 [C]</t>
  </si>
  <si>
    <t>91726</t>
  </si>
  <si>
    <t>KO OBRUBNÍKY BETONOVÉ</t>
  </si>
  <si>
    <t>Obrubník silniční - betonový - 150/250/1000 
Od km 20,234 do km 20,246 
viz. přílohy D.1.1.2 a D.1.1.4 
(délka): 
(13.1)=13,100 [B]</t>
  </si>
  <si>
    <t>101.3_ZV</t>
  </si>
  <si>
    <t>Místní komunikace - směr Řetůvka km 20,262</t>
  </si>
  <si>
    <t>objemová hmotnost 2t/m3 
Odstranění štěrkodrťi 
km 20,262 
viz. přílohy D.1.1.2 a dokumentace vrtané sondy S1 
(plocha): 
176*0.4*2=140,800 [A] 
Výměna aktivní zony 
km 20,262 
viz. přílohy D.1.1.2 a dokumentace vrtané sondy S1 
(plocha): 
176*0.25*2=88,000 [B] 
Pro nové uliční vpusti   
(délka*šířka*průměrná výška)   
II/360   
UV  Km 20,271 07 vpravo 
1,2*1,2*2,0*2=5,760 [I] 
Pro drenážní šachty   
(délka*šířka*průměrná výška) 
na konci chodníku 
0,90*0,90*0,80*2=1,296 [H] 
Celkem: A+B+I+H=235,856 [J]</t>
  </si>
  <si>
    <t>objemová hmotnost 2,3t/m3 
Odstranění vrstvy betonu 
km 20,262 
viz. přílohy D.1.1.2 a dokumentace vrtané sondy S1 
(plocha): 
176*0.2*2.3=80,960 [A]</t>
  </si>
  <si>
    <t>Odstranění vrstvy betonu 
km 20,262 
viz. přílohy D.1.1.2 a dokumentace vrtané sondy S1 
(plocha): 
176*0.2=35,200 [A]</t>
  </si>
  <si>
    <t>Vyfrézování živičného krytu 
km 20,262 
viz. přílohy D.1.1.2 a dokumentace vrtané sondy S1 
(plocha): 
176*3*0.05=26,400 [A] 
Výškové vyrovnání stávajícího stavu 
km 20,262 
viz. D1.1.2 
(plocha): 
10*2*0.05=1,000 [B] 
Celkem: A+B=27,400 [C]</t>
  </si>
  <si>
    <t>Odstranění štěrkodrťi 
km 20,262 
viz. přílohy D.1.1.2 a dokumentace vrtané sondy S1 
(plocha): 
176*0.4=70,400 [A] 
Výměna aktivní zony 
km 20,262 
viz. přílohy D.1.1.2 a dokumentace vrtané sondy S1 
(plocha): 
176*0.25=44,000 [B] 
Celkem: A+B=114,400 [C]</t>
  </si>
  <si>
    <t>Viz.výkres D.1.1.2   
(délka*šířka*výška)   
Výkopy okolo inženýrských sítí se musí provádět ručně   
Pro nové uliční vpusti   
(délka*šířka*průměrná výška)   
km 20,271 07 vpravo   
1,2*1,2*2,0=2,880 [A] 
Pro drenážní šachty   
(délka*šířka*průměrná výška)   
II/360   
0,90*0,90*0,80=0,648 [H] 
Výměna aktivní zóny 
km 20,262 
viz. přílohy D.1.1.2 a D.1.1.4 
(plocha m2): 
(176)=176,000 [J] 
rozšíření pod obrubou (s*d*h), podél SO 103: 
0.4*25=10,000 [B] 
Celkem: A+H+J+B=189,528 [K]</t>
  </si>
  <si>
    <t>uliční vpusť 
km 20,271 07 vpravo 
1,2*1,2*0.8=1,152 [B] 
Pro drenážní šachty   
(délka*šířka*průměrná výška)   
II/360   
0,90*0,90*0,80=0,648 [H] 
Výměna aktivní zony 
km 20,262 
viz. přílohy D.1.1.2 a dokumentace vrtané sondy S1 
(plocha): 
176*0.25=44,000 [J] 
Celkem: B+H+J=45,800 [K]</t>
  </si>
  <si>
    <t>Podélný trativod, průměr 150 mm 
Od km 20,245 do km 20,278 
viz. přílohy D.1.1.2 a D.1.1.4 
(délka m): 
33.2=33,200 [A]</t>
  </si>
  <si>
    <t>Výměna aktivní zóny, vyložení geotextilií 
Od ZÚ km 20,213 do KÚ km 20,313 
viz. přílohy D.1.1.2 a D.1.1.4 
(plocha m2): 
(0,6+0.6+12)*25=330,000 [A]</t>
  </si>
  <si>
    <t>Konstrukce vozovky 
km 20,262 
viz. přílohy D.1.1.2 a D.1.1.4 
(plocha m2): 
(176)*2=176,000 [A] 
rozšíření pod obrubou (s*d*h), podél SO 103: 
0.4*25=10,000 [B] 
Celkem: A+B=186,000 [C]</t>
  </si>
  <si>
    <t>Nezpevněná krajnice vlevo 
km 20,262 (do konce úseku) 
viz. přílohy D.1.1.2 a D.1.1.4 
(plocha m2): 
15=15,000 [A]</t>
  </si>
  <si>
    <t>Konstrukce vozovky 
km 20,262 
viz. přílohy D.1.1.2 a D.1.1.4 
(plocha m2): 
(176)+(0.24*10)=178,400 [A]</t>
  </si>
  <si>
    <t>Konstrukce vozovky 
km 20,262 
viz. přílohy D.1.1.2 a D.1.1.4 
(plocha m2, spojovací postřik 2x): 
(176)*2+(0.12*10)=353,200 [A]</t>
  </si>
  <si>
    <t>Konstrukce vozovky kryt 
km 20,262 
viz. přílohy D.1.1.2 a D.1.1.4 
(plocha m2): 
176=176,000 [A] 
Výškové vyrovnání stávajícího stavu 
km 20,262 
viz. D1.1.2 
(plocha): 
10=10,000 [B] 
Celkem: A+B=186,000 [C]</t>
  </si>
  <si>
    <t>Konstrukce vozovky 
km 20,262 
viz. přílohy D.1.1.2 a D.1.1.4 
(plocha m2): 
176+(0.12*10)=177,200 [A] 
Výškové vyrovnání stávajícího stavu 
km 20,262 
viz. D1.1.2 
(plocha): 
10=10,000 [B] 
Celkem: A+B=187,200 [C]</t>
  </si>
  <si>
    <t>Konstrukce vozovky 
km 20,262 
viz. přílohy D.1.1.2 a D.1.1.4 
(plocha m2): 
176+(0.24*10)=178,400 [A]</t>
  </si>
  <si>
    <t>Napojení místní komunikace 
vyplnění spar trvale pružnou zálivkou 
ZÚ 20,213, KÚ 20,313 
viz. přílohy D.1.1.2 
(délka m): 
4.4=4,400 [A] 
Obrubník silniční - betonový - 150/250/1000 
km 20,262 
viz. přílohy D.1.1.2 a D.1.1.4 
(délka): 
35=35,000 [F] 
Celkem: A+F=39,400 [G]</t>
  </si>
  <si>
    <t>Přípojka uliční vpusti: 
km 20,271 07 vpravo 
viz. přílohy D.1.1.2 a D.1.1.4 
(délka m): 
1.5=1,500 [A] 
Přípojka trativodu: 
konec úseku směr Řetůvka 
viz. přílohy D.1.1.2 
(délka m): 
6.7=6,700 [B] 
Celkem: A+B=8,200 [C]</t>
  </si>
  <si>
    <t>Šachta betonová  
km 20,275 vpravo 
(počet kusů): 
1=1,000 [A]</t>
  </si>
  <si>
    <t>Uliční vpusťi 
km 20,271 07 vpravo 
(počet kusů): 
1=1,000 [A]</t>
  </si>
  <si>
    <t>Svodidlo jednostranné s ochranou pro motocyklisty vlevo 
náběhová část 
Od km 20,271 do km 20,283 
viz. přílohy D.1.1.2 a D.1.1.4 
(délka): 
12=12,000 [A]</t>
  </si>
  <si>
    <t>Demontáž stávajícího dopravního značení 
(počet kusů): 
3=3,000 [A]</t>
  </si>
  <si>
    <t>914121</t>
  </si>
  <si>
    <t>DOPRAVNÍ ZNAČKY ZÁKLADNÍ VELIKOSTI OCELOVÉ FÓLIE TŘ 1 - DODÁVKA A MONTÁŽ</t>
  </si>
  <si>
    <t>Montáž zpět původního značení 
(počet kusů): 
3=3,000 [A]</t>
  </si>
  <si>
    <t>Montáž nového dopravního značení 
(počet kusů): 
3=3,000 [A]</t>
  </si>
  <si>
    <t>Obrubník silniční - betonový - 150/250/1000 
km 20,262 
viz. přílohy D.1.1.2 a D.1.1.4 
(délka): 
35=35,000 [F]</t>
  </si>
  <si>
    <t>Žulová dlažba 120/120 
Od km 20,219 do konce SO 103 
viz. přílohy D.1.1.2 a D.1.1.4 
(délka m): 
(35)*2=70,000 [A]</t>
  </si>
  <si>
    <t>9181A</t>
  </si>
  <si>
    <t>ČELA PROPUSTU Z TRUB DN DO 300MM Z BETONU</t>
  </si>
  <si>
    <t>Výtokové čelo přípojky trativodu: 
(Počet kusů): 
1=1,000 [A]</t>
  </si>
  <si>
    <t>Položka zahrnuje kompletní čelo (základ, dřík, římsu)  
- dodání čerstvého betonu (betonové směsi) požadované kvality, jeho uložení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proudů.  
Nezahrnuje zábradlí.</t>
  </si>
  <si>
    <t>Napojení místní komunikace 
ZÚ 20,213, KÚ 20,313 
viz. přílohy D.1.1.2 
(délka m): 
4.4=4,400 [A] 
Obrubník silniční - betonový - 150/250/1000 
km 20,262 
viz. přílohy D.1.1.2 a D.1.1.4 
(délka): 
35=35,000 [F] 
Celkem: A+F=39,400 [G]</t>
  </si>
  <si>
    <t>101.4_ZV</t>
  </si>
  <si>
    <t>Místní komunikace + autobusová zastávka - od ZÚ km 20,213 do km 20,253 33</t>
  </si>
  <si>
    <t>objemová hmotnost 2t/m3 
Odstranění štěrkodrťi 
od ZÚ km 20,213 do km 20,253 33 
viz. přílohy D.1.1.2 a dokumentace vrtané sondy S1 
(plocha): 
225*0.4*2=180,000 [A] 
Výměna aktivní zony 
od ZÚ km 20,213 do km 20,253 33 
viz. přílohy D.1.1.2 a dokumentace vrtané sondy S1 
(plocha): 
225*0.25*2=112,500 [B] 
Pro nové uliční vpusti   
(délka*šířka*průměrná výška)   
II/360   
UV  Km 20,238 25 vlevo 
1,2*1,2*2,0*2=5,760 [D] 
Přípojky k uličním vpustím   
(délka*šířka*průměrná výška)   
2.5*1,2*1.2*2=7,200 [E]  
Celkem: A+B+D+E=305,460 [F]</t>
  </si>
  <si>
    <t>objemová hmotnost 2,3t/m3 
Odstranění vrstvy betonu 
od ZÚ km 20,213 do km 20,253 33 
viz. přílohy D.1.1.2 a dokumentace vrtané sondy S1 
(plocha): 
225*0.2*2.3=103,500 [A] 
Obrubník silniční  
(délka): 
(17+13+5+15)*2.3=115,000 [B] 
Celkem: A+B=218,500 [C]</t>
  </si>
  <si>
    <t>objemová hmotnost 2,5t/m3 
Odstranění stávajících uličních vpustí 
km 20,238 25 vlevo 
(pošet kusů): 
1*2.5=2,500 [A]</t>
  </si>
  <si>
    <t>Odstranění vrstvy betonu 
od ZÚ km 20,213 do km 20,253 33 
viz. přílohy D.1.1.2 a dokumentace vrtané sondy S1 
(plocha): 
225*0.2=45,000 [A]</t>
  </si>
  <si>
    <t>113534</t>
  </si>
  <si>
    <t>ODSTRANĚNÍ CHODNÍKOVÝCH KAMENNÝCH OBRUBNÍKŮ, ODVOZ DO 5KM</t>
  </si>
  <si>
    <t>Obrubník silniční  
(délka): 
(17+13+5+15)=50,000 [B]</t>
  </si>
  <si>
    <t>Vyfrézování živičného krytu 
od ZÚ km 20,213 do km 20,253 33 
viz. přílohy D.1.1.2 a dokumentace vrtané sondy S1 
(plocha): 
225*3*0.05=33,750 [A] 
Výškové vyrovnání stávající stavu 
km 20,253 
viz. příloha D.1.1.2 
(plocha*tloušťka) 
15.5*2*0.05=1,550 [B] 
Celkem: A+B=35,300 [C]</t>
  </si>
  <si>
    <t>Odstranění štěrkodrťi 
od ZÚ km 20,213 do km 20,253 33 
viz. přílohy D.1.1.2 a dokumentace vrtané sondy S1 
(plocha): 
225*0.4=90,000 [A] 
Výměna aktivní zony 
km 20,262 
viz. přílohy D.1.1.2 a dokumentace vrtané sondy S1 
(plocha): 
225*0.25=56,250 [B] 
Celkem: A+B=146,250 [C]</t>
  </si>
  <si>
    <t>Viz.výkres D.1.1.2   
(délka*šířka*výška)   
Výkopy okolo inženýrských sítí se musí provádět ručně   
Pro nové uliční vpusti   
(délka*šířka*průměrná výška)   
II/360   
UV  Km 20,238 25 vlevo 
1,2*1,2*2,0=2,880 [A]</t>
  </si>
  <si>
    <t>Viz.výkres D.1.1.2  
Výkopy okolo inženýrských sítí se musí provádět ručně   
Přípojky k uličním vpustím   
(délka*šířka*průměrná výška)   
2.5*1,2*1.2=3,600 [A]</t>
  </si>
  <si>
    <t>viz. D.1.1.2 
Přípojky k uličním vpustím  
2.5*0.8*1.2=2,400 [A] 
Uliční vpusťi 
km 20,238 25 vlevo 
1,2*1,2*0.8=1,152 [B] 
Výměna aktivní zóny: 
Vrstva vozovky autobusové zastávky 
od ZÚ km 20,213 do km 20,253 33 
viz. přílohy D.1.1.2 a D.1.1.4 
(plocha m2): 
147=147,000 [E] 
Výměna aktivní zóny 
od ZÚ km 20,213 do km 20,253 33 
viz. přílohy D.1.1.2 a D.1.1.4 
(plocha m2*tloušťka): 
(225)*0.5=112,500 [D] 
rozšíření pod obrubou (s*d*h), podél SO 102: 
0.4*(17)=6,800 [F] 
Celkem: A+B+E+D+F=269,852 [G]</t>
  </si>
  <si>
    <t>viz. D.1.1.2 
Přípojky k uličním vpustím  
2.5*0.2*1.2=0,600 [A] 
lože přípojek UV 
2.5*0.2*0.2=0,100 [B] 
Celkem: A+B=0,700 [C]</t>
  </si>
  <si>
    <t>Podélný trativod, průměr 150 mm 
Od km 20,213 do km 20,238 
viz. přílohy D.1.1.2 a D.1.1.4 
(délka m): 
31=31,000 [A] 
Podélný trativod, průměr 150 mm 
Od km 20,238 do km 20,250 
viz. přílohy D.1.1.2 a D.1.1.4 
(délka m): 
17=17,000 [B] 
Celkem: A+B=48,000 [C]</t>
  </si>
  <si>
    <t>Výměna aktivní zóny, vyložení geotextilií 
Od ZÚ km 20,213 do KÚ km 20,313 
viz. přílohy D.1.1.2 a D.1.1.4 
(plocha m2): 
380=380,000 [A]</t>
  </si>
  <si>
    <t>56145</t>
  </si>
  <si>
    <t>KAMENIVO ZPEVNĚNÉ CEMENTEM TL. DO 250MM</t>
  </si>
  <si>
    <t>frakce SC 8/10 
Vrstva vozovky autobusové zastávky 
od ZÚ km 20,213 do km 20,253 33 
viz. přílohy D.1.1.2 a D.1.1.4 
(plocha m2): 
147=147,000 [A] 
rozšíření pod obrubou (s*d*h), podél SO 102: 
0.4*(5+2.5+15+13)=14,200 [B] 
Celkem: A+B=161,200 [C]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</si>
  <si>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</si>
  <si>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Konstrukce vozovky 
od ZÚ km 20,213 do km 20,253 33 
viz. přílohy D.1.1.2 a D.1.1.4 
(plocha m2): 
(225)=225,000 [A] 
rozšíření pod obrubou (s*d*h), podél SO 102: 
0.4*(17)=6,800 [B] 
Celkem: A+B=231,800 [C]</t>
  </si>
  <si>
    <t>56334</t>
  </si>
  <si>
    <t>VOZOVKOVÉ VRSTVY ZE ŠTĚRKODRTI TL. DO 200MM</t>
  </si>
  <si>
    <t>Vrstva vozovky autobusové zastávky 
od ZÚ km 20,213 do km 20,253 33 
viz. přílohy D.1.1.2 a D.1.1.4 
(plocha m2): 
147=147,000 [A]</t>
  </si>
  <si>
    <t>Nezpevněná krajnice vlevo 
km 20,253 33 (do konce úseku) 
viz. přílohy D.1.1.2 a D.1.1.4 
(plocha m2): 
6.5=6,500 [A]</t>
  </si>
  <si>
    <t>Konstrukce vozovky 
od ZÚ km 20,213 do km 20,253 33 
viz. přílohy D.1.1.2 a D.1.1.4 
(plocha m2): 
(225)+(0.24*15)=228,600 [A]</t>
  </si>
  <si>
    <t>Konstrukce vozovky 
od ZÚ km 20,213 do km 20,253 33 
viz. přílohy D.1.1.2 a D.1.1.4 
(plocha m2, spojovací postřik 2x): 
(225)*2+(0.12*15)=451,800 [A]</t>
  </si>
  <si>
    <t>Konstrukce vozovky kryt 
od ZÚ km 20,213 do km 20,253 33 
viz. přílohy D.1.1.2 a D.1.1.4 
(plocha m2): 
225=225,000 [A] 
Výškové vyrovnání stávající stavu 
km 20,253 
viz. příloha D.1.1.2 
(plocha*tloušťka) 
15.5=15,500 [B] 
Celkem: A+B=240,500 [C]</t>
  </si>
  <si>
    <t>Konstrukce vozovky 
od ZÚ km 20,213 do km 20,253 33 
viz. přílohy D.1.1.2 a D.1.1.4 
(plocha m2): 
225+(0.12*15)=226,800 [A] 
Výškové vyrovnání stávající stavu 
km 20,253 
viz. příloha D.1.1.2 
(plocha*tloušťka) 
15.5=15,500 [B] 
Celkem: A+B=242,300 [C]</t>
  </si>
  <si>
    <t>Konstrukce vozovky 
od ZÚ km 20,213 do km 20,253 33 
viz. přílohy D.1.1.2 a D.1.1.4 
(plocha m2): 
225+(0.24*15)=228,600 [A]</t>
  </si>
  <si>
    <t>Dlážděný kryt autobusové zastávky + dvouřádek do betonu 
Lože cementová malta M25, tl. 50 mm 
od ZÚ km 20,213 do km 20,253 33 
viz. přílohy D.1.1.2 a D.1.1.4 
(plocha m2): 
170=170,000 [A]</t>
  </si>
  <si>
    <t>Napojení místní komunikace 
vyplnění spar trvale pružnou zálivkou 
viz. přílohy D.1.1.2 
(délka m): 
3.4=3,400 [A] 
Obrubník nástupištní - betonový (autobusová zastávka) 
Od km 20,213 do km 20,253 33 
viz. přílohy D.1.1.2 
(délka): 
15=15,000 [B] 
Obrubník silniční - betonový - 150/150/1000 
Od km 20,213 do km 20,253 33 
viz. přílohy D.1.1.2 a D.1.1.4 
(délka): 
6+2=8,000 [D] 
Obrubník silniční - betonový - 150/250/1000 
Od km 20,213 do km 20,253 33 
viz. přílohy D.1.1.2 a D.1.1.4 
(délka): 
(17+13)=30,000 [E] 
Celkem: A+B+D+E=56,400 [F]</t>
  </si>
  <si>
    <t>Přípojka uliční vpusti: 
km 20,238 25 vlevo 
viz. přílohy D.1.1.2 a D.1.1.4 
(délka m): 
2.5=2,500 [A]</t>
  </si>
  <si>
    <t>Uliční vpusťi 
km 20,238 25 vlevo 
(počet kusů): 
1=1,000 [A]</t>
  </si>
  <si>
    <t>Odstranění označení autobusové zastávky 
1=1,000 [A] 
Dočasná demontáž stávající informační tabule 
a poštovní schránky 
3=3,000 [B] 
Celkem: A+B=4,000 [C]</t>
  </si>
  <si>
    <t>Označení autobusové zastávky 
Třída RA2 
1=1,000 [A]</t>
  </si>
  <si>
    <t>Označení autobusové zastávky 
1=1,000 [A] 
Montáž stávající informační tabule 
a poštovní schránky 
3=3,000 [B] 
Celkem: A+B=4,000 [C]</t>
  </si>
  <si>
    <t>Obrubník silniční - betonový - 150/150/1000 
Od km 20,213 do km 20,253 33 
viz. přílohy D.1.1.2 a D.1.1.4 
(délka): 
6+2=8,000 [D] 
Obrubník silniční - betonový - 150/250/1000 
Od km 20,213 do km 20,253 33 
viz. přílohy D.1.1.2 a D.1.1.4 
(délka): 
(17+13)=30,000 [B] 
Celkem: D+B=38,000 [E]</t>
  </si>
  <si>
    <t>91725</t>
  </si>
  <si>
    <t>NÁSTUPIŠTNÍ OBRUBNÍKY BETONOVÉ</t>
  </si>
  <si>
    <t>Obrubník nástupištní - betonový (autobusová zastávka) 
Od km 20,213 do km 20,253 33 
viz. přílohy D.1.1.2 
(délka): 
15=15,000 [A]</t>
  </si>
  <si>
    <t>Žulová dlažba 120/120 
Od km 20,213 do km 20,253 
viz. přílohy D.1.1.2 a D.1.1.4 
(délka m): 
(14+23)*2=74,000 [A]</t>
  </si>
  <si>
    <t>Napojení místní komunikace 
viz. přílohy D.1.1.2 
(délka m): 
3.4=3,400 [A] 
Obrubník nástupištní - betonový (autobusová zastávka) 
Od km 20,213 do km 20,253 33 
viz. přílohy D.1.1.2 
(délka): 
15=15,000 [B] 
Obrubník silniční - betonový - 150/150/1000 
Od km 20,213 do km 20,253 33 
viz. přílohy D.1.1.2 a D.1.1.4 
(délka): 
6+2=8,000 [D] 
Obrubník silniční - betonový - 150/250/1000 
Od km 20,213 do km 20,253 33 
viz. přílohy D.1.1.2 a D.1.1.4 
(délka): 
(17+13)=30,000 [E] 
Celkem: A+B+D+E=56,400 [F]</t>
  </si>
  <si>
    <t>Odstranění stávajících uličních vpustí 
km 20,238 25 vlevo 
(pošet kusů): 
1=1,000 [A]</t>
  </si>
  <si>
    <t>101.5_ZV</t>
  </si>
  <si>
    <t>Sjezd km 20,218</t>
  </si>
  <si>
    <t>objemová hmotnost 2,5t/m3 
Odstranění vrstvy betonu 
Sjezd nezpevněný 
km 20,218 
viz. přílohy D.1.1.2 a D.1.1.4 
(plocha*tlouťka): 
28*0.1*2.3=6,440 [B]</t>
  </si>
  <si>
    <t>asfaltový materiál 2,4t/m3</t>
  </si>
  <si>
    <t>objemová hmotnost 2,4t/m3 
Sjezd asfaltový kryt 
km 20,218 
viz. přílohy D.1.1.2 a D.1.1.4 
(plocha*tlouťka): 
28*0.1*2.4=6,720 [A]</t>
  </si>
  <si>
    <t>113138</t>
  </si>
  <si>
    <t>ODSTRANĚNÍ KRYTU ZPEVNĚNÝCH PLOCH S ASFALT POJIVEM, ODVOZ DO 20KM</t>
  </si>
  <si>
    <t>Sjezd 
km 20,218 
viz. přílohy D.1.1.2 a D.1.1.4 
(plocha*tlouťka): 
28*0.1=2,800 [A]</t>
  </si>
  <si>
    <t>Odstranění vrstvy betonu 
Sjezd 
km 20,218 
viz. přílohy D.1.1.2 a D.1.1.4 
(plocha*tlouťka): 
28*0.15=4,200 [A]</t>
  </si>
  <si>
    <t>Sjezd podkladní vrstva 
km 20,218 
viz. přílohy D.1.1.2 a D.1.1.4 
(plocha m2): 
28=28,000 [A]</t>
  </si>
  <si>
    <t>56364</t>
  </si>
  <si>
    <t>VOZOVKOVÉ VRSTVY Z RECYKLOVANÉHO MATERIÁLU TL DO 200MM</t>
  </si>
  <si>
    <t>Sjezd 
km 20,218 
viz. přílohy D.1.1.2 a D.1.1.4 
(plocha m2): 
28=28,000 [A]</t>
  </si>
  <si>
    <t>101.6_ZH</t>
  </si>
  <si>
    <t>Vyztužený násyp od km 20,283 do  km 20,323</t>
  </si>
  <si>
    <t>objemová hmotnost 2t/m3 
Zřízení stupňů ve svahu 
[plocha příčného řezu *délka armovaného svahu] 
((5.5*2.5)*40)*2=1 100,000 [A] 
Viz výkres D.1.1.2 / D.1.1.4</t>
  </si>
  <si>
    <t>122838</t>
  </si>
  <si>
    <t>ODKOPÁVKY A PROKOPÁVKY OBECNÉ TŘ. II, ODVOZ DO 20KM</t>
  </si>
  <si>
    <t>Zřízení stupňů ve svahu 
[plocha příčného řezu *délka armovaného svahu] 
(5.5*2.5)*40=550,000 [A] 
Viz výkres D.1.1.2 / D.1.1.4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</si>
  <si>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</si>
  <si>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17980</t>
  </si>
  <si>
    <t>NÁSYPY Z ARMOVANÝCH ZEMIN Z NAKUPOVANÝCH MATERÁLŮ</t>
  </si>
  <si>
    <t>Zřízení stupňů ve svahu 
[plocha příčného řezu *délka armovaného svahu] 
(5.5*2.5)*40=550,000 [A] 
Viz výkres D.1.1.2 / D.1.1.4</t>
  </si>
  <si>
    <t>Položka zahrnuje:  
- kompletní provedení zemní konstrukce vč. nákupu a dopravy materiálu dle zadávací dokumentace  
- úprava ukládaného materiálu vlhčením, tříděním, promícháním nebo vysoušením, příp. jiné úpravy za účelem zlepšení jeho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pomocné konstrukce umožňující provedení zemní konstrukce (příjezdy, sjezdy, nájezdy, lešení, podpěrné konstrukce, přemostění, zpevněné plochy, zakrytí a pod.)  
- nezahrnuje armovací sítě  
- odvedení nebo obvedení vody v okolí úložiště a v úložišti  
- veškeré pomocné konstrukce umožňující provedení zemní konstrukce (příjezdy, sjezdy, nájezdy, lešení, podpěrné konstrukce, přemostění, zpevněné plochy, zakrytí a pod.)  
- nezahrnuje armovací sítě</t>
  </si>
  <si>
    <t>18110</t>
  </si>
  <si>
    <t>ÚPRAVA PLÁNĚ SE ZHUTNĚNÍM V HORNINĚ TŘ. I</t>
  </si>
  <si>
    <t>Úprava stupňů zpevněného svahu 
(délka*počet kusů)*délka svahu 
(5.5*3)*40=660,000 [A] 
viz. D.1.1.2 / D.1.1.4</t>
  </si>
  <si>
    <t>položka zahrnuje úpravu pláně včetně vyrovnání výškových rozdílů. Míru zhutnění určuje projekt.</t>
  </si>
  <si>
    <t>18221</t>
  </si>
  <si>
    <t>ROZPROSTŘENÍ ORNICE VE SVAHU V TL DO 0,10M</t>
  </si>
  <si>
    <t>rozprostření ornice ve svahu 
Od km 20,283 do km 20.313 
viz. příloha D.1.1.2 a D.1.1.4 
(plocha m2): 
40*5.6=224,000 [A]</t>
  </si>
  <si>
    <t>položka zahrnuje: 
nutné přemístění ornice z dočasných skládek vzdálených do 50m 
rozprostření ornice v předepsané tloušťce ve svahu přes 1:5</t>
  </si>
  <si>
    <t>18242</t>
  </si>
  <si>
    <t>ZALOŽENÍ TRÁVNÍKU HYDROOSEVEM NA ORNICI</t>
  </si>
  <si>
    <t>Trávník na zpevněném svahu 
Od km 20,283 do km 20.313 
viz. příloha D.1.1.2 a D.1.1.4 
(plocha m2): 
40*5.6=224,000 [A]</t>
  </si>
  <si>
    <t>Zahrnuje dodání předepsané travní směsi, hydroosev na ornici, zalévání, první pokosení, to vše bez ohledu na sklon terénu</t>
  </si>
  <si>
    <t>18245</t>
  </si>
  <si>
    <t>ZALOŽENÍ TRÁVNÍKU ZATRAVŇOVACÍ TEXTILIÍ (ROHOŽÍ)</t>
  </si>
  <si>
    <t>zatravňovací rohož na svahu mimo ocelové sítě  
trvalá protierozní rohož- tl.20 mm, m=400g/m2 
[šířka rohože *délka armovaného svahu] 
Trávník na zpevněném svahu 
Od km 20,283 do km 20.313 
viz. příloha D.1.1.2 a D.1.1.4 
(plocha m2): 
40*5.6=224,000 [A]</t>
  </si>
  <si>
    <t>Zahrnuje dodání a položení předepsané zatravňovací textilie bez ohledu na sklon terénu, zalévání, první pokosení</t>
  </si>
  <si>
    <t>27152</t>
  </si>
  <si>
    <t>POLŠTÁŘE POD ZÁKLADY Z KAMENIVA DRCENÉHO</t>
  </si>
  <si>
    <t>zhutnění zavibrováním do základové spáry na Edefmin=35 MPa  
v případě nedostatečné únosnosti základové spáry (pouze na příkaz TDI)  
[šířka základové spáry*mocnost*délka armovaného svahu] 
(5.5*0.5)*40=110,000 [A] 
Viz výkres D.1.1.2 / D.1.1.4</t>
  </si>
  <si>
    <t>položka zahrnuje dodávku předepsaného kameniva, mimostaveništní a vnitrostaveništní dopravu a jeho uložení 
není-li v zadávací dokumentaci uvedeno jinak, jedná se o nakupovaný materiál</t>
  </si>
  <si>
    <t>28995</t>
  </si>
  <si>
    <t>KOTEVNÍ SÍTĚ PRO GABIONY A ARMOVANÉ ZEMINY</t>
  </si>
  <si>
    <t>geomříž 40/20 R6  
creepová pevnost Tcr = 28,57  kN/m  
dlouhodobá návrhová pevnost Rt = 20 kN/m  
krátkodobá charakteristická pevnost Tult = 40 kN/m  
[šířka geomříží v příčném řezu *délka armovaného svahu] 
(5.5*3)*40=660,000 [A] 
Viz výkres D.1.1.2 / D.1.1.4</t>
  </si>
  <si>
    <t>Položka zahrnuje:  
- dodávku předepsané kotevní sítě 
- úpravu, očištění a ochranu podkladu  
- přichycení k podkladu, případně zatížení  
- úpravy spojů a zajištění okrajů  
- nutné přesahy  
- mimostaveništní a vnitrostaveništní dopravu</t>
  </si>
  <si>
    <t>Separační geotextilie na rozhraní základové spáry  
geotextilie 500 g/m2 
[obvod rozhraní základové spáry *délka armovaného svahu] 
(5.5+0.5+0.5)*40=260,000 [A] 
Viz výkres D.1.1.2 / D.1.1.4</t>
  </si>
  <si>
    <t>Položka zahrnuje:  
- dodávku předepsané geotextilie 
- úpravu, očištění a ochranu podkladu  
- přichycení k podkladu, případně zatížení  
- úpravy spojů a zajištění okrajů  
- úpravy pro odvodnění  
- nutné přesahy  
- mimostaveništní a vnitrostaveništní dopravu</t>
  </si>
  <si>
    <t>93532</t>
  </si>
  <si>
    <t>ŽLABY A RIGOLY MONOLITICKÉ BETONOVÉ PRŮŘEZ 0,12 M2</t>
  </si>
  <si>
    <t>Odvodňovací žlab na zpevněném svhu před mostem 
km 20,283 01 
(délka): 
5.5=5,500 [A]</t>
  </si>
  <si>
    <t>položka zahrnuje: 
- dodání a uložení betonové směsi předepsané kvality do předepsaného tvaru 
- provedení spar (smršťovacích, vkládaných, řezaných) 
- postřiky povrchu (proti odpařování, ochranné)</t>
  </si>
  <si>
    <t>SO 102.N</t>
  </si>
  <si>
    <t>Chodník km 20,213 - km 20,253</t>
  </si>
  <si>
    <t>objemová hmotnost 2t/m3 
Podkladní vrstva chodníku 
Od km 20,213 do km 20,253 
viz. přílohy D.1.1.2 a D.1.1.4 
(plocha*tloušťka*hmotnost): 
26*0.15*2=7,800 [B]</t>
  </si>
  <si>
    <t>Asfaltobetonový kryt 
Počítaná hmotnost zeminy 2,0t/m3, suť ze sypkých vozovk. vrstev 1,9t/m3, vyfrézovaný asfaltový materiál 2,4t/m3 [Objem z položek x hmotnost]: 
Betonová obruba (17 01 02); 2,3T na m3</t>
  </si>
  <si>
    <t>objemová hmotnost 2,4t/m3 
Odtranění asfaltového krytu  
Od km 20,213 do km 20,253 
viz. přílohy D.1.1.2 a D.1.1.4 
(plocha*tloušťka*hmotnost): 
26*0.06*2.4=3,744 [A]</t>
  </si>
  <si>
    <t>Odtranění asfaltového krytu  
Od km 20,213 do km 20,253 
viz. přílohy D.1.1.2 a D.1.1.4 
(plocha*tloušťka): 
26*0.06=1,560 [A]</t>
  </si>
  <si>
    <t>Podkladní vrstva chodníku 
Od km 20,213 do km 20,253 
viz. přílohy D.1.1.2 a D.1.1.4 
(plocha*tloušťka): 
26*0.19=4,940 [A]</t>
  </si>
  <si>
    <t>17320</t>
  </si>
  <si>
    <t>ZEMNÍ KRAJNICE A DOSYPÁVKY BEZ ZHUTNĚNÍ</t>
  </si>
  <si>
    <t>Dosypání zeminou za záhonovou obrubou 
(plocha*délka) 
(0.02*14)=0,280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</si>
  <si>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</si>
  <si>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Podkladní vrstva chodníku 
Od km 20,213 do km 20,253 
viz. přílohy D.1.1.2 a D.1.1.4 
(plocha m2): 
26=26,000 [A]</t>
  </si>
  <si>
    <t>Konstrukce krytu chodníku včetně drceného kameniva fr. 4-8 mm 
Od km 20,213 do km 20,253 
viz. přílohy D.1.1.2 a D.1.1.4 
(plocha m2): 
24=24,000 [A]</t>
  </si>
  <si>
    <t>Konstrukce krytu ostrůvku včetně drceného kameniva fr. 4-8 mm 
reliéfní úprava 
Od km 20,234 do km 20,246 
viz. přílohy D.1.1.2 a D.1.1.4 
(plocha m2): 
2=2,000 [A]</t>
  </si>
  <si>
    <t>917212</t>
  </si>
  <si>
    <t>ZÁHONOVÉ OBRUBY Z BETONOVÝCH OBRUBNÍKŮ ŠÍŘ 80MM</t>
  </si>
  <si>
    <t>Obrubník záhonový - betonový - 60/250/1000 
Od km 20,213 do km 20,253 
viz. přílohy D.1.1.2 a D.1.1.4 
(délka m): 
(14)=14,000 [A]</t>
  </si>
  <si>
    <t>SO 102.ZV</t>
  </si>
  <si>
    <t>objemová hmotnost 2t/m3 
Podkladní vrstva chodníku 
Od km 20,213 do km 20,253 
viz. přílohy D.1.1.2 a D.1.1.4 
(plocha*tloušťka*hmotnost): 
65*0.15*2=19,500 [B]</t>
  </si>
  <si>
    <t>objemová hmotnost 2,3t/m3 
Obrubník záhonový - betonový 
Od km 20,213 do km 20,253 
viz. přílohy D.1.1.2 a D.1.1.4 
(délka m): 
(12+12.5+8.5)*2.3=75,900 [C]</t>
  </si>
  <si>
    <t>objemová hmotnost 2,4t/m3 
Odtranění asfaltového krytu  
Od km 20,213 do km 20,253 
viz. přílohy D.1.1.2 a D.1.1.4 
(plocha*tloušťka*hmotnost): 
65*0.06*2.4=9,360 [A]</t>
  </si>
  <si>
    <t>Odtranění asfaltového krytu  
Od km 20,213 do km 20,253 
viz. přílohy D.1.1.2 a D.1.1.4 
(plocha*tloušťka): 
65*0.06=3,900 [A]</t>
  </si>
  <si>
    <t>113514</t>
  </si>
  <si>
    <t>ODSTRANĚNÍ ZÁHONOVÝCH OBRUBNÍKŮ, ODVOZ DO 5KM</t>
  </si>
  <si>
    <t>Obrubník záhonový - betonový 
Od km 20,213 do km 20,253 
viz. přílohy D.1.1.2 a D.1.1.4 
(délka m): 
(12+12.5+8.5)=33,000 [A]</t>
  </si>
  <si>
    <t>Podkladní vrstva chodníku 
Od km 20,213 do km 20,253 
viz. přílohy D.1.1.2 a D.1.1.4 
(plocha*tloušťka): 
65*0.19=12,350 [A]</t>
  </si>
  <si>
    <t>Dosypání zeminou za záhonovou obrubou 
(plocha*délka) 
(0.02*26)=0,520 [A]</t>
  </si>
  <si>
    <t>Podkladní vrstva chodníku 
Od km 20,213 do km 20,253 
viz. přílohy D.1.1.2 a D.1.1.4 
(plocha m2): 
65=65,000 [A]</t>
  </si>
  <si>
    <t>Konstrukce krytu chodníku včetně drceného kameniva fr. 4-8 mm 
Od km 20,213 do km 20,253 
viz. přílohy D.1.1.2 a D.1.1.4 
(plocha m2): 
62=62,000 [A]</t>
  </si>
  <si>
    <t>Konstrukce krytu ostrůvku včetně drceného kameniva fr. 4-8 mm 
reliéfní úprava 
Od km 20,234 do km 20,246 
viz. přílohy D.1.1.2 a D.1.1.4 
(plocha m2): 
3=3,000 [A]</t>
  </si>
  <si>
    <t>Obrubník záhonový - betonový - 60/250/1000 
Od km 20,213 do km 20,253 
viz. přílohy D.1.1.2 a D.1.1.4 
(délka m): 
(12+12.5+8.5+8)=41,000 [A]</t>
  </si>
  <si>
    <t>SO 201.ZH</t>
  </si>
  <si>
    <t>most ev. č. 360-014</t>
  </si>
  <si>
    <t>hmotnost 2t/m3 
Objem z položek: 
13173R 143,79=143,790 [A] 
13173.1R 99,348=99,348 [B] 
23668 4,8=4,800 [C] 
11318R 11,348=11,348 [D] 
Celkem: A+B+C+D=259,286 [E] 
Přepočet na tuny: 
2*E=518,572 [F]</t>
  </si>
  <si>
    <t>hmotnost 2,3 t/m3 
Objem z položek: 
97816 10=10,000 [A] 
96615R 40,95=40,950 [B] 
11335R 5,674=5,674 [C] 
Celkem: A+B+C=56,624 [D] 
Přepočet na tuny: 
2,3*D=130,235 [E]</t>
  </si>
  <si>
    <t>hmotnost 2,5 t/m3 
Objem z položek: 
96616R 12,88=12,880 [A] 
96711R 29,7=29,700 [B] 
Celkem: A+B=42,580 [C] 
Přepočet na tuny: 
2,5*c=106,450 [D]</t>
  </si>
  <si>
    <t>IZOLACE MOSTOVKY 
hmotnost 2,4 t/m3 
Objem z položek: 
97817 70*0,01=0,700 [A] 
Přepočet na tuny: 
2,4*A=1,680 [B]</t>
  </si>
  <si>
    <t>113765</t>
  </si>
  <si>
    <t>FRÉZOVÁNÍ DRÁŽKY PRŮŘEZU DO 600MM2 V ASFALTOVÉ VOZOVCE</t>
  </si>
  <si>
    <t>frézování drážky podél římsy pro těsnicí zálivku 
Provedení viz výkresy D1.2 
ks*délka [m] 
(6,5+9,15)+(8,5+3,3)=27,450 [A]</t>
  </si>
  <si>
    <t>113766</t>
  </si>
  <si>
    <t>FRÉZOVÁNÍ DRÁŽKY PRŮŘEZU DO 800MM2 V ASFALTOVÉ VOZOVCE</t>
  </si>
  <si>
    <t>frézování drážky pro dilatační spáru 
Provedení viz výkresy D1.2 
délka [m] 
11+16=27,000 [A]</t>
  </si>
  <si>
    <t>Položka zahrnuje veškerou manipulaci s vybouranou sutí a s vybouranými hmotami vč. uložení na skládku.</t>
  </si>
  <si>
    <t>11511</t>
  </si>
  <si>
    <t>ČERPÁNÍ VODY DO 500 L/MIN</t>
  </si>
  <si>
    <t>HOD</t>
  </si>
  <si>
    <t>Provedení dle zadávací dokumentace a podrobné situace.</t>
  </si>
  <si>
    <t>Doba odčerpávání vody ze základové spáry 
včetně zřízení čerpací jímky 
300=300,000 [A]</t>
  </si>
  <si>
    <t>Položka čerpání vody na povrchu zahrnuje i potrubí, pohotovost záložní čerpací soupravy a zřízení čerpací jímky. Součástí položky je také následná demontáž a likvidace těchto zařízení</t>
  </si>
  <si>
    <t>11526</t>
  </si>
  <si>
    <t>PŘEVEDENÍ VODY POTRUBÍM DN 800 NEBO ŽLABY R.O. DO 2,8M</t>
  </si>
  <si>
    <t>Převedení koryta: 
Provedení viz výkresy D1.2 
Délka [m]: 
1+27+1=29,000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</si>
  <si>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</si>
  <si>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Zásyp: 
NENAMRZAVÁ ZEMINA  ID=0,85 HUTNIT PO VRSTVÁCH  MAX. 300 mm 
ŠD 0/32 
Provedení viz výkresy D1.2 
zásyp za opěrou 1 a 2 
ks*délka*plocha[m*m2]: 
2*(10*1,7)=34,000 [A] 
zásyp okolo křídel 
plocha*delka*ksl[m2*m]: 
2*(2+3)*4=40,000 [B] 
zásyp v korytě pod dlažbou 
délka*prum_plocha[m*m2]: 
(12,1*1,2)+(2*2,1*2,8)=26,280 [C] 
Celkem: A+B+C=100,280 [E]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</si>
  <si>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hutnění nesoudržných na Id=0,9</t>
  </si>
  <si>
    <t>Základová spára: 
Provedení viz výkresy D1.2 
plocha[m2]: 
24,5+19+2*4,5=52,500 [A]</t>
  </si>
  <si>
    <t>položka zahrnuje úpravu pláně včetně vyrovnání výškových rozdílů. Míru zhutnění určuje projekt. 
Zhutnění Edef2min=45 MPa</t>
  </si>
  <si>
    <t>21331</t>
  </si>
  <si>
    <t>DRENÁŽNÍ VRSTVY Z BETONU MEZEROVITÉHO (DRENÁŽNÍHO)</t>
  </si>
  <si>
    <t>lože pro drenáž za rubem opěry 
Provedení viz výkresy D1.2 
plocha*délka[m2*m]: 
0,2*(9,5+13,8)=4,660 [A]</t>
  </si>
  <si>
    <t>Položka zahrnuje: 
- dodávku předepsaného materiálu pro drenážní vrstvu, včetně mimostaveništní a vnitrostaveništní dopravy 
- provedení drenážní vrstvy předepsaných rozměrů a předepsaného tvaru</t>
  </si>
  <si>
    <t>21341</t>
  </si>
  <si>
    <t>DRENÁŽNÍ VRSTVY Z PLASTBETONU (PLASTMALTY)</t>
  </si>
  <si>
    <t>odvodnění izolace mostovky, drenážní vrstva z polymerbetonu podél obruby 
Provedení viz výkresy D1.2 
Podél římsy šířky 200mm 
plocha*délka[m2*m]: 
(0,2*0,06)*(6,5+9,15+8,5+3,3)=0,329 [A]</t>
  </si>
  <si>
    <t>Položka zahrnuje:  
- dodávku předepsaného materiálu pro drenážní vrstvu, včetně mimostaveništní a vnitrostaveništní dopravy  
- provedení drenážní vrstvy předepsaných rozměrů a předepsaného tvaru</t>
  </si>
  <si>
    <t>23668</t>
  </si>
  <si>
    <t>TĚSNĚNÍ HRADÍCÍCH STĚN ZE ZEMIN DOČASNÉ VČETNĚ ODSTRANĚNÍ</t>
  </si>
  <si>
    <t>Provedení dle zadávací dokumentace a podrobné situace. 
Odvozová vzdálenost v režii zhotovitele.</t>
  </si>
  <si>
    <t>těsnicí hráz proti a po proudu toku 
Provedení viz výkresy D1.2 
šířka*výška*tloušťka*ks [m*m*m]: 
4*1,2*0,5*2=4,800 [A]</t>
  </si>
  <si>
    <t>položka zahrnuje zřízení těsnění ze zemin, jeho údržbu během trvání jeho funkce, odstranění a odvoz dle zadávací dokumentace</t>
  </si>
  <si>
    <t>272324</t>
  </si>
  <si>
    <t>ZÁKLADY ZE ŽELEZOBETONU DO C25/30 (B30)</t>
  </si>
  <si>
    <t>ŽB základový pás-základ rámu a navazjící zdi: 
Provedení viz výkresy D1.2 
C 30/37 XF2,XC4,XD2 
šířka*delkal[m*m*m]: 
0,4*1,6*(11,7+4+19,3+4)=24,960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</si>
  <si>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</si>
  <si>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</si>
  <si>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</t>
  </si>
  <si>
    <t>Přepočet pol.272324 
Provedení viz výkresy D1.2 
distanční tělíska betonová 
kubaura betonu x hmotnost výztuže v římse na 1m3 betonu=200 x převod kg na tuny=0,001 
24,96*200*0,001=4,992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</si>
  <si>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74 - pol.č.74432).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</si>
  <si>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</si>
  <si>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311324</t>
  </si>
  <si>
    <t>ZDI A STĚNY PODP A VOL ZE ŽELEZOBET DO C25/30</t>
  </si>
  <si>
    <t>Provedení zdí z betonu C30/37 XF2,XD2,XC4 včetně prostupu odvodnění 
Provedení viz výkresy D1.2 
2zdi 
délka*výška*tloustka [m2*m]: 
2*4,5*1,5*0,3=4,050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</si>
  <si>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</si>
  <si>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311365</t>
  </si>
  <si>
    <t>VÝZTUŽ ZDÍ A STĚN PODP A VOL Z OCELI 10505, B500B</t>
  </si>
  <si>
    <t>Přepočet pol.311324 
Provedení viz výkresy D1.2 
distanční tělíska betonová 
kubaura betonu x hmotnost výztuže v římse na 1m3 betonu=200 x převod kg na tuny=0,001 
69,33*200*0,001=13,866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</si>
  <si>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</si>
  <si>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31717</t>
  </si>
  <si>
    <t>KOVOVÉ KONSTRUKCE PRO KOTVENÍ ŘÍMSY</t>
  </si>
  <si>
    <t>KG</t>
  </si>
  <si>
    <t>Kotvy pro kotvení římsy: 
Provedení viz výkresy D1.2 
á1m ,jedna váží 6kg, s protikorozní úpravou 
ks*kg/ks [kg]: 
(17+13)*6=180,000 [A]</t>
  </si>
  <si>
    <t>Položka zahrnuje dodávku (výrobu) kotevního prvku předepsaného tvaru, včetně protikorozní úpravy a jeho osazení do předepsané polohy včetně nezbytných prací (vrty, zálivky apod.)</t>
  </si>
  <si>
    <t>317325</t>
  </si>
  <si>
    <t>ŘÍMSY ZE ŽELEZOBETONU DO C30/37 (B37)</t>
  </si>
  <si>
    <t>Provedení říms z betonu C30/37 XF4,XD3,XC4  
Položka zahrnuje dilataci říms  
Provedení viz výkresy D1.2 
obě římsy  
plocha v příčném řezu*délka [m2*m]: 
0,3*(6,5+9,121+8,5+3,235)=8,207 [B]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</si>
  <si>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</si>
  <si>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</si>
  <si>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</t>
  </si>
  <si>
    <t>Přepočet pol.317325 
Provedení viz výkresy D1.2 
distanční tělíska betonová 
kubaura betonu x hmotnost výztuže v římse na 1m3 betonu=250 x převod kg na tuny=0,001 
8,207*250*0,001=2,052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</si>
  <si>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</si>
  <si>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333325</t>
  </si>
  <si>
    <t>MOSTNÍ OPĚRY A KŘÍDLA ZE ŽELEZOVÉHO BETONU DO C30/37</t>
  </si>
  <si>
    <t>Provedení zavěšených křídel z betonu C30/37 XF2,XD2,XC4 včetně prostupu odvodnění 
Provedení viz výkresy D1.2 
4ks křídel 
plocha v příčném řezu*tloustka [m2*m]: 
Č.1 
8*0,4=3,200 [A] 
Č.2 
6,1*0,4=2,440 [B] 
Č.3 
9,4*0,4=3,760 [C] 
Č.4 
19,3*0,4=7,720 [D] 
Celkem: A+B+C+D=17,120 [E]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</si>
  <si>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</si>
  <si>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</si>
  <si>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</si>
  <si>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Přepočet pol.333325 
Provedení viz výkresy D1.2 
distanční tělíska betonová 
kubaura betonu x hmotnost výztuže v římse na 1m3 betonu=200 x převod kg na tuny=0,001 
17,12*200*0,001=3,424 [A]</t>
  </si>
  <si>
    <t>389325</t>
  </si>
  <si>
    <t>MOSTNÍ RÁMOVÉ KONSTRUKCE ZE ŽELEZOBETONU C30/37</t>
  </si>
  <si>
    <t>hlavní nosná konstrukce- ŽB rám 
C30/37 XF4,XD3,XC4 
Provedení viz výkresy D1.2 
stojky: 
plocha v příčném řezu*délka [m2*m]: 
1,5*(10,5+14,1)=36,900 [A] 
horní příčel: 
plocha v příčném řezu*délka [m2*m]: 
2,3*14,1=32,430 [B] 
Celkem: A+B=69,330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</si>
  <si>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</si>
  <si>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389365</t>
  </si>
  <si>
    <t>VÝZTUŽ MOSTNÍ RÁMOVÉ KONSTRUKCE Z OCELI 10505</t>
  </si>
  <si>
    <t>Přepočet pol.389325 
Provedení viz výkresy D1.2 
distanční tělíska betonová 
kubaura betonu x hmotnost výztuže v římse na 1m3 betonu=200 x převod kg na tuny=0,001 
4,05*200*0,001=0,810 [A]</t>
  </si>
  <si>
    <t>Vodorovné konstrukce</t>
  </si>
  <si>
    <t>420324</t>
  </si>
  <si>
    <t>PŘECHODOVÉ DESKY MOSTNÍCH OPĚR ZE ŽELEZOBETONU C25/30</t>
  </si>
  <si>
    <t>žb přechodová deska C25/30 XF1,XA1,XC2 
tloušťka x plocha půdorysu 
0,4*(25+40)=26,000 [A]</t>
  </si>
  <si>
    <t>420365</t>
  </si>
  <si>
    <t>VÝZTUŽ PŘECHODOVÝCH DESEK MOSTNÍCH OPĚR Z OCELI 10505, B500B</t>
  </si>
  <si>
    <t>Přepočet pol.420324 
Provedení viz výkresy D1.2 
distanční tělíska betonová 
kubaura betonu x hmotnost výztuže v římse na 1m3 betonu=130 x převod kg na tuny=0,001 
26*130*0,001=3,380 [A]</t>
  </si>
  <si>
    <t>451312</t>
  </si>
  <si>
    <t>PODKLADNÍ A VÝPLŇOVÉ VRSTVY Z PROSTÉHO BETONU C12/15</t>
  </si>
  <si>
    <t>podkladní beton základu  XF1,XC2 
tl.100 mm 
tloušťkaxplocha půdorysu 
0.1*(28+45)=7,300 [A]</t>
  </si>
  <si>
    <t>451313</t>
  </si>
  <si>
    <t>PODKLADNÍ A VÝPLŇOVÉ VRSTVY Z PROSTÉHO BETONU C16/20</t>
  </si>
  <si>
    <t>Podkladní vrstva pod plošným základem rámu: 
tloušťka lože 10 cm 
Provedení viz výkresy D1.2 
délka*šířka*tl[m*m*m]: 
(16,2*2,8)*(20*2,8)*0,1=254,016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</si>
  <si>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</si>
  <si>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451314</t>
  </si>
  <si>
    <t>PODKLADNÍ A VÝPLŇOVÉ VRSTVY Z PROSTÉHO BETONU C25/30</t>
  </si>
  <si>
    <t>Podkladní vrstva pod dlažbou: 
tloušťka lože 10 cm 
Provedení viz výkresy D1.2 
pod mostem a jeho okolí (koryto+svahy) 
délka*šířka*tl[m*m*m]: 
((20*4,5)+(2*6))*0,1=10,200 [A] 
prah u zpevnění okolo říms 
šířka*výška*delka*ksl[m*m*m]: 
(0,4*0,6*0,7)*4=0,672 [B] 
zpevnění okolo říms a křídel 
šířka*delka*tll[m*m*m]: 
0,6*(4,5*1,3+4,6*1,3+3*1,3+2,2*1,3+(2*6))*0,1=1,835 [C] 
Celkem: A+B+C=12,707 [E]</t>
  </si>
  <si>
    <t>45731</t>
  </si>
  <si>
    <t>VYROVNÁVACÍ A SPÁD PROSTÝ BETON</t>
  </si>
  <si>
    <t>vyrovnávací (spádový) beton za rubem opěry 
Provedení viz výkresy D1.2 
C16/20 XF1 šířky 300mm a proměnné výšky 
ks*plocha příčného řezu *délka[m2*m]: 
0,6*(9,5+13,8)=13,980 [A]</t>
  </si>
  <si>
    <t>465512</t>
  </si>
  <si>
    <t>DLAŽBY Z LOMOVÉHO KAMENE NA MC</t>
  </si>
  <si>
    <t>Dlažba tloušťka 20 cm, ŠD je součástí položky 56332,  
před pod a za mostem: 
Provedení viz výkresy D1.2 
pod mostem a jeho okolí (koryto+svahy) 
délka*šířka*tl[m*m*m]: 
((20*4,5)+(2*6))*0,2=20,400 [A] 
zpevnění okolo říms a křídel 
šířka*delka*tll[m*m*m]: 
0,6*(4,5*1,3+4,6*1,3+3*1,3+2,2*1,3+(2*6))*0,2=3,671 [C] 
Celkem: A+C=24,071 [D]</t>
  </si>
  <si>
    <t>položka zahrnuje: 
- nutné zemní práce (svahování, úpravu pláně a pod.) 
- zřízení spojovací vrstvy  
- zřízení lože dlažby z cementové malty předepsané kvality a předepsané tloušťky 
- dodávku a položení dlažby z lomového kamene do předepsaného tvaru 
- spárování, těsnění, tmelení a vyplnění spar MC případně s vyklínováním  
- úprava povrchu pro odvedení srážkové vody 
- nezahrnuje podklad pod dlažbu, vykazuje se samostatně položkami SD 45</t>
  </si>
  <si>
    <t>467314</t>
  </si>
  <si>
    <t>STUPNĚ A PRAHY VODNÍCH KORYT Z PROSTÉHO BETONU C25/30</t>
  </si>
  <si>
    <t>prah u zpevnění dna koryta C 20/25 XF3 
Provedení viz výkresy D1.2 
šířka*výška*delka*ksl[m*m*m]: 
(0,4*0,6*4)*2=1,920 [A] 
stabilizační u dlažby okolo křídla C 20/25 XF3 
šířka*výška*delka*ksl[m*m*m]: 
(0,4*0,6*0,5)*4=0,480 [B] 
Celkem: A+B=2,400 [C]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</si>
  <si>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</si>
  <si>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56332</t>
  </si>
  <si>
    <t>VOZOVKOVÉ VRSTVY ZE ŠTĚRKODRTI TL. DO 100MM</t>
  </si>
  <si>
    <t>vrstva pod dlažbou okolo říms a křídelŠD 0/32 tl100 mm 
Provedení viz výkresy D1.2 
pod mostem a jeho okolí (koryto+svahy) 
délka*šířka*tl[m*m*m]: 
((20*4,5)+(2*6))*0,1=10,200 [A] 
zpevnění okolo říms a křídel 
šířka*delka*tll[m*m*m]: 
0,6*(4,5*1,3+4,6*1,3+3*1,3+2,2*1,3+(2*6))*0,1=1,835 [D] 
Celkem: A+D=12,035 [C]</t>
  </si>
  <si>
    <t>575C43</t>
  </si>
  <si>
    <t>LITÝ ASFALT MA IV (OCHRANA MOSTNÍ IZOLACE) 11 TL. 35MM</t>
  </si>
  <si>
    <t>ochranná vrstva izolace 
Provedení viz výkresy D1.2 
plocha[m2]: 
56=56,000 [A]</t>
  </si>
  <si>
    <t>Úpravy povrchů, podlahy, výplně otvorů</t>
  </si>
  <si>
    <t>Přidružená stavební výroba</t>
  </si>
  <si>
    <t>711221</t>
  </si>
  <si>
    <t>IZOLACE ZVLÁŠT KONSTR PROTI TLAK VODĚ ASFALT NÁTĚRY</t>
  </si>
  <si>
    <t>Alp+2xAln izolace části mostu v kontaktu se zemní vlhkostí: 
Provedení viz výkresy D1.2 
Aln-asfaltový lak nátěrový 2 vrstvy 
opěra 1 + křídla: 
délka * výška [m*m]: 
20*4=80,000 [A] 
opěra 2 + křídla: 
délka * výška [m*m]: 
20*4=80,000 [B] 
2*(A+B)=320,000 [C] 
Alp-asfaltový lak penetrační 
opěra 1 + křídla: 
délka * výška [m*m]: 
20*4=80,000 [D] 
opěra 2 + křídla: 
délka * výška [m*m]: 
20*4=80,000 [E] 
D+E=160,000 [G] 
C+G=480,000 [H]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</si>
  <si>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</si>
  <si>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711227</t>
  </si>
  <si>
    <t>IZOLACE ZVLÁŠTNÍCH KONSTRUKCÍ PROTI TLAKOVÉ VODĚ Z PE FÓLIÍ</t>
  </si>
  <si>
    <t>folie do těsnicí vrstvy za opěrou tl. 2mm 
Provedení viz výkresy D1.2 
délka*šířka*ks[m*m]: 
(2,5*(9,5+13,8))=58,250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</si>
  <si>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</si>
  <si>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711432</t>
  </si>
  <si>
    <t>IZOLACE MOSTOVEK POD ŘÍMSOU ASFALTOVÝMI PÁSY</t>
  </si>
  <si>
    <t>Asfaltový pás s hliníkovou vložkou  
Pod celou plochou římsou 
Provedení viz výkresy D1.2 
délka*šířka[m2]: 
0,8*(6,5+9,15+8,5+3,3)=21,960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</si>
  <si>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lepenku s hliníkovou vložkou, litý asfalt, asfaltový beton</t>
  </si>
  <si>
    <t>711442</t>
  </si>
  <si>
    <t>IZOLACE MOSTOVEK CELOPLOŠNÁ ASFALTOVÝMI PÁSY S PEČETÍCÍ VRSTVOU</t>
  </si>
  <si>
    <t>vrstva izolace pod MA 
Provedení viz výkresy D1.2 
modifikovaný asfaltový pás s kompozitním polyesterovým rounem tl 10mm 
délka*šířka*ks[m2]: 
56=56,000 [D] 
izolace mostovky pod římsou 
délka*šířka*ks[m2]: 
1,1*(6,5+9,15+8,5+3,3)=30,195 [A] 
Celkem: D+A=86,195 [C]</t>
  </si>
  <si>
    <t>položka zahrnuje: 
- dodání  předepsaného izolačního materiálu 
- očištění a ošetření podkladu, zadávací dokumentace může zahrnout i případné vyspravení 
- zřízení izolace jako kompletního povlaku včetně položení pečetící vrstvy,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</t>
  </si>
  <si>
    <t>711509</t>
  </si>
  <si>
    <t>OCHRANA IZOLACE NA POVRCHU TEXTILIÍ</t>
  </si>
  <si>
    <t>ochranná vrstva izolace 
hmotnost 600kg/m2 
souvisí s pol.711221 
Provedení viz výkresy D1.2 
opěra 1 + křídla: 
délka * výška [m*m]: 
(20)*4=80,000 [A] 
opěra 2 + křídla: 
délka * výška [m*m]: 
(20)*4=80,000 [B] 
Celkem: A+B=160,000 [D]</t>
  </si>
  <si>
    <t>položka zahrnuje: 
- dodání  předepsaného ochranného materiálu 
- zřízení ochrany izolace</t>
  </si>
  <si>
    <t>78382</t>
  </si>
  <si>
    <t>NÁTĚRY BETON KONSTR TYP S2 (OS-B)</t>
  </si>
  <si>
    <t>ochranný nátěr pohledové plochy opěr, křídel i nosné konstrukce 
Provedení viz výkresy D1.2 
pohledové plochy NK: 
šířka*délka [m*m] 
4*14=56,000 [A] 
pohledové plochy křídel 
ks*plocha [m*m] 
(8+7+5+16)=36,000 [B] 
pohledové plochy opěry 
výška*délka [m*m] 
3*(10,5+14,1)=73,800 [C] 
Celkem: A+B+C=165,800 [D]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</si>
  <si>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</si>
  <si>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</si>
  <si>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</si>
  <si>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ochranný nátěr pohledové plochy říms  
Provedení viz výkresy D1.2 
šířka*délka[m*m] 
1,9*(6,5+9,15+8,5+3,3)=52,155 [A]</t>
  </si>
  <si>
    <t>875332</t>
  </si>
  <si>
    <t>POTRUBÍ DREN Z TRUB PLAST DN DO 150MM DĚROVANÝCH</t>
  </si>
  <si>
    <t>drenážní trubka DN150mm 
Provedení viz výkresy D1.2 
ks*délka [m] 
10,1+15=25,100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</si>
  <si>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</si>
  <si>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87633</t>
  </si>
  <si>
    <t>CHRÁNIČKY Z TRUB PLASTOVÝCH DN DO 150MM</t>
  </si>
  <si>
    <t>chránička rezervní v římsách 4ks 
DN110 
Provedení viz výkresy D1.2 
ks*délka[m] 
4*(6,5+9,15+8,5+3,3)=109,800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</si>
  <si>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-chráničky včetně tažných lanek na celou délku chrániček</t>
  </si>
  <si>
    <t>9112B1</t>
  </si>
  <si>
    <t>ZÁBRADLÍ MOSTNÍ SE SVISLOU VÝPLNÍ - DODÁVKA A MONTÁŽ</t>
  </si>
  <si>
    <t>montáž nového zábradlí včetně PKO a požadované barvy RAL 5005 
Provedení viz výkresy D1.2 
délka [m] 
8,5+3,3=11,800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</si>
  <si>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 
dřevoocelové mostní zábradlí kompletní dodávka</t>
  </si>
  <si>
    <t>45</t>
  </si>
  <si>
    <t>9115C1</t>
  </si>
  <si>
    <t>SVODIDLO OCEL MOSTNÍ JEDNOSTR, ÚROVEŇ ZADRŽ H2 - DODÁVKA A MONTÁŽ</t>
  </si>
  <si>
    <t>montáž nového zábradelního svodidla včetně PKO a požadované barvy RAL 5005 
Provedení viz výkresy D1.2 
délka [m] 
6,5+9,15=15,650 [A]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</si>
  <si>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</si>
  <si>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46</t>
  </si>
  <si>
    <t>91267</t>
  </si>
  <si>
    <t>ODRAZKY NA SVODIDLA</t>
  </si>
  <si>
    <t>MODRÉ ODRAZKY 
počet 
4=4,000 [A]</t>
  </si>
  <si>
    <t>- kompletní dodávka se všemi pomocnými a doplňujícími pracemi a součástmi</t>
  </si>
  <si>
    <t>47</t>
  </si>
  <si>
    <t>91355</t>
  </si>
  <si>
    <t>EVIDENČNÍ ČÍSLO MOSTU</t>
  </si>
  <si>
    <t>počet 
2=2,000 [A]</t>
  </si>
  <si>
    <t>položka zahrnuje štítek s evidenčním číslem mostu, sloupek dopravní značky včetně osazení a nutných zemních prací a zabetonování</t>
  </si>
  <si>
    <t>48</t>
  </si>
  <si>
    <t>931325</t>
  </si>
  <si>
    <t>TĚSNĚNÍ DILATAČ SPAR ASF ZÁLIVKOU MODIFIK PRŮŘ DO 600MM2</t>
  </si>
  <si>
    <t>těsnicí zálivka podél římsy v obrusné vrstvě u obruby 
Provedení viz výkresy D1.2 
délka [m] 
(6,5+9,15)+(8,5+3,3)=27,450 [A]</t>
  </si>
  <si>
    <t>položka zahrnuje dodávku a osazení předepsaného materiálu, očištění ploch spáry před úpravou, očištění okolí spáry po úpravě  
nezahrnuje těsnící profil</t>
  </si>
  <si>
    <t>49</t>
  </si>
  <si>
    <t>931327</t>
  </si>
  <si>
    <t>TĚSNĚNÍ DILATAČ SPAR ASF ZÁLIVKOU MODIFIK PRŮŘ PŘES 800MM2</t>
  </si>
  <si>
    <t>zálivka dilatační spáry v obrusné vrstvě vozovky 
Provedení viz výkresy D1.2 
ks*délka [m] 
11+16=27,000 [A]</t>
  </si>
  <si>
    <t>50</t>
  </si>
  <si>
    <t>93650</t>
  </si>
  <si>
    <t>DROBNÉ DOPLŇK KONSTR KOVOVÉ</t>
  </si>
  <si>
    <t>Hliníkové profily 30x20 jako odvodnění izolace mostovky 
Provedení viz výkresy D1.2 
délka[m] 
6,5+9,15+8,5+3,3=27,450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</si>
  <si>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</si>
  <si>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SO 301.ZV</t>
  </si>
  <si>
    <t>Úprava vodovodu</t>
  </si>
  <si>
    <t>Zemina a kamení (17 05 04) . Investor požaduje k fakturaci této položky doložit vážní lístky ze skládky a doklad o úhradě poplatku za skládku za uvedený materiál z této stavby.</t>
  </si>
  <si>
    <t>Počítaná hmotnost 2,0t/m3.  
Objem z položek:   
Objem*přepočet na tuny 
z položky 132838 
21,6*2=43,200 [A]</t>
  </si>
  <si>
    <t>132838</t>
  </si>
  <si>
    <t>HLOUBENÍ RÝH ŠÍŘ DO 2M PAŽ I NEPAŽ TŘ. II, ODVOZ DO 20KM</t>
  </si>
  <si>
    <t>poplatek za skládku uveden v položce: 014102.1</t>
  </si>
  <si>
    <t>délka x šířka x hloubka 
12*1,2*1,5=21,600 [A] 
D1.3.1.2 Situace 
D1.3.1.3 Podélný profil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</si>
  <si>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</si>
  <si>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štěrkodrť 0-32mm</t>
  </si>
  <si>
    <t>délka x šířka x hloubka 
12*1,2*0,95=13,680 [A] 
D1.3.1.1 Technická zpráva</t>
  </si>
  <si>
    <t>směs písku a štěrku 0-22mm</t>
  </si>
  <si>
    <t>délka x šířka x hloubka 
12*1,2*0,45=6,480 [A] 
D1.3.1.1 Technická zpráva</t>
  </si>
  <si>
    <t>18120</t>
  </si>
  <si>
    <t>ÚPRAVA PLÁNĚ SE ZHUTNĚNÍM V HORNINĚ TŘ. II</t>
  </si>
  <si>
    <t>délka x šířka  
12*1,2=14,400 [A] 
D1.3.1.1 Technická zpráva</t>
  </si>
  <si>
    <t>45157</t>
  </si>
  <si>
    <t>PODKLADNÍ A VÝPLŇOVÉ VRSTVY Z KAMENIVA TĚŽENÉHO</t>
  </si>
  <si>
    <t>štěrkodrť 0-8mm</t>
  </si>
  <si>
    <t>délka x šířka x hloubka 
12*1,2*0,1=1,440 [A] 
D1.3.1.1 Technická zpráva</t>
  </si>
  <si>
    <t>72221</t>
  </si>
  <si>
    <t>VODOVODNÍ ARMATURY</t>
  </si>
  <si>
    <t>kusy 
EU kus 
4=4,000 [A] 
MMA kus 
1=1,000 [B] 
FFR kus 
1=1,000 [C] 
FF kus 
1=1,000 [D] 
N kus 
1=1,000 [E] 
Celkem: A+B+C+D+E=8,000 [F] 
D1.3.1.1 Technická zpráva</t>
  </si>
  <si>
    <t>- výrobní dokumentaci (včetně technologického předpisu)  
- dodání veškerého instalačního a  pomocného  materiálu  (trouby,  trubky,  armatury,  tvarové  kusy, 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izolací, nejsou-li tyto práce předmětem jiné položky  
- úprava, očištění a ošetření prostoru kolem instalace  
- provedení požadovaných (i etapových) tlakových zkoušek, proplachu a desinfekce potrubí.</t>
  </si>
  <si>
    <t>85133</t>
  </si>
  <si>
    <t>POTRUBÍ Z TRUB LITINOVÝCH TLAKOVÝCH HRDLOVÝCH DN DO 150MM</t>
  </si>
  <si>
    <t>délka 
12=12,000 [A] 
D1.3.1.2 Situace 
D1.3.1.3 Podélný profil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</si>
  <si>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</si>
  <si>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87645</t>
  </si>
  <si>
    <t>CHRÁNIČKY Z TRUB PLASTOVÝCH DN DO 300MM</t>
  </si>
  <si>
    <t>délka 
11=11,000 [A] 
D1.3.1.2 Situace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</si>
  <si>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</si>
  <si>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891115</t>
  </si>
  <si>
    <t>ŠOUPÁTKA DN DO 50MM</t>
  </si>
  <si>
    <t>přípojka 
kus 
1=1,000 [A] 
D1.3.1.1 Technická zpráva</t>
  </si>
  <si>
    <t>- Položka zahrnuje kompletní montáž dle technologického předpisu, dodávku armatury, veškerou mimostaveništní a vnitrostaveništní dopravu.</t>
  </si>
  <si>
    <t>891126</t>
  </si>
  <si>
    <t>ŠOUPÁTKA DN DO 80MM</t>
  </si>
  <si>
    <t>kusy hydrant 
1=1,000 [A] 
D1.3.1.2 Situace 
D1.3.1.3 Podélný profil</t>
  </si>
  <si>
    <t>891315</t>
  </si>
  <si>
    <t>MONTÁŽNÍ VLOŽKY DN DO 50MM</t>
  </si>
  <si>
    <t>891815</t>
  </si>
  <si>
    <t>NAVRTÁVACÍ PASY DN DO 50MM</t>
  </si>
  <si>
    <t>891915</t>
  </si>
  <si>
    <t>ZEMNÍ SOUPRAVY DN DO 50MM S POKLOPEM</t>
  </si>
  <si>
    <t>891926</t>
  </si>
  <si>
    <t>ZEMNÍ SOUPRAVY DN DO 80MM S POKLOPEM</t>
  </si>
  <si>
    <t>kusy hydrant 
1=1,000 [A] 
D1.3.1.1 Technická zpráva</t>
  </si>
  <si>
    <t>899305</t>
  </si>
  <si>
    <t>DOPLŇKY NA POTRUBÍ - ORIENTAČ SLOUPKY A TABULKY</t>
  </si>
  <si>
    <t>kusy 
1=1,000 [A] 
D1.3.1.1 Technická zpráva</t>
  </si>
  <si>
    <t>- Položka zahrnuje veškerý materiál, výrobky a polotovary, včetně mimostaveništní a vnitrostaveništní dopravy (rovněž přesuny), včetně naložení a složení,případně s uložením.</t>
  </si>
  <si>
    <t>899308</t>
  </si>
  <si>
    <t>DOPLŇKY NA POTRUBÍ - SIGNALIZAČ VODIČ</t>
  </si>
  <si>
    <t>CU 6mm2</t>
  </si>
  <si>
    <t>délka 
12=12,000 [A] 
D1.3.1.1 Technická zpráva</t>
  </si>
  <si>
    <t>- Položka zahrnuje veškerý materiál, výrobky a polotovary, včetně mimostaveništní a vnitrostaveništní dopravy (rovněž přesuny), včetně naložení a složení,případně s uložením.   
- položka signalizační vodič zahrnuje i kontrolní vývody.</t>
  </si>
  <si>
    <t>899309</t>
  </si>
  <si>
    <t>DOPLŇKY NA POTRUBÍ - VÝSTRAŽNÁ FÓLIE</t>
  </si>
  <si>
    <t>89941</t>
  </si>
  <si>
    <t>VÝŘEZ, VÝSEK, ÚTES NA POTRUBÍ DN DO 80MM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</si>
  <si>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</si>
  <si>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89943</t>
  </si>
  <si>
    <t>VÝŘEZ, VÝSEK, ÚTES NA POTRUBÍ DN DO 150MM</t>
  </si>
  <si>
    <t>kusy 
2=2,000 [A] 
D1.3.1.1 Technická zpráva</t>
  </si>
  <si>
    <t>899631</t>
  </si>
  <si>
    <t>TLAKOVÉ ZKOUŠKY POTRUBÍ DN DO 150MM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</si>
  <si>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</si>
  <si>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899632</t>
  </si>
  <si>
    <t>ZKOUŠKA VODOTĚSNOSTI POTRUBÍ DN DO 150MM</t>
  </si>
  <si>
    <t>89973</t>
  </si>
  <si>
    <t>PROPLACH A DEZINFEKCE VODOVODNÍHO POTRUBÍ DN DO 150MM</t>
  </si>
  <si>
    <t>- napuštění a vypuštění vody, dodání vody a dezinfekčního prostředku, bakteriologický rozbor vody.</t>
  </si>
  <si>
    <t>96911</t>
  </si>
  <si>
    <t>VYBOURÁNÍ POTRUBÍ DN DO 50MM VODOVODNÍCH</t>
  </si>
  <si>
    <t>přípojka 
délka 
2=2,000 [A] 
D1.3.1.2 Situace</t>
  </si>
  <si>
    <t>96912</t>
  </si>
  <si>
    <t>VYBOURÁNÍ POTRUBÍ DN DO 100MM VODOVODNÍCH</t>
  </si>
  <si>
    <t>LT150</t>
  </si>
  <si>
    <t>délka 
12=12,000 [A] 
D1.3.1.2 Situace</t>
  </si>
  <si>
    <t>SO 302.ZV</t>
  </si>
  <si>
    <t>Úprava dešťová kanalizace - Obec Řetůvka</t>
  </si>
  <si>
    <t>Počítaná hmotnost 2,0t/m3.  
Objem z položek:   
Objem*přepočet na tuny 
z položky 132838 
163,8*2=327,600 [A] 
z položky 133838 
26*2=52,000 [B] 
Celkem: A+B=379,600 [C]</t>
  </si>
  <si>
    <t>Beton armovaný (17 01 01). Investor požaduje k fakturaci této položky doložit vážní lístky ze skládky a doklad o úhradě poplatku za skládku za uvedený materiál z této stavby.</t>
  </si>
  <si>
    <t>hmotnost 2,5 t/m3 
Objem z položek: 
z položky 969245 
Hmotnost trouby DN500  1 t/m 
54*1=54,000 [A] 
z položky 96688 
Hmotnost 3 t/ks   
2*3=6,000 [B] 
z položky 96687 
Hmotnost 0.5 t/ks   
1*0,5=0,500 [C] 
Celkem: A+B+C=60,500 [D]</t>
  </si>
  <si>
    <t>121108</t>
  </si>
  <si>
    <t>SEJMUTÍ ORNICE NEBO LESNÍ PŮDY S ODVOZEM DO 20KM</t>
  </si>
  <si>
    <t>délka x šířka x hloubka 
18*1,5*0,2=5,400 [A] 
D1.3.2.2 Situace</t>
  </si>
  <si>
    <t>položka zahrnuje sejmutí ornice bez ohledu na tloušťku vrstvy a její vodorovnou dopravu 
nezahrnuje uložení na trvalou skládku</t>
  </si>
  <si>
    <t>délka x šířka x hloubka 
54,6*1,5*2=163,800 [A] 
D1.3.2.2 Situace 
D1.3.2.3 Podélný profil</t>
  </si>
  <si>
    <t>133838</t>
  </si>
  <si>
    <t>HLOUBENÍ ŠACHET ZAPAŽ I NEPAŽ TŘ. II,  ODVOZ DO 20KM</t>
  </si>
  <si>
    <t>délka x šířka x hloubka 
2*2*2*2=16,000 [A] 
D1.3.2.2 Situace 
D1.3.2.3 Podélný profil</t>
  </si>
  <si>
    <t>délka x šířka x hloubka 
potrubí 
54,6*1,5*1,1=90,090 [A] 
šachty 
2*1*1*1,9=3,800 [B] 
Celkem: A+B=93,890 [C] 
Viz D1.3.2.1 Technická zpráva</t>
  </si>
  <si>
    <t>délka x šířka x hloubka 
54,6*1,5*0,8=65,520 [A] 
Viz D1.3.2.1 Technická zpráva</t>
  </si>
  <si>
    <t>délka x šířka  
54,6*1,5=81,900 [A] 
Viz D1.3.2.1 Technická zpráva</t>
  </si>
  <si>
    <t>18223</t>
  </si>
  <si>
    <t>ROZPROSTŘENÍ ORNICE VE SVAHU V TL DO 0,20M</t>
  </si>
  <si>
    <t>délka x šířka  
18*1,5=27,000 [A] 
D1.3.2.2 Situace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</si>
  <si>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</si>
  <si>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</si>
  <si>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</si>
  <si>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délka x šířka x hloubka 
šachty 
2*2*2*0,1=0,800 [A] 
potrubí 
54,6*1,5*0,1=8,190 [B] 
Celkem: A+B=8,990 [C] 
Viz D1.3.2.1 Technická zpráva</t>
  </si>
  <si>
    <t>87457</t>
  </si>
  <si>
    <t>POTRUBÍ Z TRUB PLASTOVÝCH ODPADNÍCH DN DO 500MM</t>
  </si>
  <si>
    <t>PP SN12</t>
  </si>
  <si>
    <t>délka 
54,6=54,600 [A] 
D1.3.2.2 Situace 
D1.3.2.3 Podélný profil</t>
  </si>
  <si>
    <t>894157</t>
  </si>
  <si>
    <t>ŠACHTY KANALIZAČNÍ Z BETON DÍLCŮ NA POTRUBÍ DN DO 500MM</t>
  </si>
  <si>
    <t>prefabrikované betonové DN1000</t>
  </si>
  <si>
    <t>kusy 
2=2,000 [A] 
D1.3.2.2 Situace 
D1.3.2.3 Podélný profil</t>
  </si>
  <si>
    <t>délka 
54,6=54,600 [A] 
Viz D1.3.2.1 Technická zpráva</t>
  </si>
  <si>
    <t>89947</t>
  </si>
  <si>
    <t>VÝŘEZ, VÝSEK, ÚTES NA POTRUBÍ DN DO 600MM</t>
  </si>
  <si>
    <t>kusy 
2=2,000 [A] 
Viz D1.3.2.1 Technická zpráva</t>
  </si>
  <si>
    <t>8996121</t>
  </si>
  <si>
    <t>ZKOUŠKA VODOTĚSNOSTI ŠACHTY</t>
  </si>
  <si>
    <t>kusy 
obvyklá cena 320Kč/ks 
2=2,000 [A] 
Viz D1.3.2.1 Technická zpráva</t>
  </si>
  <si>
    <t>899672</t>
  </si>
  <si>
    <t>ZKOUŠKA VODOTĚSNOSTI POTRUBÍ DN DO 600MM</t>
  </si>
  <si>
    <t>89980</t>
  </si>
  <si>
    <t>TELEVIZNÍ PROHLÍDKA POTRUBÍ</t>
  </si>
  <si>
    <t>položka zahrnuje prohlídku potrubí televizní kamerou, záznam prohlídky na nosičích DVD a vyhotovení závěrečného písemného protokolu</t>
  </si>
  <si>
    <t>899901</t>
  </si>
  <si>
    <t>PŘEPOJENÍ PŘÍPOJEK</t>
  </si>
  <si>
    <t>kus 
2=2,000 [A] 
D1.3.2.2 Situace</t>
  </si>
  <si>
    <t>položka zahrnuje řez na potrubí, dodání a osazení příslušných tvarovek a armatur</t>
  </si>
  <si>
    <t>9186C2</t>
  </si>
  <si>
    <t>VTOK JÍMKY KAMEN VČET DLAŽBY PROPUSTU Z TRUB DN DO 500MM</t>
  </si>
  <si>
    <t>šikmmé čelo na výtoku 
kus 
1=1,000 [A] 
D1.3.2.2 Situace</t>
  </si>
  <si>
    <t>Položka zahrnuje:  
zdivo z lomového kamen na MC ve tvaru, předepsaným zadávací dokumentací  
vyspárování zdiva MC  
dlažbu dna z lomového kamene  
římsu ze železobetonu včetně výztuže, pokud je předepsaná zadávací dokumentací  
Nezahrnuje zábradlí, mříže, poklopy</t>
  </si>
  <si>
    <t>kusy 
1=1,000 [A] 
Viz D.1.3.2.2 Situace</t>
  </si>
  <si>
    <t>kusy 
2=2,000 [A] 
Viz D.1.3.2.2 Situace</t>
  </si>
  <si>
    <t>969257</t>
  </si>
  <si>
    <t>VYBOURÁNÍ POTRUBÍ DN DO 500MM KANALIZAČ</t>
  </si>
  <si>
    <t>délka 
54=54,000 [A] 
Viz D.1.3.2.2 Situace</t>
  </si>
  <si>
    <t>SO 901.1_N</t>
  </si>
  <si>
    <t>Oprava objízdných tras</t>
  </si>
  <si>
    <t>SO 901.1.N</t>
  </si>
  <si>
    <t>57790A</t>
  </si>
  <si>
    <t>VÝSPRAVA VÝTLUKŮ SMĚSÍ ACO (KUBATURA)</t>
  </si>
  <si>
    <t>ACO 11. 
Položka bude realizována pouze na přímý příkaz TDI a investora.</t>
  </si>
  <si>
    <t>III/36014  
Předpokládaná oprava 2,5 % komunikace 
Předpokládaná délka * průměrná plocha * 2,5% 
5700*5*0.025*0.1=71,250 [E]</t>
  </si>
  <si>
    <t>- odfrézování nebo jiné odstranění poškozených vozovkových vrstev 
- zaříznutí hran 
- vyčištění 
- nátěr 
- dodání a výplň předepsanou zhutněnou balenou asfaltovou směsí 
- asfaltová zálivka</t>
  </si>
  <si>
    <t>93808</t>
  </si>
  <si>
    <t>ODSTRANĚNÍ NEČISTOT Z VOZOVEK ZAMETENÍM</t>
  </si>
  <si>
    <t>vč. likvidace odpadu 
položka bude realizována pouze na přímý příkaz TDI a investora</t>
  </si>
  <si>
    <t>III/36014  
Předpokládané zametení 2,5 % komunikace 
Předpokládaná délka * průměrná plocha * 2,5% 
5700*5*0.025*0.1=71,250 [E]</t>
  </si>
  <si>
    <t>položka zahrnuje očištění předepsaným způsobem včetně odklizení vzniklého odpadu</t>
  </si>
  <si>
    <t>SO 901.N</t>
  </si>
  <si>
    <t>Dopravně-inženýrské opatření</t>
  </si>
  <si>
    <t>91400</t>
  </si>
  <si>
    <t>DOČASNÉ ZAKRYTÍ NEBO OTOČENÍ STÁVAJÍCÍCH DOPRAVNÍCH ZNAČEK</t>
  </si>
  <si>
    <t>Dočasné zrušení cílů: 
(kusů): 
20=20,000 [A]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</si>
  <si>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</si>
  <si>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Začátek úseku km 20,213 
konec úseku km 20,313 
křižovatka silnice II/360 a III/36014 
(kusů): 
6=6,000 [A] 
Informativní značky směrové 
IS11a (počet kusů) 
7=7,000 [B] 
Informativní značky směrové 
IS11c (počet kusů) 
40=40,000 [C] 
Celkem: A+B+C=53,000 [D]</t>
  </si>
  <si>
    <t>914123</t>
  </si>
  <si>
    <t>DOPRAVNÍ ZNAČKY ZÁKLADNÍ VELIKOSTI OCELOVÉ FÓLIE TŘ 1 - DEMONTÁŽ</t>
  </si>
  <si>
    <t>914129</t>
  </si>
  <si>
    <t>DOPRAV ZNAČKY ZÁKLAD VEL OCEL FÓLIE TŘ 1 - NÁJEMNÉ</t>
  </si>
  <si>
    <t>KSDEN</t>
  </si>
  <si>
    <t>(počet*den) 
6*231=1 386,000 [A] 
Informativní značky směrové 
IS11a (počet kusů) 
7*231=1 617,000 [B] 
Informativní značky směrové 
IS11c (počet kusů) 
40*231=9 240,000 [C] 
Celkem: A+B+C=12 243,000 [D]</t>
  </si>
  <si>
    <t>položka zahrnuje sazbu za pronájem dopravních značek a zařízení, počet jednotek je určen jako součin počtu značek a počtu dní použití</t>
  </si>
  <si>
    <t>916121</t>
  </si>
  <si>
    <t>DOPRAV SVĚTLO VÝSTRAŽ SOUPRAVA 3KS - DOD A MONTÁŽ</t>
  </si>
  <si>
    <t>Začátek úseku km 20,213 
konec úseku km 20,313 
křižovatka silnice II/360 a III/36014 
(kusů): 
3=3,000 [A]</t>
  </si>
  <si>
    <t>položka zahrnuje: 
- dodání zařízení v předepsaném provedení včetně jejich osazení 
- údržbu po celou dobu trvání funkce, náhradu zničených nebo ztracených kusů, nutnou opravu poškozených částí 
- napájení z baterie včetně záložní baterie</t>
  </si>
  <si>
    <t>916123</t>
  </si>
  <si>
    <t>DOPRAV SVĚTLO VÝSTRAŽ SOUPRAVA 3KS - DEMONTÁŽ</t>
  </si>
  <si>
    <t>Položka zahrnuje odstranění, demontáž a odklizení zařízení s odvozem na předepsané místo</t>
  </si>
  <si>
    <t>916129</t>
  </si>
  <si>
    <t>DOPRAV SVĚTLO VÝSTRAŽ SOUPRAVA 3KS - NÁJEMNÉ</t>
  </si>
  <si>
    <t>(počet*den) 
3*231=693,000 [A]</t>
  </si>
  <si>
    <t>položka zahrnuje sazbu za pronájem zařízení. Počet měrných jednotek se určí jako součin počtu zařízení a počtu dní použití.</t>
  </si>
  <si>
    <t>916311</t>
  </si>
  <si>
    <t>DOPRAVNÍ ZÁBRANY Z2 S FÓLIÍ TŘ 1 - DOD A MONTÁŽ</t>
  </si>
  <si>
    <t>položka zahrnuje: 
- dodání zařízení v předepsaném provedení včetně jejich osazení 
- údržbu po celou dobu trvání funkce, náhradu zničených nebo ztracených kusů, nutnou opravu poškozených částí</t>
  </si>
  <si>
    <t>916313</t>
  </si>
  <si>
    <t>DOPRAVNÍ ZÁBRANY Z2 S FÓLIÍ TŘ 1 - DEMONTÁŽ</t>
  </si>
  <si>
    <t>916319</t>
  </si>
  <si>
    <t>DOPRAVNÍ ZÁBRANY Z2 - NÁJEMNÉ</t>
  </si>
  <si>
    <t>916331</t>
  </si>
  <si>
    <t>SMĚROVACÍ DESKY Z4 JEDNOSTR S FÓLIÍ TŘ 1 - DOD A MONTÁŽ</t>
  </si>
  <si>
    <t>916333</t>
  </si>
  <si>
    <t>SMĚROVACÍ DESKY Z4 JEDNOSTR S FÓLIÍ TŘ 1 - DEMONTÁŽ</t>
  </si>
  <si>
    <t>916339</t>
  </si>
  <si>
    <t>SMĚROVACÍ DESKY Z4 - NÁJEMNÉ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</si>
</sst>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3" fillId="3" borderId="4" xfId="0" applyFont="1" applyFill="1" applyBorder="1" applyAlignment="1">
      <alignment wrapText="1"/>
    </xf>
    <xf numFmtId="0" fontId="0" fillId="0" borderId="1" xfId="0" applyFont="1" applyBorder="1"/>
    <xf numFmtId="0" fontId="0" fillId="3" borderId="5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SUM(C10:C26)</f>
        <v>0</v>
      </c>
      <c r="D6" s="8"/>
      <c r="E6" s="8"/>
    </row>
    <row r="7" spans="1:5" ht="12.75" customHeight="1">
      <c r="A7" s="8"/>
      <c r="B7" s="10" t="s">
        <v>5</v>
      </c>
      <c r="C7" s="13">
        <f>SUM(E10:E26)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28</v>
      </c>
      <c r="B10" s="22" t="s">
        <v>20</v>
      </c>
      <c r="C10" s="23">
        <f>'000_000.1.ZH'!I3</f>
        <v>0</v>
      </c>
      <c r="D10" s="23">
        <f>'000_000.1.ZH'!O2</f>
        <v>0</v>
      </c>
      <c r="E10" s="23">
        <f aca="true" t="shared" si="0" ref="E10:E26">C10+D10</f>
        <v>0</v>
      </c>
    </row>
    <row r="11" spans="1:5" ht="12.75" customHeight="1">
      <c r="A11" s="22" t="s">
        <v>117</v>
      </c>
      <c r="B11" s="22" t="s">
        <v>20</v>
      </c>
      <c r="C11" s="23">
        <f>'000_000.2.ZV'!I3</f>
        <v>0</v>
      </c>
      <c r="D11" s="23">
        <f>'000_000.2.ZV'!O2</f>
        <v>0</v>
      </c>
      <c r="E11" s="23">
        <f t="shared" si="0"/>
        <v>0</v>
      </c>
    </row>
    <row r="12" spans="1:5" ht="12.75" customHeight="1">
      <c r="A12" s="40" t="s">
        <v>126</v>
      </c>
      <c r="B12" s="40" t="s">
        <v>127</v>
      </c>
      <c r="C12" s="41">
        <f>'SO 001'!I3</f>
        <v>0</v>
      </c>
      <c r="D12" s="41">
        <f>'SO 001'!O2</f>
        <v>0</v>
      </c>
      <c r="E12" s="41">
        <f t="shared" si="0"/>
        <v>0</v>
      </c>
    </row>
    <row r="13" spans="1:5" ht="12.75" customHeight="1">
      <c r="A13" s="40" t="s">
        <v>131</v>
      </c>
      <c r="B13" s="40" t="s">
        <v>132</v>
      </c>
      <c r="C13" s="41">
        <f>'SO 001.ZH'!I3</f>
        <v>0</v>
      </c>
      <c r="D13" s="41">
        <f>'SO 001.ZH'!O2</f>
        <v>0</v>
      </c>
      <c r="E13" s="41">
        <f t="shared" si="0"/>
        <v>0</v>
      </c>
    </row>
    <row r="14" spans="1:5" ht="12.75" customHeight="1">
      <c r="A14" s="22" t="s">
        <v>196</v>
      </c>
      <c r="B14" s="22" t="s">
        <v>197</v>
      </c>
      <c r="C14" s="23">
        <f>'SO 101_101.1_ZH'!I3</f>
        <v>0</v>
      </c>
      <c r="D14" s="23">
        <f>'SO 101_101.1_ZH'!O2</f>
        <v>0</v>
      </c>
      <c r="E14" s="23">
        <f t="shared" si="0"/>
        <v>0</v>
      </c>
    </row>
    <row r="15" spans="1:5" ht="12.75" customHeight="1">
      <c r="A15" s="22" t="s">
        <v>386</v>
      </c>
      <c r="B15" s="22" t="s">
        <v>387</v>
      </c>
      <c r="C15" s="23">
        <f>'SO 101_101.2_ZH'!I3</f>
        <v>0</v>
      </c>
      <c r="D15" s="23">
        <f>'SO 101_101.2_ZH'!O2</f>
        <v>0</v>
      </c>
      <c r="E15" s="23">
        <f t="shared" si="0"/>
        <v>0</v>
      </c>
    </row>
    <row r="16" spans="1:5" ht="12.75" customHeight="1">
      <c r="A16" s="22" t="s">
        <v>406</v>
      </c>
      <c r="B16" s="22" t="s">
        <v>407</v>
      </c>
      <c r="C16" s="23">
        <f>'SO 101_101.3_ZV'!I3</f>
        <v>0</v>
      </c>
      <c r="D16" s="23">
        <f>'SO 101_101.3_ZV'!O2</f>
        <v>0</v>
      </c>
      <c r="E16" s="23">
        <f t="shared" si="0"/>
        <v>0</v>
      </c>
    </row>
    <row r="17" spans="1:5" ht="12.75" customHeight="1">
      <c r="A17" s="22" t="s">
        <v>441</v>
      </c>
      <c r="B17" s="22" t="s">
        <v>442</v>
      </c>
      <c r="C17" s="23">
        <f>'SO 101_101.4_ZV'!I3</f>
        <v>0</v>
      </c>
      <c r="D17" s="23">
        <f>'SO 101_101.4_ZV'!O2</f>
        <v>0</v>
      </c>
      <c r="E17" s="23">
        <f t="shared" si="0"/>
        <v>0</v>
      </c>
    </row>
    <row r="18" spans="1:5" ht="12.75" customHeight="1">
      <c r="A18" s="22" t="s">
        <v>486</v>
      </c>
      <c r="B18" s="22" t="s">
        <v>487</v>
      </c>
      <c r="C18" s="23">
        <f>'SO 101_101.5_ZV'!I3</f>
        <v>0</v>
      </c>
      <c r="D18" s="23">
        <f>'SO 101_101.5_ZV'!O2</f>
        <v>0</v>
      </c>
      <c r="E18" s="23">
        <f t="shared" si="0"/>
        <v>0</v>
      </c>
    </row>
    <row r="19" spans="1:5" ht="12.75" customHeight="1">
      <c r="A19" s="22" t="s">
        <v>499</v>
      </c>
      <c r="B19" s="22" t="s">
        <v>500</v>
      </c>
      <c r="C19" s="23">
        <f>'SO 101_101.6_ZH'!I3</f>
        <v>0</v>
      </c>
      <c r="D19" s="23">
        <f>'SO 101_101.6_ZH'!O2</f>
        <v>0</v>
      </c>
      <c r="E19" s="23">
        <f t="shared" si="0"/>
        <v>0</v>
      </c>
    </row>
    <row r="20" spans="1:5" ht="12.75" customHeight="1">
      <c r="A20" s="40" t="s">
        <v>540</v>
      </c>
      <c r="B20" s="40" t="s">
        <v>541</v>
      </c>
      <c r="C20" s="41">
        <f>'SO 102.N'!I3</f>
        <v>0</v>
      </c>
      <c r="D20" s="41">
        <f>'SO 102.N'!O2</f>
        <v>0</v>
      </c>
      <c r="E20" s="41">
        <f t="shared" si="0"/>
        <v>0</v>
      </c>
    </row>
    <row r="21" spans="1:5" ht="12.75" customHeight="1">
      <c r="A21" s="40" t="s">
        <v>557</v>
      </c>
      <c r="B21" s="40" t="s">
        <v>541</v>
      </c>
      <c r="C21" s="41">
        <f>'SO 102.ZV'!I3</f>
        <v>0</v>
      </c>
      <c r="D21" s="41">
        <f>'SO 102.ZV'!O2</f>
        <v>0</v>
      </c>
      <c r="E21" s="41">
        <f t="shared" si="0"/>
        <v>0</v>
      </c>
    </row>
    <row r="22" spans="1:5" ht="12.75" customHeight="1">
      <c r="A22" s="40" t="s">
        <v>571</v>
      </c>
      <c r="B22" s="40" t="s">
        <v>572</v>
      </c>
      <c r="C22" s="41">
        <f>'SO 201.ZH'!I3</f>
        <v>0</v>
      </c>
      <c r="D22" s="41">
        <f>'SO 201.ZH'!O2</f>
        <v>0</v>
      </c>
      <c r="E22" s="41">
        <f t="shared" si="0"/>
        <v>0</v>
      </c>
    </row>
    <row r="23" spans="1:5" ht="12.75" customHeight="1">
      <c r="A23" s="40" t="s">
        <v>759</v>
      </c>
      <c r="B23" s="40" t="s">
        <v>760</v>
      </c>
      <c r="C23" s="41">
        <f>'SO 301.ZV'!I3</f>
        <v>0</v>
      </c>
      <c r="D23" s="41">
        <f>'SO 301.ZV'!O2</f>
        <v>0</v>
      </c>
      <c r="E23" s="41">
        <f t="shared" si="0"/>
        <v>0</v>
      </c>
    </row>
    <row r="24" spans="1:5" ht="12.75" customHeight="1">
      <c r="A24" s="40" t="s">
        <v>839</v>
      </c>
      <c r="B24" s="40" t="s">
        <v>840</v>
      </c>
      <c r="C24" s="41">
        <f>'SO 302.ZV'!I3</f>
        <v>0</v>
      </c>
      <c r="D24" s="41">
        <f>'SO 302.ZV'!O2</f>
        <v>0</v>
      </c>
      <c r="E24" s="41">
        <f t="shared" si="0"/>
        <v>0</v>
      </c>
    </row>
    <row r="25" spans="1:5" ht="12.75" customHeight="1">
      <c r="A25" s="22" t="s">
        <v>897</v>
      </c>
      <c r="B25" s="22" t="s">
        <v>896</v>
      </c>
      <c r="C25" s="23">
        <f>'SO 901.1_N_SO 901.1.N'!I3</f>
        <v>0</v>
      </c>
      <c r="D25" s="23">
        <f>'SO 901.1_N_SO 901.1.N'!O2</f>
        <v>0</v>
      </c>
      <c r="E25" s="23">
        <f t="shared" si="0"/>
        <v>0</v>
      </c>
    </row>
    <row r="26" spans="1:5" ht="12.75" customHeight="1">
      <c r="A26" s="40" t="s">
        <v>908</v>
      </c>
      <c r="B26" s="40" t="s">
        <v>909</v>
      </c>
      <c r="C26" s="41">
        <f>'SO 901.N'!I3</f>
        <v>0</v>
      </c>
      <c r="D26" s="41">
        <f>'SO 901.N'!O2</f>
        <v>0</v>
      </c>
      <c r="E26" s="41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0+O9+O18+O27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486</v>
      </c>
      <c r="I3" s="39">
        <f>0+I9+I18+I27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194</v>
      </c>
      <c r="D4" s="7"/>
      <c r="E4" s="18" t="s">
        <v>195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486</v>
      </c>
      <c r="D5" s="2"/>
      <c r="E5" s="21" t="s">
        <v>487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6" t="s">
        <v>46</v>
      </c>
      <c r="B9" s="26"/>
      <c r="C9" s="27" t="s">
        <v>30</v>
      </c>
      <c r="D9" s="26"/>
      <c r="E9" s="28" t="s">
        <v>47</v>
      </c>
      <c r="F9" s="26"/>
      <c r="G9" s="26"/>
      <c r="H9" s="26"/>
      <c r="I9" s="29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25" t="s">
        <v>48</v>
      </c>
      <c r="B10" s="30" t="s">
        <v>32</v>
      </c>
      <c r="C10" s="30" t="s">
        <v>133</v>
      </c>
      <c r="D10" s="25" t="s">
        <v>26</v>
      </c>
      <c r="E10" s="31" t="s">
        <v>134</v>
      </c>
      <c r="F10" s="32" t="s">
        <v>135</v>
      </c>
      <c r="G10" s="33">
        <v>6.44</v>
      </c>
      <c r="H10" s="34">
        <v>0</v>
      </c>
      <c r="I10" s="34">
        <f>ROUND(ROUND(H10,2)*ROUND(G10,3),2)</f>
        <v>0</v>
      </c>
      <c r="O10">
        <f>(I10*21)/100</f>
        <v>0</v>
      </c>
      <c r="P10" t="s">
        <v>27</v>
      </c>
    </row>
    <row r="11" spans="1:5" ht="12.75">
      <c r="A11" s="35" t="s">
        <v>53</v>
      </c>
      <c r="E11" s="36" t="s">
        <v>202</v>
      </c>
    </row>
    <row r="12" spans="1:5" ht="102">
      <c r="A12" s="37" t="s">
        <v>54</v>
      </c>
      <c r="E12" s="38" t="s">
        <v>488</v>
      </c>
    </row>
    <row r="13" spans="1:5" ht="25.5">
      <c r="A13" t="s">
        <v>56</v>
      </c>
      <c r="E13" s="36" t="s">
        <v>138</v>
      </c>
    </row>
    <row r="14" spans="1:16" ht="12.75">
      <c r="A14" s="25" t="s">
        <v>48</v>
      </c>
      <c r="B14" s="30" t="s">
        <v>27</v>
      </c>
      <c r="C14" s="30" t="s">
        <v>133</v>
      </c>
      <c r="D14" s="25" t="s">
        <v>36</v>
      </c>
      <c r="E14" s="31" t="s">
        <v>134</v>
      </c>
      <c r="F14" s="32" t="s">
        <v>135</v>
      </c>
      <c r="G14" s="33">
        <v>6.72</v>
      </c>
      <c r="H14" s="34">
        <v>0</v>
      </c>
      <c r="I14" s="34">
        <f>ROUND(ROUND(H14,2)*ROUND(G14,3),2)</f>
        <v>0</v>
      </c>
      <c r="O14">
        <f>(I14*21)/100</f>
        <v>0</v>
      </c>
      <c r="P14" t="s">
        <v>27</v>
      </c>
    </row>
    <row r="15" spans="1:5" ht="12.75">
      <c r="A15" s="35" t="s">
        <v>53</v>
      </c>
      <c r="E15" s="36" t="s">
        <v>489</v>
      </c>
    </row>
    <row r="16" spans="1:5" ht="89.25">
      <c r="A16" s="37" t="s">
        <v>54</v>
      </c>
      <c r="E16" s="38" t="s">
        <v>490</v>
      </c>
    </row>
    <row r="17" spans="1:5" ht="25.5">
      <c r="A17" t="s">
        <v>56</v>
      </c>
      <c r="E17" s="36" t="s">
        <v>138</v>
      </c>
    </row>
    <row r="18" spans="1:18" ht="12.75" customHeight="1">
      <c r="A18" s="12" t="s">
        <v>46</v>
      </c>
      <c r="B18" s="12"/>
      <c r="C18" s="43" t="s">
        <v>32</v>
      </c>
      <c r="D18" s="12"/>
      <c r="E18" s="28" t="s">
        <v>147</v>
      </c>
      <c r="F18" s="12"/>
      <c r="G18" s="12"/>
      <c r="H18" s="12"/>
      <c r="I18" s="44">
        <f>0+Q18</f>
        <v>0</v>
      </c>
      <c r="O18">
        <f>0+R18</f>
        <v>0</v>
      </c>
      <c r="Q18">
        <f>0+I19+I23</f>
        <v>0</v>
      </c>
      <c r="R18">
        <f>0+O19+O23</f>
        <v>0</v>
      </c>
    </row>
    <row r="19" spans="1:16" ht="25.5">
      <c r="A19" s="25" t="s">
        <v>48</v>
      </c>
      <c r="B19" s="30" t="s">
        <v>26</v>
      </c>
      <c r="C19" s="30" t="s">
        <v>491</v>
      </c>
      <c r="D19" s="25" t="s">
        <v>50</v>
      </c>
      <c r="E19" s="31" t="s">
        <v>492</v>
      </c>
      <c r="F19" s="32" t="s">
        <v>150</v>
      </c>
      <c r="G19" s="33">
        <v>2.8</v>
      </c>
      <c r="H19" s="34">
        <v>0</v>
      </c>
      <c r="I19" s="34">
        <f>ROUND(ROUND(H19,2)*ROUND(G19,3),2)</f>
        <v>0</v>
      </c>
      <c r="O19">
        <f>(I19*21)/100</f>
        <v>0</v>
      </c>
      <c r="P19" t="s">
        <v>27</v>
      </c>
    </row>
    <row r="20" spans="1:5" ht="38.25">
      <c r="A20" s="35" t="s">
        <v>53</v>
      </c>
      <c r="E20" s="36" t="s">
        <v>206</v>
      </c>
    </row>
    <row r="21" spans="1:5" ht="76.5">
      <c r="A21" s="37" t="s">
        <v>54</v>
      </c>
      <c r="E21" s="38" t="s">
        <v>493</v>
      </c>
    </row>
    <row r="22" spans="1:5" ht="63.75">
      <c r="A22" t="s">
        <v>56</v>
      </c>
      <c r="E22" s="36" t="s">
        <v>153</v>
      </c>
    </row>
    <row r="23" spans="1:16" ht="12.75">
      <c r="A23" s="25" t="s">
        <v>48</v>
      </c>
      <c r="B23" s="30" t="s">
        <v>36</v>
      </c>
      <c r="C23" s="30" t="s">
        <v>212</v>
      </c>
      <c r="D23" s="25" t="s">
        <v>50</v>
      </c>
      <c r="E23" s="31" t="s">
        <v>213</v>
      </c>
      <c r="F23" s="32" t="s">
        <v>150</v>
      </c>
      <c r="G23" s="33">
        <v>4.2</v>
      </c>
      <c r="H23" s="34">
        <v>0</v>
      </c>
      <c r="I23" s="34">
        <f>ROUND(ROUND(H23,2)*ROUND(G23,3),2)</f>
        <v>0</v>
      </c>
      <c r="O23">
        <f>(I23*21)/100</f>
        <v>0</v>
      </c>
      <c r="P23" t="s">
        <v>27</v>
      </c>
    </row>
    <row r="24" spans="1:5" ht="38.25">
      <c r="A24" s="35" t="s">
        <v>53</v>
      </c>
      <c r="E24" s="36" t="s">
        <v>206</v>
      </c>
    </row>
    <row r="25" spans="1:5" ht="89.25">
      <c r="A25" s="37" t="s">
        <v>54</v>
      </c>
      <c r="E25" s="38" t="s">
        <v>494</v>
      </c>
    </row>
    <row r="26" spans="1:5" ht="369.75">
      <c r="A26" t="s">
        <v>56</v>
      </c>
      <c r="E26" s="36" t="s">
        <v>215</v>
      </c>
    </row>
    <row r="27" spans="1:18" ht="12.75" customHeight="1">
      <c r="A27" s="12" t="s">
        <v>46</v>
      </c>
      <c r="B27" s="12"/>
      <c r="C27" s="43" t="s">
        <v>38</v>
      </c>
      <c r="D27" s="12"/>
      <c r="E27" s="28" t="s">
        <v>244</v>
      </c>
      <c r="F27" s="12"/>
      <c r="G27" s="12"/>
      <c r="H27" s="12"/>
      <c r="I27" s="44">
        <f>0+Q27</f>
        <v>0</v>
      </c>
      <c r="O27">
        <f>0+R27</f>
        <v>0</v>
      </c>
      <c r="Q27">
        <f>0+I28+I32</f>
        <v>0</v>
      </c>
      <c r="R27">
        <f>0+O28+O32</f>
        <v>0</v>
      </c>
    </row>
    <row r="28" spans="1:16" ht="12.75">
      <c r="A28" s="25" t="s">
        <v>48</v>
      </c>
      <c r="B28" s="30" t="s">
        <v>38</v>
      </c>
      <c r="C28" s="30" t="s">
        <v>463</v>
      </c>
      <c r="D28" s="25" t="s">
        <v>50</v>
      </c>
      <c r="E28" s="31" t="s">
        <v>464</v>
      </c>
      <c r="F28" s="32" t="s">
        <v>191</v>
      </c>
      <c r="G28" s="33">
        <v>28</v>
      </c>
      <c r="H28" s="34">
        <v>0</v>
      </c>
      <c r="I28" s="34">
        <f>ROUND(ROUND(H28,2)*ROUND(G28,3),2)</f>
        <v>0</v>
      </c>
      <c r="O28">
        <f>(I28*21)/100</f>
        <v>0</v>
      </c>
      <c r="P28" t="s">
        <v>27</v>
      </c>
    </row>
    <row r="29" spans="1:5" ht="25.5">
      <c r="A29" s="35" t="s">
        <v>53</v>
      </c>
      <c r="E29" s="36" t="s">
        <v>241</v>
      </c>
    </row>
    <row r="30" spans="1:5" ht="76.5">
      <c r="A30" s="37" t="s">
        <v>54</v>
      </c>
      <c r="E30" s="38" t="s">
        <v>495</v>
      </c>
    </row>
    <row r="31" spans="1:5" ht="51">
      <c r="A31" t="s">
        <v>56</v>
      </c>
      <c r="E31" s="36" t="s">
        <v>248</v>
      </c>
    </row>
    <row r="32" spans="1:16" ht="12.75">
      <c r="A32" s="25" t="s">
        <v>48</v>
      </c>
      <c r="B32" s="30" t="s">
        <v>40</v>
      </c>
      <c r="C32" s="30" t="s">
        <v>496</v>
      </c>
      <c r="D32" s="25" t="s">
        <v>50</v>
      </c>
      <c r="E32" s="31" t="s">
        <v>497</v>
      </c>
      <c r="F32" s="32" t="s">
        <v>191</v>
      </c>
      <c r="G32" s="33">
        <v>28</v>
      </c>
      <c r="H32" s="34">
        <v>0</v>
      </c>
      <c r="I32" s="34">
        <f>ROUND(ROUND(H32,2)*ROUND(G32,3),2)</f>
        <v>0</v>
      </c>
      <c r="O32">
        <f>(I32*21)/100</f>
        <v>0</v>
      </c>
      <c r="P32" t="s">
        <v>27</v>
      </c>
    </row>
    <row r="33" spans="1:5" ht="25.5">
      <c r="A33" s="35" t="s">
        <v>53</v>
      </c>
      <c r="E33" s="36" t="s">
        <v>241</v>
      </c>
    </row>
    <row r="34" spans="1:5" ht="76.5">
      <c r="A34" s="37" t="s">
        <v>54</v>
      </c>
      <c r="E34" s="38" t="s">
        <v>498</v>
      </c>
    </row>
    <row r="35" spans="1:5" ht="102">
      <c r="A35" t="s">
        <v>56</v>
      </c>
      <c r="E35" s="36" t="s">
        <v>253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0+O9+O14+O39+O52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499</v>
      </c>
      <c r="I3" s="39">
        <f>0+I9+I14+I39+I52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194</v>
      </c>
      <c r="D4" s="7"/>
      <c r="E4" s="18" t="s">
        <v>195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499</v>
      </c>
      <c r="D5" s="2"/>
      <c r="E5" s="21" t="s">
        <v>500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6" t="s">
        <v>46</v>
      </c>
      <c r="B9" s="26"/>
      <c r="C9" s="27" t="s">
        <v>30</v>
      </c>
      <c r="D9" s="26"/>
      <c r="E9" s="28" t="s">
        <v>47</v>
      </c>
      <c r="F9" s="26"/>
      <c r="G9" s="26"/>
      <c r="H9" s="26"/>
      <c r="I9" s="29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5" t="s">
        <v>48</v>
      </c>
      <c r="B10" s="30" t="s">
        <v>32</v>
      </c>
      <c r="C10" s="30" t="s">
        <v>133</v>
      </c>
      <c r="D10" s="25" t="s">
        <v>32</v>
      </c>
      <c r="E10" s="31" t="s">
        <v>134</v>
      </c>
      <c r="F10" s="32" t="s">
        <v>135</v>
      </c>
      <c r="G10" s="33">
        <v>1100</v>
      </c>
      <c r="H10" s="34">
        <v>0</v>
      </c>
      <c r="I10" s="34">
        <f>ROUND(ROUND(H10,2)*ROUND(G10,3),2)</f>
        <v>0</v>
      </c>
      <c r="O10">
        <f>(I10*21)/100</f>
        <v>0</v>
      </c>
      <c r="P10" t="s">
        <v>27</v>
      </c>
    </row>
    <row r="11" spans="1:5" ht="38.25">
      <c r="A11" s="35" t="s">
        <v>53</v>
      </c>
      <c r="E11" s="36" t="s">
        <v>198</v>
      </c>
    </row>
    <row r="12" spans="1:5" ht="76.5">
      <c r="A12" s="37" t="s">
        <v>54</v>
      </c>
      <c r="E12" s="38" t="s">
        <v>501</v>
      </c>
    </row>
    <row r="13" spans="1:5" ht="25.5">
      <c r="A13" t="s">
        <v>56</v>
      </c>
      <c r="E13" s="36" t="s">
        <v>138</v>
      </c>
    </row>
    <row r="14" spans="1:18" ht="12.75" customHeight="1">
      <c r="A14" s="12" t="s">
        <v>46</v>
      </c>
      <c r="B14" s="12"/>
      <c r="C14" s="43" t="s">
        <v>32</v>
      </c>
      <c r="D14" s="12"/>
      <c r="E14" s="28" t="s">
        <v>147</v>
      </c>
      <c r="F14" s="12"/>
      <c r="G14" s="12"/>
      <c r="H14" s="12"/>
      <c r="I14" s="44">
        <f>0+Q14</f>
        <v>0</v>
      </c>
      <c r="O14">
        <f>0+R14</f>
        <v>0</v>
      </c>
      <c r="Q14">
        <f>0+I15+I19+I23+I27+I31+I35</f>
        <v>0</v>
      </c>
      <c r="R14">
        <f>0+O15+O19+O23+O27+O31+O35</f>
        <v>0</v>
      </c>
    </row>
    <row r="15" spans="1:16" ht="12.75">
      <c r="A15" s="25" t="s">
        <v>48</v>
      </c>
      <c r="B15" s="30" t="s">
        <v>27</v>
      </c>
      <c r="C15" s="30" t="s">
        <v>502</v>
      </c>
      <c r="D15" s="25" t="s">
        <v>50</v>
      </c>
      <c r="E15" s="31" t="s">
        <v>503</v>
      </c>
      <c r="F15" s="32" t="s">
        <v>150</v>
      </c>
      <c r="G15" s="33">
        <v>550</v>
      </c>
      <c r="H15" s="34">
        <v>0</v>
      </c>
      <c r="I15" s="34">
        <f>ROUND(ROUND(H15,2)*ROUND(G15,3),2)</f>
        <v>0</v>
      </c>
      <c r="O15">
        <f>(I15*21)/100</f>
        <v>0</v>
      </c>
      <c r="P15" t="s">
        <v>27</v>
      </c>
    </row>
    <row r="16" spans="1:5" ht="38.25">
      <c r="A16" s="35" t="s">
        <v>53</v>
      </c>
      <c r="E16" s="36" t="s">
        <v>206</v>
      </c>
    </row>
    <row r="17" spans="1:5" ht="63.75">
      <c r="A17" s="37" t="s">
        <v>54</v>
      </c>
      <c r="E17" s="38" t="s">
        <v>504</v>
      </c>
    </row>
    <row r="18" spans="1:5" ht="369.75">
      <c r="A18" t="s">
        <v>56</v>
      </c>
      <c r="E18" s="36" t="s">
        <v>505</v>
      </c>
    </row>
    <row r="19" spans="1:16" ht="12.75">
      <c r="A19" s="25" t="s">
        <v>48</v>
      </c>
      <c r="B19" s="30" t="s">
        <v>26</v>
      </c>
      <c r="C19" s="30" t="s">
        <v>506</v>
      </c>
      <c r="D19" s="25" t="s">
        <v>32</v>
      </c>
      <c r="E19" s="31" t="s">
        <v>507</v>
      </c>
      <c r="F19" s="32" t="s">
        <v>150</v>
      </c>
      <c r="G19" s="33">
        <v>550</v>
      </c>
      <c r="H19" s="34">
        <v>0</v>
      </c>
      <c r="I19" s="34">
        <f>ROUND(ROUND(H19,2)*ROUND(G19,3),2)</f>
        <v>0</v>
      </c>
      <c r="O19">
        <f>(I19*21)/100</f>
        <v>0</v>
      </c>
      <c r="P19" t="s">
        <v>27</v>
      </c>
    </row>
    <row r="20" spans="1:5" ht="25.5">
      <c r="A20" s="35" t="s">
        <v>53</v>
      </c>
      <c r="E20" s="36" t="s">
        <v>241</v>
      </c>
    </row>
    <row r="21" spans="1:5" ht="89.25">
      <c r="A21" s="37" t="s">
        <v>54</v>
      </c>
      <c r="E21" s="38" t="s">
        <v>508</v>
      </c>
    </row>
    <row r="22" spans="1:5" ht="357">
      <c r="A22" t="s">
        <v>56</v>
      </c>
      <c r="E22" s="36" t="s">
        <v>509</v>
      </c>
    </row>
    <row r="23" spans="1:16" ht="12.75">
      <c r="A23" s="25" t="s">
        <v>48</v>
      </c>
      <c r="B23" s="30" t="s">
        <v>36</v>
      </c>
      <c r="C23" s="30" t="s">
        <v>510</v>
      </c>
      <c r="D23" s="25" t="s">
        <v>50</v>
      </c>
      <c r="E23" s="31" t="s">
        <v>511</v>
      </c>
      <c r="F23" s="32" t="s">
        <v>191</v>
      </c>
      <c r="G23" s="33">
        <v>660</v>
      </c>
      <c r="H23" s="34">
        <v>0</v>
      </c>
      <c r="I23" s="34">
        <f>ROUND(ROUND(H23,2)*ROUND(G23,3),2)</f>
        <v>0</v>
      </c>
      <c r="O23">
        <f>(I23*21)/100</f>
        <v>0</v>
      </c>
      <c r="P23" t="s">
        <v>27</v>
      </c>
    </row>
    <row r="24" spans="1:5" ht="25.5">
      <c r="A24" s="35" t="s">
        <v>53</v>
      </c>
      <c r="E24" s="36" t="s">
        <v>241</v>
      </c>
    </row>
    <row r="25" spans="1:5" ht="63.75">
      <c r="A25" s="37" t="s">
        <v>54</v>
      </c>
      <c r="E25" s="38" t="s">
        <v>512</v>
      </c>
    </row>
    <row r="26" spans="1:5" ht="25.5">
      <c r="A26" t="s">
        <v>56</v>
      </c>
      <c r="E26" s="36" t="s">
        <v>513</v>
      </c>
    </row>
    <row r="27" spans="1:16" ht="12.75">
      <c r="A27" s="25" t="s">
        <v>48</v>
      </c>
      <c r="B27" s="30" t="s">
        <v>38</v>
      </c>
      <c r="C27" s="30" t="s">
        <v>514</v>
      </c>
      <c r="D27" s="25" t="s">
        <v>50</v>
      </c>
      <c r="E27" s="31" t="s">
        <v>515</v>
      </c>
      <c r="F27" s="32" t="s">
        <v>191</v>
      </c>
      <c r="G27" s="33">
        <v>224</v>
      </c>
      <c r="H27" s="34">
        <v>0</v>
      </c>
      <c r="I27" s="34">
        <f>ROUND(ROUND(H27,2)*ROUND(G27,3),2)</f>
        <v>0</v>
      </c>
      <c r="O27">
        <f>(I27*21)/100</f>
        <v>0</v>
      </c>
      <c r="P27" t="s">
        <v>27</v>
      </c>
    </row>
    <row r="28" spans="1:5" ht="12.75">
      <c r="A28" s="35" t="s">
        <v>53</v>
      </c>
      <c r="E28" s="36" t="s">
        <v>50</v>
      </c>
    </row>
    <row r="29" spans="1:5" ht="76.5">
      <c r="A29" s="37" t="s">
        <v>54</v>
      </c>
      <c r="E29" s="38" t="s">
        <v>516</v>
      </c>
    </row>
    <row r="30" spans="1:5" ht="38.25">
      <c r="A30" t="s">
        <v>56</v>
      </c>
      <c r="E30" s="36" t="s">
        <v>517</v>
      </c>
    </row>
    <row r="31" spans="1:16" ht="12.75">
      <c r="A31" s="25" t="s">
        <v>48</v>
      </c>
      <c r="B31" s="30" t="s">
        <v>40</v>
      </c>
      <c r="C31" s="30" t="s">
        <v>518</v>
      </c>
      <c r="D31" s="25" t="s">
        <v>50</v>
      </c>
      <c r="E31" s="31" t="s">
        <v>519</v>
      </c>
      <c r="F31" s="32" t="s">
        <v>191</v>
      </c>
      <c r="G31" s="33">
        <v>224</v>
      </c>
      <c r="H31" s="34">
        <v>0</v>
      </c>
      <c r="I31" s="34">
        <f>ROUND(ROUND(H31,2)*ROUND(G31,3),2)</f>
        <v>0</v>
      </c>
      <c r="O31">
        <f>(I31*21)/100</f>
        <v>0</v>
      </c>
      <c r="P31" t="s">
        <v>27</v>
      </c>
    </row>
    <row r="32" spans="1:5" ht="12.75">
      <c r="A32" s="35" t="s">
        <v>53</v>
      </c>
      <c r="E32" s="36" t="s">
        <v>50</v>
      </c>
    </row>
    <row r="33" spans="1:5" ht="76.5">
      <c r="A33" s="37" t="s">
        <v>54</v>
      </c>
      <c r="E33" s="38" t="s">
        <v>520</v>
      </c>
    </row>
    <row r="34" spans="1:5" ht="25.5">
      <c r="A34" t="s">
        <v>56</v>
      </c>
      <c r="E34" s="36" t="s">
        <v>521</v>
      </c>
    </row>
    <row r="35" spans="1:16" ht="12.75">
      <c r="A35" s="25" t="s">
        <v>48</v>
      </c>
      <c r="B35" s="30" t="s">
        <v>78</v>
      </c>
      <c r="C35" s="30" t="s">
        <v>522</v>
      </c>
      <c r="D35" s="25" t="s">
        <v>50</v>
      </c>
      <c r="E35" s="31" t="s">
        <v>523</v>
      </c>
      <c r="F35" s="32" t="s">
        <v>191</v>
      </c>
      <c r="G35" s="33">
        <v>224</v>
      </c>
      <c r="H35" s="34">
        <v>0</v>
      </c>
      <c r="I35" s="34">
        <f>ROUND(ROUND(H35,2)*ROUND(G35,3),2)</f>
        <v>0</v>
      </c>
      <c r="O35">
        <f>(I35*21)/100</f>
        <v>0</v>
      </c>
      <c r="P35" t="s">
        <v>27</v>
      </c>
    </row>
    <row r="36" spans="1:5" ht="12.75">
      <c r="A36" s="35" t="s">
        <v>53</v>
      </c>
      <c r="E36" s="36" t="s">
        <v>50</v>
      </c>
    </row>
    <row r="37" spans="1:5" ht="127.5">
      <c r="A37" s="37" t="s">
        <v>54</v>
      </c>
      <c r="E37" s="38" t="s">
        <v>524</v>
      </c>
    </row>
    <row r="38" spans="1:5" ht="25.5">
      <c r="A38" t="s">
        <v>56</v>
      </c>
      <c r="E38" s="36" t="s">
        <v>525</v>
      </c>
    </row>
    <row r="39" spans="1:18" ht="12.75" customHeight="1">
      <c r="A39" s="12" t="s">
        <v>46</v>
      </c>
      <c r="B39" s="12"/>
      <c r="C39" s="43" t="s">
        <v>27</v>
      </c>
      <c r="D39" s="12"/>
      <c r="E39" s="28" t="s">
        <v>233</v>
      </c>
      <c r="F39" s="12"/>
      <c r="G39" s="12"/>
      <c r="H39" s="12"/>
      <c r="I39" s="44">
        <f>0+Q39</f>
        <v>0</v>
      </c>
      <c r="O39">
        <f>0+R39</f>
        <v>0</v>
      </c>
      <c r="Q39">
        <f>0+I40+I44+I48</f>
        <v>0</v>
      </c>
      <c r="R39">
        <f>0+O40+O44+O48</f>
        <v>0</v>
      </c>
    </row>
    <row r="40" spans="1:16" ht="12.75">
      <c r="A40" s="25" t="s">
        <v>48</v>
      </c>
      <c r="B40" s="30" t="s">
        <v>84</v>
      </c>
      <c r="C40" s="30" t="s">
        <v>526</v>
      </c>
      <c r="D40" s="25" t="s">
        <v>50</v>
      </c>
      <c r="E40" s="31" t="s">
        <v>527</v>
      </c>
      <c r="F40" s="32" t="s">
        <v>150</v>
      </c>
      <c r="G40" s="33">
        <v>110</v>
      </c>
      <c r="H40" s="34">
        <v>0</v>
      </c>
      <c r="I40" s="34">
        <f>ROUND(ROUND(H40,2)*ROUND(G40,3),2)</f>
        <v>0</v>
      </c>
      <c r="O40">
        <f>(I40*21)/100</f>
        <v>0</v>
      </c>
      <c r="P40" t="s">
        <v>27</v>
      </c>
    </row>
    <row r="41" spans="1:5" ht="12.75">
      <c r="A41" s="35" t="s">
        <v>53</v>
      </c>
      <c r="E41" s="36" t="s">
        <v>50</v>
      </c>
    </row>
    <row r="42" spans="1:5" ht="76.5">
      <c r="A42" s="37" t="s">
        <v>54</v>
      </c>
      <c r="E42" s="38" t="s">
        <v>528</v>
      </c>
    </row>
    <row r="43" spans="1:5" ht="38.25">
      <c r="A43" t="s">
        <v>56</v>
      </c>
      <c r="E43" s="36" t="s">
        <v>529</v>
      </c>
    </row>
    <row r="44" spans="1:16" ht="12.75">
      <c r="A44" s="25" t="s">
        <v>48</v>
      </c>
      <c r="B44" s="30" t="s">
        <v>43</v>
      </c>
      <c r="C44" s="30" t="s">
        <v>530</v>
      </c>
      <c r="D44" s="25" t="s">
        <v>50</v>
      </c>
      <c r="E44" s="31" t="s">
        <v>531</v>
      </c>
      <c r="F44" s="32" t="s">
        <v>191</v>
      </c>
      <c r="G44" s="33">
        <v>660</v>
      </c>
      <c r="H44" s="34">
        <v>0</v>
      </c>
      <c r="I44" s="34">
        <f>ROUND(ROUND(H44,2)*ROUND(G44,3),2)</f>
        <v>0</v>
      </c>
      <c r="O44">
        <f>(I44*21)/100</f>
        <v>0</v>
      </c>
      <c r="P44" t="s">
        <v>27</v>
      </c>
    </row>
    <row r="45" spans="1:5" ht="12.75">
      <c r="A45" s="35" t="s">
        <v>53</v>
      </c>
      <c r="E45" s="36" t="s">
        <v>50</v>
      </c>
    </row>
    <row r="46" spans="1:5" ht="102">
      <c r="A46" s="37" t="s">
        <v>54</v>
      </c>
      <c r="E46" s="38" t="s">
        <v>532</v>
      </c>
    </row>
    <row r="47" spans="1:5" ht="89.25">
      <c r="A47" t="s">
        <v>56</v>
      </c>
      <c r="E47" s="36" t="s">
        <v>533</v>
      </c>
    </row>
    <row r="48" spans="1:16" ht="12.75">
      <c r="A48" s="25" t="s">
        <v>48</v>
      </c>
      <c r="B48" s="30" t="s">
        <v>45</v>
      </c>
      <c r="C48" s="30" t="s">
        <v>239</v>
      </c>
      <c r="D48" s="25" t="s">
        <v>50</v>
      </c>
      <c r="E48" s="31" t="s">
        <v>240</v>
      </c>
      <c r="F48" s="32" t="s">
        <v>191</v>
      </c>
      <c r="G48" s="33">
        <v>260</v>
      </c>
      <c r="H48" s="34">
        <v>0</v>
      </c>
      <c r="I48" s="34">
        <f>ROUND(ROUND(H48,2)*ROUND(G48,3),2)</f>
        <v>0</v>
      </c>
      <c r="O48">
        <f>(I48*21)/100</f>
        <v>0</v>
      </c>
      <c r="P48" t="s">
        <v>27</v>
      </c>
    </row>
    <row r="49" spans="1:5" ht="12.75">
      <c r="A49" s="35" t="s">
        <v>53</v>
      </c>
      <c r="E49" s="36" t="s">
        <v>50</v>
      </c>
    </row>
    <row r="50" spans="1:5" ht="76.5">
      <c r="A50" s="37" t="s">
        <v>54</v>
      </c>
      <c r="E50" s="38" t="s">
        <v>534</v>
      </c>
    </row>
    <row r="51" spans="1:5" ht="102">
      <c r="A51" t="s">
        <v>56</v>
      </c>
      <c r="E51" s="36" t="s">
        <v>535</v>
      </c>
    </row>
    <row r="52" spans="1:18" ht="12.75" customHeight="1">
      <c r="A52" s="12" t="s">
        <v>46</v>
      </c>
      <c r="B52" s="12"/>
      <c r="C52" s="43" t="s">
        <v>43</v>
      </c>
      <c r="D52" s="12"/>
      <c r="E52" s="28" t="s">
        <v>161</v>
      </c>
      <c r="F52" s="12"/>
      <c r="G52" s="12"/>
      <c r="H52" s="12"/>
      <c r="I52" s="44">
        <f>0+Q52</f>
        <v>0</v>
      </c>
      <c r="O52">
        <f>0+R52</f>
        <v>0</v>
      </c>
      <c r="Q52">
        <f>0+I53</f>
        <v>0</v>
      </c>
      <c r="R52">
        <f>0+O53</f>
        <v>0</v>
      </c>
    </row>
    <row r="53" spans="1:16" ht="12.75">
      <c r="A53" s="25" t="s">
        <v>48</v>
      </c>
      <c r="B53" s="30" t="s">
        <v>96</v>
      </c>
      <c r="C53" s="30" t="s">
        <v>536</v>
      </c>
      <c r="D53" s="25" t="s">
        <v>50</v>
      </c>
      <c r="E53" s="31" t="s">
        <v>537</v>
      </c>
      <c r="F53" s="32" t="s">
        <v>164</v>
      </c>
      <c r="G53" s="33">
        <v>5.5</v>
      </c>
      <c r="H53" s="34">
        <v>0</v>
      </c>
      <c r="I53" s="34">
        <f>ROUND(ROUND(H53,2)*ROUND(G53,3),2)</f>
        <v>0</v>
      </c>
      <c r="O53">
        <f>(I53*21)/100</f>
        <v>0</v>
      </c>
      <c r="P53" t="s">
        <v>27</v>
      </c>
    </row>
    <row r="54" spans="1:5" ht="25.5">
      <c r="A54" s="35" t="s">
        <v>53</v>
      </c>
      <c r="E54" s="36" t="s">
        <v>241</v>
      </c>
    </row>
    <row r="55" spans="1:5" ht="51">
      <c r="A55" s="37" t="s">
        <v>54</v>
      </c>
      <c r="E55" s="38" t="s">
        <v>538</v>
      </c>
    </row>
    <row r="56" spans="1:5" ht="51">
      <c r="A56" t="s">
        <v>56</v>
      </c>
      <c r="E56" s="36" t="s">
        <v>539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0+O8+O17+O30+O43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540</v>
      </c>
      <c r="I3" s="39">
        <f>0+I8+I17+I30+I43</f>
        <v>0</v>
      </c>
      <c r="O3" t="s">
        <v>23</v>
      </c>
      <c r="P3" t="s">
        <v>27</v>
      </c>
    </row>
    <row r="4" spans="1:16" ht="15" customHeight="1">
      <c r="A4" t="s">
        <v>17</v>
      </c>
      <c r="B4" s="20" t="s">
        <v>22</v>
      </c>
      <c r="C4" s="3" t="s">
        <v>540</v>
      </c>
      <c r="D4" s="2"/>
      <c r="E4" s="21" t="s">
        <v>541</v>
      </c>
      <c r="F4" s="12"/>
      <c r="G4" s="12"/>
      <c r="H4" s="26"/>
      <c r="I4" s="26"/>
      <c r="O4" t="s">
        <v>24</v>
      </c>
      <c r="P4" t="s">
        <v>27</v>
      </c>
    </row>
    <row r="5" spans="1:16" ht="12.75" customHeight="1">
      <c r="A5" s="1" t="s">
        <v>29</v>
      </c>
      <c r="B5" s="1" t="s">
        <v>31</v>
      </c>
      <c r="C5" s="1" t="s">
        <v>33</v>
      </c>
      <c r="D5" s="1" t="s">
        <v>34</v>
      </c>
      <c r="E5" s="1" t="s">
        <v>35</v>
      </c>
      <c r="F5" s="1" t="s">
        <v>37</v>
      </c>
      <c r="G5" s="1" t="s">
        <v>39</v>
      </c>
      <c r="H5" s="1" t="s">
        <v>41</v>
      </c>
      <c r="I5" s="1"/>
      <c r="O5" t="s">
        <v>25</v>
      </c>
      <c r="P5" t="s">
        <v>27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42</v>
      </c>
      <c r="I6" s="19" t="s">
        <v>44</v>
      </c>
    </row>
    <row r="7" spans="1:9" ht="12.75" customHeight="1">
      <c r="A7" s="19" t="s">
        <v>30</v>
      </c>
      <c r="B7" s="19" t="s">
        <v>32</v>
      </c>
      <c r="C7" s="19" t="s">
        <v>27</v>
      </c>
      <c r="D7" s="19" t="s">
        <v>26</v>
      </c>
      <c r="E7" s="19" t="s">
        <v>36</v>
      </c>
      <c r="F7" s="19" t="s">
        <v>38</v>
      </c>
      <c r="G7" s="19" t="s">
        <v>40</v>
      </c>
      <c r="H7" s="19" t="s">
        <v>43</v>
      </c>
      <c r="I7" s="19" t="s">
        <v>45</v>
      </c>
    </row>
    <row r="8" spans="1:18" ht="12.75" customHeight="1">
      <c r="A8" s="26" t="s">
        <v>46</v>
      </c>
      <c r="B8" s="26"/>
      <c r="C8" s="27" t="s">
        <v>30</v>
      </c>
      <c r="D8" s="26"/>
      <c r="E8" s="28" t="s">
        <v>47</v>
      </c>
      <c r="F8" s="26"/>
      <c r="G8" s="26"/>
      <c r="H8" s="26"/>
      <c r="I8" s="29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5" t="s">
        <v>48</v>
      </c>
      <c r="B9" s="30" t="s">
        <v>32</v>
      </c>
      <c r="C9" s="30" t="s">
        <v>133</v>
      </c>
      <c r="D9" s="25" t="s">
        <v>32</v>
      </c>
      <c r="E9" s="31" t="s">
        <v>134</v>
      </c>
      <c r="F9" s="32" t="s">
        <v>135</v>
      </c>
      <c r="G9" s="33">
        <v>7.8</v>
      </c>
      <c r="H9" s="34">
        <v>0</v>
      </c>
      <c r="I9" s="34">
        <f>ROUND(ROUND(H9,2)*ROUND(G9,3),2)</f>
        <v>0</v>
      </c>
      <c r="O9">
        <f>(I9*21)/100</f>
        <v>0</v>
      </c>
      <c r="P9" t="s">
        <v>27</v>
      </c>
    </row>
    <row r="10" spans="1:5" ht="38.25">
      <c r="A10" s="35" t="s">
        <v>53</v>
      </c>
      <c r="E10" s="36" t="s">
        <v>198</v>
      </c>
    </row>
    <row r="11" spans="1:5" ht="89.25">
      <c r="A11" s="37" t="s">
        <v>54</v>
      </c>
      <c r="E11" s="38" t="s">
        <v>542</v>
      </c>
    </row>
    <row r="12" spans="1:5" ht="25.5">
      <c r="A12" t="s">
        <v>56</v>
      </c>
      <c r="E12" s="36" t="s">
        <v>138</v>
      </c>
    </row>
    <row r="13" spans="1:16" ht="12.75">
      <c r="A13" s="25" t="s">
        <v>48</v>
      </c>
      <c r="B13" s="30" t="s">
        <v>27</v>
      </c>
      <c r="C13" s="30" t="s">
        <v>133</v>
      </c>
      <c r="D13" s="25" t="s">
        <v>36</v>
      </c>
      <c r="E13" s="31" t="s">
        <v>134</v>
      </c>
      <c r="F13" s="32" t="s">
        <v>135</v>
      </c>
      <c r="G13" s="33">
        <v>3.744</v>
      </c>
      <c r="H13" s="34">
        <v>0</v>
      </c>
      <c r="I13" s="34">
        <f>ROUND(ROUND(H13,2)*ROUND(G13,3),2)</f>
        <v>0</v>
      </c>
      <c r="O13">
        <f>(I13*21)/100</f>
        <v>0</v>
      </c>
      <c r="P13" t="s">
        <v>27</v>
      </c>
    </row>
    <row r="14" spans="1:5" ht="51">
      <c r="A14" s="35" t="s">
        <v>53</v>
      </c>
      <c r="E14" s="36" t="s">
        <v>543</v>
      </c>
    </row>
    <row r="15" spans="1:5" ht="89.25">
      <c r="A15" s="37" t="s">
        <v>54</v>
      </c>
      <c r="E15" s="38" t="s">
        <v>544</v>
      </c>
    </row>
    <row r="16" spans="1:5" ht="25.5">
      <c r="A16" t="s">
        <v>56</v>
      </c>
      <c r="E16" s="36" t="s">
        <v>138</v>
      </c>
    </row>
    <row r="17" spans="1:18" ht="12.75" customHeight="1">
      <c r="A17" s="12" t="s">
        <v>46</v>
      </c>
      <c r="B17" s="12"/>
      <c r="C17" s="43" t="s">
        <v>32</v>
      </c>
      <c r="D17" s="12"/>
      <c r="E17" s="28" t="s">
        <v>147</v>
      </c>
      <c r="F17" s="12"/>
      <c r="G17" s="12"/>
      <c r="H17" s="12"/>
      <c r="I17" s="44">
        <f>0+Q17</f>
        <v>0</v>
      </c>
      <c r="O17">
        <f>0+R17</f>
        <v>0</v>
      </c>
      <c r="Q17">
        <f>0+I18+I22+I26</f>
        <v>0</v>
      </c>
      <c r="R17">
        <f>0+O18+O22+O26</f>
        <v>0</v>
      </c>
    </row>
    <row r="18" spans="1:16" ht="25.5">
      <c r="A18" s="25" t="s">
        <v>48</v>
      </c>
      <c r="B18" s="30" t="s">
        <v>26</v>
      </c>
      <c r="C18" s="30" t="s">
        <v>491</v>
      </c>
      <c r="D18" s="25" t="s">
        <v>50</v>
      </c>
      <c r="E18" s="31" t="s">
        <v>492</v>
      </c>
      <c r="F18" s="32" t="s">
        <v>150</v>
      </c>
      <c r="G18" s="33">
        <v>1.56</v>
      </c>
      <c r="H18" s="34">
        <v>0</v>
      </c>
      <c r="I18" s="34">
        <f>ROUND(ROUND(H18,2)*ROUND(G18,3),2)</f>
        <v>0</v>
      </c>
      <c r="O18">
        <f>(I18*21)/100</f>
        <v>0</v>
      </c>
      <c r="P18" t="s">
        <v>27</v>
      </c>
    </row>
    <row r="19" spans="1:5" ht="38.25">
      <c r="A19" s="35" t="s">
        <v>53</v>
      </c>
      <c r="E19" s="36" t="s">
        <v>206</v>
      </c>
    </row>
    <row r="20" spans="1:5" ht="76.5">
      <c r="A20" s="37" t="s">
        <v>54</v>
      </c>
      <c r="E20" s="38" t="s">
        <v>545</v>
      </c>
    </row>
    <row r="21" spans="1:5" ht="63.75">
      <c r="A21" t="s">
        <v>56</v>
      </c>
      <c r="E21" s="36" t="s">
        <v>153</v>
      </c>
    </row>
    <row r="22" spans="1:16" ht="12.75">
      <c r="A22" s="25" t="s">
        <v>48</v>
      </c>
      <c r="B22" s="30" t="s">
        <v>36</v>
      </c>
      <c r="C22" s="30" t="s">
        <v>212</v>
      </c>
      <c r="D22" s="25" t="s">
        <v>50</v>
      </c>
      <c r="E22" s="31" t="s">
        <v>213</v>
      </c>
      <c r="F22" s="32" t="s">
        <v>150</v>
      </c>
      <c r="G22" s="33">
        <v>4.94</v>
      </c>
      <c r="H22" s="34">
        <v>0</v>
      </c>
      <c r="I22" s="34">
        <f>ROUND(ROUND(H22,2)*ROUND(G22,3),2)</f>
        <v>0</v>
      </c>
      <c r="O22">
        <f>(I22*21)/100</f>
        <v>0</v>
      </c>
      <c r="P22" t="s">
        <v>27</v>
      </c>
    </row>
    <row r="23" spans="1:5" ht="38.25">
      <c r="A23" s="35" t="s">
        <v>53</v>
      </c>
      <c r="E23" s="36" t="s">
        <v>206</v>
      </c>
    </row>
    <row r="24" spans="1:5" ht="76.5">
      <c r="A24" s="37" t="s">
        <v>54</v>
      </c>
      <c r="E24" s="38" t="s">
        <v>546</v>
      </c>
    </row>
    <row r="25" spans="1:5" ht="369.75">
      <c r="A25" t="s">
        <v>56</v>
      </c>
      <c r="E25" s="36" t="s">
        <v>215</v>
      </c>
    </row>
    <row r="26" spans="1:16" ht="12.75">
      <c r="A26" s="25" t="s">
        <v>48</v>
      </c>
      <c r="B26" s="30" t="s">
        <v>38</v>
      </c>
      <c r="C26" s="30" t="s">
        <v>547</v>
      </c>
      <c r="D26" s="25" t="s">
        <v>50</v>
      </c>
      <c r="E26" s="31" t="s">
        <v>548</v>
      </c>
      <c r="F26" s="32" t="s">
        <v>150</v>
      </c>
      <c r="G26" s="33">
        <v>0.28</v>
      </c>
      <c r="H26" s="34">
        <v>0</v>
      </c>
      <c r="I26" s="34">
        <f>ROUND(ROUND(H26,2)*ROUND(G26,3),2)</f>
        <v>0</v>
      </c>
      <c r="O26">
        <f>(I26*21)/100</f>
        <v>0</v>
      </c>
      <c r="P26" t="s">
        <v>27</v>
      </c>
    </row>
    <row r="27" spans="1:5" ht="12.75">
      <c r="A27" s="35" t="s">
        <v>53</v>
      </c>
      <c r="E27" s="36" t="s">
        <v>50</v>
      </c>
    </row>
    <row r="28" spans="1:5" ht="38.25">
      <c r="A28" s="37" t="s">
        <v>54</v>
      </c>
      <c r="E28" s="38" t="s">
        <v>549</v>
      </c>
    </row>
    <row r="29" spans="1:5" ht="216.75">
      <c r="A29" t="s">
        <v>56</v>
      </c>
      <c r="E29" s="36" t="s">
        <v>550</v>
      </c>
    </row>
    <row r="30" spans="1:18" ht="12.75" customHeight="1">
      <c r="A30" s="12" t="s">
        <v>46</v>
      </c>
      <c r="B30" s="12"/>
      <c r="C30" s="43" t="s">
        <v>38</v>
      </c>
      <c r="D30" s="12"/>
      <c r="E30" s="28" t="s">
        <v>244</v>
      </c>
      <c r="F30" s="12"/>
      <c r="G30" s="12"/>
      <c r="H30" s="12"/>
      <c r="I30" s="44">
        <f>0+Q30</f>
        <v>0</v>
      </c>
      <c r="O30">
        <f>0+R30</f>
        <v>0</v>
      </c>
      <c r="Q30">
        <f>0+I31+I35+I39</f>
        <v>0</v>
      </c>
      <c r="R30">
        <f>0+O31+O35+O39</f>
        <v>0</v>
      </c>
    </row>
    <row r="31" spans="1:16" ht="12.75">
      <c r="A31" s="25" t="s">
        <v>48</v>
      </c>
      <c r="B31" s="30" t="s">
        <v>40</v>
      </c>
      <c r="C31" s="30" t="s">
        <v>245</v>
      </c>
      <c r="D31" s="25" t="s">
        <v>50</v>
      </c>
      <c r="E31" s="31" t="s">
        <v>246</v>
      </c>
      <c r="F31" s="32" t="s">
        <v>191</v>
      </c>
      <c r="G31" s="33">
        <v>26</v>
      </c>
      <c r="H31" s="34">
        <v>0</v>
      </c>
      <c r="I31" s="34">
        <f>ROUND(ROUND(H31,2)*ROUND(G31,3),2)</f>
        <v>0</v>
      </c>
      <c r="O31">
        <f>(I31*21)/100</f>
        <v>0</v>
      </c>
      <c r="P31" t="s">
        <v>27</v>
      </c>
    </row>
    <row r="32" spans="1:5" ht="25.5">
      <c r="A32" s="35" t="s">
        <v>53</v>
      </c>
      <c r="E32" s="36" t="s">
        <v>241</v>
      </c>
    </row>
    <row r="33" spans="1:5" ht="76.5">
      <c r="A33" s="37" t="s">
        <v>54</v>
      </c>
      <c r="E33" s="38" t="s">
        <v>551</v>
      </c>
    </row>
    <row r="34" spans="1:5" ht="51">
      <c r="A34" t="s">
        <v>56</v>
      </c>
      <c r="E34" s="36" t="s">
        <v>248</v>
      </c>
    </row>
    <row r="35" spans="1:16" ht="12.75">
      <c r="A35" s="25" t="s">
        <v>48</v>
      </c>
      <c r="B35" s="30" t="s">
        <v>78</v>
      </c>
      <c r="C35" s="30" t="s">
        <v>392</v>
      </c>
      <c r="D35" s="25" t="s">
        <v>50</v>
      </c>
      <c r="E35" s="31" t="s">
        <v>393</v>
      </c>
      <c r="F35" s="32" t="s">
        <v>191</v>
      </c>
      <c r="G35" s="33">
        <v>24</v>
      </c>
      <c r="H35" s="34">
        <v>0</v>
      </c>
      <c r="I35" s="34">
        <f>ROUND(ROUND(H35,2)*ROUND(G35,3),2)</f>
        <v>0</v>
      </c>
      <c r="O35">
        <f>(I35*21)/100</f>
        <v>0</v>
      </c>
      <c r="P35" t="s">
        <v>27</v>
      </c>
    </row>
    <row r="36" spans="1:5" ht="25.5">
      <c r="A36" s="35" t="s">
        <v>53</v>
      </c>
      <c r="E36" s="36" t="s">
        <v>241</v>
      </c>
    </row>
    <row r="37" spans="1:5" ht="76.5">
      <c r="A37" s="37" t="s">
        <v>54</v>
      </c>
      <c r="E37" s="38" t="s">
        <v>552</v>
      </c>
    </row>
    <row r="38" spans="1:5" ht="165.75">
      <c r="A38" t="s">
        <v>56</v>
      </c>
      <c r="E38" s="36" t="s">
        <v>279</v>
      </c>
    </row>
    <row r="39" spans="1:16" ht="12.75">
      <c r="A39" s="25" t="s">
        <v>48</v>
      </c>
      <c r="B39" s="30" t="s">
        <v>84</v>
      </c>
      <c r="C39" s="30" t="s">
        <v>395</v>
      </c>
      <c r="D39" s="25" t="s">
        <v>50</v>
      </c>
      <c r="E39" s="31" t="s">
        <v>396</v>
      </c>
      <c r="F39" s="32" t="s">
        <v>191</v>
      </c>
      <c r="G39" s="33">
        <v>2</v>
      </c>
      <c r="H39" s="34">
        <v>0</v>
      </c>
      <c r="I39" s="34">
        <f>ROUND(ROUND(H39,2)*ROUND(G39,3),2)</f>
        <v>0</v>
      </c>
      <c r="O39">
        <f>(I39*21)/100</f>
        <v>0</v>
      </c>
      <c r="P39" t="s">
        <v>27</v>
      </c>
    </row>
    <row r="40" spans="1:5" ht="25.5">
      <c r="A40" s="35" t="s">
        <v>53</v>
      </c>
      <c r="E40" s="36" t="s">
        <v>241</v>
      </c>
    </row>
    <row r="41" spans="1:5" ht="89.25">
      <c r="A41" s="37" t="s">
        <v>54</v>
      </c>
      <c r="E41" s="38" t="s">
        <v>553</v>
      </c>
    </row>
    <row r="42" spans="1:5" ht="165.75">
      <c r="A42" t="s">
        <v>56</v>
      </c>
      <c r="E42" s="36" t="s">
        <v>279</v>
      </c>
    </row>
    <row r="43" spans="1:18" ht="12.75" customHeight="1">
      <c r="A43" s="12" t="s">
        <v>46</v>
      </c>
      <c r="B43" s="12"/>
      <c r="C43" s="43" t="s">
        <v>43</v>
      </c>
      <c r="D43" s="12"/>
      <c r="E43" s="28" t="s">
        <v>161</v>
      </c>
      <c r="F43" s="12"/>
      <c r="G43" s="12"/>
      <c r="H43" s="12"/>
      <c r="I43" s="44">
        <f>0+Q43</f>
        <v>0</v>
      </c>
      <c r="O43">
        <f>0+R43</f>
        <v>0</v>
      </c>
      <c r="Q43">
        <f>0+I44</f>
        <v>0</v>
      </c>
      <c r="R43">
        <f>0+O44</f>
        <v>0</v>
      </c>
    </row>
    <row r="44" spans="1:16" ht="12.75">
      <c r="A44" s="25" t="s">
        <v>48</v>
      </c>
      <c r="B44" s="30" t="s">
        <v>43</v>
      </c>
      <c r="C44" s="30" t="s">
        <v>554</v>
      </c>
      <c r="D44" s="25" t="s">
        <v>50</v>
      </c>
      <c r="E44" s="31" t="s">
        <v>555</v>
      </c>
      <c r="F44" s="32" t="s">
        <v>164</v>
      </c>
      <c r="G44" s="33">
        <v>14</v>
      </c>
      <c r="H44" s="34">
        <v>0</v>
      </c>
      <c r="I44" s="34">
        <f>ROUND(ROUND(H44,2)*ROUND(G44,3),2)</f>
        <v>0</v>
      </c>
      <c r="O44">
        <f>(I44*21)/100</f>
        <v>0</v>
      </c>
      <c r="P44" t="s">
        <v>27</v>
      </c>
    </row>
    <row r="45" spans="1:5" ht="25.5">
      <c r="A45" s="35" t="s">
        <v>53</v>
      </c>
      <c r="E45" s="36" t="s">
        <v>241</v>
      </c>
    </row>
    <row r="46" spans="1:5" ht="63.75">
      <c r="A46" s="37" t="s">
        <v>54</v>
      </c>
      <c r="E46" s="38" t="s">
        <v>556</v>
      </c>
    </row>
    <row r="47" spans="1:5" ht="51">
      <c r="A47" t="s">
        <v>56</v>
      </c>
      <c r="E47" s="36" t="s">
        <v>362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0+O8+O21+O38+O51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557</v>
      </c>
      <c r="I3" s="39">
        <f>0+I8+I21+I38+I51</f>
        <v>0</v>
      </c>
      <c r="O3" t="s">
        <v>23</v>
      </c>
      <c r="P3" t="s">
        <v>27</v>
      </c>
    </row>
    <row r="4" spans="1:16" ht="15" customHeight="1">
      <c r="A4" t="s">
        <v>17</v>
      </c>
      <c r="B4" s="20" t="s">
        <v>22</v>
      </c>
      <c r="C4" s="3" t="s">
        <v>557</v>
      </c>
      <c r="D4" s="2"/>
      <c r="E4" s="21" t="s">
        <v>541</v>
      </c>
      <c r="F4" s="12"/>
      <c r="G4" s="12"/>
      <c r="H4" s="26"/>
      <c r="I4" s="26"/>
      <c r="O4" t="s">
        <v>24</v>
      </c>
      <c r="P4" t="s">
        <v>27</v>
      </c>
    </row>
    <row r="5" spans="1:16" ht="12.75" customHeight="1">
      <c r="A5" s="1" t="s">
        <v>29</v>
      </c>
      <c r="B5" s="1" t="s">
        <v>31</v>
      </c>
      <c r="C5" s="1" t="s">
        <v>33</v>
      </c>
      <c r="D5" s="1" t="s">
        <v>34</v>
      </c>
      <c r="E5" s="1" t="s">
        <v>35</v>
      </c>
      <c r="F5" s="1" t="s">
        <v>37</v>
      </c>
      <c r="G5" s="1" t="s">
        <v>39</v>
      </c>
      <c r="H5" s="1" t="s">
        <v>41</v>
      </c>
      <c r="I5" s="1"/>
      <c r="O5" t="s">
        <v>25</v>
      </c>
      <c r="P5" t="s">
        <v>27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42</v>
      </c>
      <c r="I6" s="19" t="s">
        <v>44</v>
      </c>
    </row>
    <row r="7" spans="1:9" ht="12.75" customHeight="1">
      <c r="A7" s="19" t="s">
        <v>30</v>
      </c>
      <c r="B7" s="19" t="s">
        <v>32</v>
      </c>
      <c r="C7" s="19" t="s">
        <v>27</v>
      </c>
      <c r="D7" s="19" t="s">
        <v>26</v>
      </c>
      <c r="E7" s="19" t="s">
        <v>36</v>
      </c>
      <c r="F7" s="19" t="s">
        <v>38</v>
      </c>
      <c r="G7" s="19" t="s">
        <v>40</v>
      </c>
      <c r="H7" s="19" t="s">
        <v>43</v>
      </c>
      <c r="I7" s="19" t="s">
        <v>45</v>
      </c>
    </row>
    <row r="8" spans="1:18" ht="12.75" customHeight="1">
      <c r="A8" s="26" t="s">
        <v>46</v>
      </c>
      <c r="B8" s="26"/>
      <c r="C8" s="27" t="s">
        <v>30</v>
      </c>
      <c r="D8" s="26"/>
      <c r="E8" s="28" t="s">
        <v>47</v>
      </c>
      <c r="F8" s="26"/>
      <c r="G8" s="26"/>
      <c r="H8" s="26"/>
      <c r="I8" s="29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25" t="s">
        <v>48</v>
      </c>
      <c r="B9" s="30" t="s">
        <v>32</v>
      </c>
      <c r="C9" s="30" t="s">
        <v>133</v>
      </c>
      <c r="D9" s="25" t="s">
        <v>32</v>
      </c>
      <c r="E9" s="31" t="s">
        <v>134</v>
      </c>
      <c r="F9" s="32" t="s">
        <v>135</v>
      </c>
      <c r="G9" s="33">
        <v>19.5</v>
      </c>
      <c r="H9" s="34">
        <v>0</v>
      </c>
      <c r="I9" s="34">
        <f>ROUND(ROUND(H9,2)*ROUND(G9,3),2)</f>
        <v>0</v>
      </c>
      <c r="O9">
        <f>(I9*21)/100</f>
        <v>0</v>
      </c>
      <c r="P9" t="s">
        <v>27</v>
      </c>
    </row>
    <row r="10" spans="1:5" ht="38.25">
      <c r="A10" s="35" t="s">
        <v>53</v>
      </c>
      <c r="E10" s="36" t="s">
        <v>198</v>
      </c>
    </row>
    <row r="11" spans="1:5" ht="89.25">
      <c r="A11" s="37" t="s">
        <v>54</v>
      </c>
      <c r="E11" s="38" t="s">
        <v>558</v>
      </c>
    </row>
    <row r="12" spans="1:5" ht="25.5">
      <c r="A12" t="s">
        <v>56</v>
      </c>
      <c r="E12" s="36" t="s">
        <v>138</v>
      </c>
    </row>
    <row r="13" spans="1:16" ht="12.75">
      <c r="A13" s="25" t="s">
        <v>48</v>
      </c>
      <c r="B13" s="30" t="s">
        <v>27</v>
      </c>
      <c r="C13" s="30" t="s">
        <v>133</v>
      </c>
      <c r="D13" s="25" t="s">
        <v>27</v>
      </c>
      <c r="E13" s="31" t="s">
        <v>134</v>
      </c>
      <c r="F13" s="32" t="s">
        <v>135</v>
      </c>
      <c r="G13" s="33">
        <v>75.9</v>
      </c>
      <c r="H13" s="34">
        <v>0</v>
      </c>
      <c r="I13" s="34">
        <f>ROUND(ROUND(H13,2)*ROUND(G13,3),2)</f>
        <v>0</v>
      </c>
      <c r="O13">
        <f>(I13*21)/100</f>
        <v>0</v>
      </c>
      <c r="P13" t="s">
        <v>27</v>
      </c>
    </row>
    <row r="14" spans="1:5" ht="25.5">
      <c r="A14" s="35" t="s">
        <v>53</v>
      </c>
      <c r="E14" s="36" t="s">
        <v>200</v>
      </c>
    </row>
    <row r="15" spans="1:5" ht="76.5">
      <c r="A15" s="37" t="s">
        <v>54</v>
      </c>
      <c r="E15" s="38" t="s">
        <v>559</v>
      </c>
    </row>
    <row r="16" spans="1:5" ht="25.5">
      <c r="A16" t="s">
        <v>56</v>
      </c>
      <c r="E16" s="36" t="s">
        <v>138</v>
      </c>
    </row>
    <row r="17" spans="1:16" ht="12.75">
      <c r="A17" s="25" t="s">
        <v>48</v>
      </c>
      <c r="B17" s="30" t="s">
        <v>26</v>
      </c>
      <c r="C17" s="30" t="s">
        <v>133</v>
      </c>
      <c r="D17" s="25" t="s">
        <v>36</v>
      </c>
      <c r="E17" s="31" t="s">
        <v>134</v>
      </c>
      <c r="F17" s="32" t="s">
        <v>135</v>
      </c>
      <c r="G17" s="33">
        <v>9.36</v>
      </c>
      <c r="H17" s="34">
        <v>0</v>
      </c>
      <c r="I17" s="34">
        <f>ROUND(ROUND(H17,2)*ROUND(G17,3),2)</f>
        <v>0</v>
      </c>
      <c r="O17">
        <f>(I17*21)/100</f>
        <v>0</v>
      </c>
      <c r="P17" t="s">
        <v>27</v>
      </c>
    </row>
    <row r="18" spans="1:5" ht="51">
      <c r="A18" s="35" t="s">
        <v>53</v>
      </c>
      <c r="E18" s="36" t="s">
        <v>543</v>
      </c>
    </row>
    <row r="19" spans="1:5" ht="89.25">
      <c r="A19" s="37" t="s">
        <v>54</v>
      </c>
      <c r="E19" s="38" t="s">
        <v>560</v>
      </c>
    </row>
    <row r="20" spans="1:5" ht="25.5">
      <c r="A20" t="s">
        <v>56</v>
      </c>
      <c r="E20" s="36" t="s">
        <v>138</v>
      </c>
    </row>
    <row r="21" spans="1:18" ht="12.75" customHeight="1">
      <c r="A21" s="12" t="s">
        <v>46</v>
      </c>
      <c r="B21" s="12"/>
      <c r="C21" s="43" t="s">
        <v>32</v>
      </c>
      <c r="D21" s="12"/>
      <c r="E21" s="28" t="s">
        <v>147</v>
      </c>
      <c r="F21" s="12"/>
      <c r="G21" s="12"/>
      <c r="H21" s="12"/>
      <c r="I21" s="44">
        <f>0+Q21</f>
        <v>0</v>
      </c>
      <c r="O21">
        <f>0+R21</f>
        <v>0</v>
      </c>
      <c r="Q21">
        <f>0+I22+I26+I30+I34</f>
        <v>0</v>
      </c>
      <c r="R21">
        <f>0+O22+O26+O30+O34</f>
        <v>0</v>
      </c>
    </row>
    <row r="22" spans="1:16" ht="25.5">
      <c r="A22" s="25" t="s">
        <v>48</v>
      </c>
      <c r="B22" s="30" t="s">
        <v>36</v>
      </c>
      <c r="C22" s="30" t="s">
        <v>491</v>
      </c>
      <c r="D22" s="25" t="s">
        <v>50</v>
      </c>
      <c r="E22" s="31" t="s">
        <v>492</v>
      </c>
      <c r="F22" s="32" t="s">
        <v>150</v>
      </c>
      <c r="G22" s="33">
        <v>3.9</v>
      </c>
      <c r="H22" s="34">
        <v>0</v>
      </c>
      <c r="I22" s="34">
        <f>ROUND(ROUND(H22,2)*ROUND(G22,3),2)</f>
        <v>0</v>
      </c>
      <c r="O22">
        <f>(I22*21)/100</f>
        <v>0</v>
      </c>
      <c r="P22" t="s">
        <v>27</v>
      </c>
    </row>
    <row r="23" spans="1:5" ht="38.25">
      <c r="A23" s="35" t="s">
        <v>53</v>
      </c>
      <c r="E23" s="36" t="s">
        <v>206</v>
      </c>
    </row>
    <row r="24" spans="1:5" ht="76.5">
      <c r="A24" s="37" t="s">
        <v>54</v>
      </c>
      <c r="E24" s="38" t="s">
        <v>561</v>
      </c>
    </row>
    <row r="25" spans="1:5" ht="63.75">
      <c r="A25" t="s">
        <v>56</v>
      </c>
      <c r="E25" s="36" t="s">
        <v>153</v>
      </c>
    </row>
    <row r="26" spans="1:16" ht="12.75">
      <c r="A26" s="25" t="s">
        <v>48</v>
      </c>
      <c r="B26" s="30" t="s">
        <v>38</v>
      </c>
      <c r="C26" s="30" t="s">
        <v>562</v>
      </c>
      <c r="D26" s="25" t="s">
        <v>50</v>
      </c>
      <c r="E26" s="31" t="s">
        <v>563</v>
      </c>
      <c r="F26" s="32" t="s">
        <v>164</v>
      </c>
      <c r="G26" s="33">
        <v>33</v>
      </c>
      <c r="H26" s="34">
        <v>0</v>
      </c>
      <c r="I26" s="34">
        <f>ROUND(ROUND(H26,2)*ROUND(G26,3),2)</f>
        <v>0</v>
      </c>
      <c r="O26">
        <f>(I26*21)/100</f>
        <v>0</v>
      </c>
      <c r="P26" t="s">
        <v>27</v>
      </c>
    </row>
    <row r="27" spans="1:5" ht="38.25">
      <c r="A27" s="35" t="s">
        <v>53</v>
      </c>
      <c r="E27" s="36" t="s">
        <v>206</v>
      </c>
    </row>
    <row r="28" spans="1:5" ht="63.75">
      <c r="A28" s="37" t="s">
        <v>54</v>
      </c>
      <c r="E28" s="38" t="s">
        <v>564</v>
      </c>
    </row>
    <row r="29" spans="1:5" ht="63.75">
      <c r="A29" t="s">
        <v>56</v>
      </c>
      <c r="E29" s="36" t="s">
        <v>153</v>
      </c>
    </row>
    <row r="30" spans="1:16" ht="12.75">
      <c r="A30" s="25" t="s">
        <v>48</v>
      </c>
      <c r="B30" s="30" t="s">
        <v>40</v>
      </c>
      <c r="C30" s="30" t="s">
        <v>212</v>
      </c>
      <c r="D30" s="25" t="s">
        <v>50</v>
      </c>
      <c r="E30" s="31" t="s">
        <v>213</v>
      </c>
      <c r="F30" s="32" t="s">
        <v>150</v>
      </c>
      <c r="G30" s="33">
        <v>12.35</v>
      </c>
      <c r="H30" s="34">
        <v>0</v>
      </c>
      <c r="I30" s="34">
        <f>ROUND(ROUND(H30,2)*ROUND(G30,3),2)</f>
        <v>0</v>
      </c>
      <c r="O30">
        <f>(I30*21)/100</f>
        <v>0</v>
      </c>
      <c r="P30" t="s">
        <v>27</v>
      </c>
    </row>
    <row r="31" spans="1:5" ht="38.25">
      <c r="A31" s="35" t="s">
        <v>53</v>
      </c>
      <c r="E31" s="36" t="s">
        <v>206</v>
      </c>
    </row>
    <row r="32" spans="1:5" ht="76.5">
      <c r="A32" s="37" t="s">
        <v>54</v>
      </c>
      <c r="E32" s="38" t="s">
        <v>565</v>
      </c>
    </row>
    <row r="33" spans="1:5" ht="369.75">
      <c r="A33" t="s">
        <v>56</v>
      </c>
      <c r="E33" s="36" t="s">
        <v>215</v>
      </c>
    </row>
    <row r="34" spans="1:16" ht="12.75">
      <c r="A34" s="25" t="s">
        <v>48</v>
      </c>
      <c r="B34" s="30" t="s">
        <v>78</v>
      </c>
      <c r="C34" s="30" t="s">
        <v>547</v>
      </c>
      <c r="D34" s="25" t="s">
        <v>50</v>
      </c>
      <c r="E34" s="31" t="s">
        <v>548</v>
      </c>
      <c r="F34" s="32" t="s">
        <v>150</v>
      </c>
      <c r="G34" s="33">
        <v>0.52</v>
      </c>
      <c r="H34" s="34">
        <v>0</v>
      </c>
      <c r="I34" s="34">
        <f>ROUND(ROUND(H34,2)*ROUND(G34,3),2)</f>
        <v>0</v>
      </c>
      <c r="O34">
        <f>(I34*21)/100</f>
        <v>0</v>
      </c>
      <c r="P34" t="s">
        <v>27</v>
      </c>
    </row>
    <row r="35" spans="1:5" ht="12.75">
      <c r="A35" s="35" t="s">
        <v>53</v>
      </c>
      <c r="E35" s="36" t="s">
        <v>50</v>
      </c>
    </row>
    <row r="36" spans="1:5" ht="38.25">
      <c r="A36" s="37" t="s">
        <v>54</v>
      </c>
      <c r="E36" s="38" t="s">
        <v>566</v>
      </c>
    </row>
    <row r="37" spans="1:5" ht="216.75">
      <c r="A37" t="s">
        <v>56</v>
      </c>
      <c r="E37" s="36" t="s">
        <v>550</v>
      </c>
    </row>
    <row r="38" spans="1:18" ht="12.75" customHeight="1">
      <c r="A38" s="12" t="s">
        <v>46</v>
      </c>
      <c r="B38" s="12"/>
      <c r="C38" s="43" t="s">
        <v>38</v>
      </c>
      <c r="D38" s="12"/>
      <c r="E38" s="28" t="s">
        <v>244</v>
      </c>
      <c r="F38" s="12"/>
      <c r="G38" s="12"/>
      <c r="H38" s="12"/>
      <c r="I38" s="44">
        <f>0+Q38</f>
        <v>0</v>
      </c>
      <c r="O38">
        <f>0+R38</f>
        <v>0</v>
      </c>
      <c r="Q38">
        <f>0+I39+I43+I47</f>
        <v>0</v>
      </c>
      <c r="R38">
        <f>0+O39+O43+O47</f>
        <v>0</v>
      </c>
    </row>
    <row r="39" spans="1:16" ht="12.75">
      <c r="A39" s="25" t="s">
        <v>48</v>
      </c>
      <c r="B39" s="30" t="s">
        <v>84</v>
      </c>
      <c r="C39" s="30" t="s">
        <v>245</v>
      </c>
      <c r="D39" s="25" t="s">
        <v>50</v>
      </c>
      <c r="E39" s="31" t="s">
        <v>246</v>
      </c>
      <c r="F39" s="32" t="s">
        <v>191</v>
      </c>
      <c r="G39" s="33">
        <v>65</v>
      </c>
      <c r="H39" s="34">
        <v>0</v>
      </c>
      <c r="I39" s="34">
        <f>ROUND(ROUND(H39,2)*ROUND(G39,3),2)</f>
        <v>0</v>
      </c>
      <c r="O39">
        <f>(I39*21)/100</f>
        <v>0</v>
      </c>
      <c r="P39" t="s">
        <v>27</v>
      </c>
    </row>
    <row r="40" spans="1:5" ht="25.5">
      <c r="A40" s="35" t="s">
        <v>53</v>
      </c>
      <c r="E40" s="36" t="s">
        <v>241</v>
      </c>
    </row>
    <row r="41" spans="1:5" ht="76.5">
      <c r="A41" s="37" t="s">
        <v>54</v>
      </c>
      <c r="E41" s="38" t="s">
        <v>567</v>
      </c>
    </row>
    <row r="42" spans="1:5" ht="51">
      <c r="A42" t="s">
        <v>56</v>
      </c>
      <c r="E42" s="36" t="s">
        <v>248</v>
      </c>
    </row>
    <row r="43" spans="1:16" ht="12.75">
      <c r="A43" s="25" t="s">
        <v>48</v>
      </c>
      <c r="B43" s="30" t="s">
        <v>43</v>
      </c>
      <c r="C43" s="30" t="s">
        <v>392</v>
      </c>
      <c r="D43" s="25" t="s">
        <v>50</v>
      </c>
      <c r="E43" s="31" t="s">
        <v>393</v>
      </c>
      <c r="F43" s="32" t="s">
        <v>191</v>
      </c>
      <c r="G43" s="33">
        <v>62</v>
      </c>
      <c r="H43" s="34">
        <v>0</v>
      </c>
      <c r="I43" s="34">
        <f>ROUND(ROUND(H43,2)*ROUND(G43,3),2)</f>
        <v>0</v>
      </c>
      <c r="O43">
        <f>(I43*21)/100</f>
        <v>0</v>
      </c>
      <c r="P43" t="s">
        <v>27</v>
      </c>
    </row>
    <row r="44" spans="1:5" ht="25.5">
      <c r="A44" s="35" t="s">
        <v>53</v>
      </c>
      <c r="E44" s="36" t="s">
        <v>241</v>
      </c>
    </row>
    <row r="45" spans="1:5" ht="76.5">
      <c r="A45" s="37" t="s">
        <v>54</v>
      </c>
      <c r="E45" s="38" t="s">
        <v>568</v>
      </c>
    </row>
    <row r="46" spans="1:5" ht="165.75">
      <c r="A46" t="s">
        <v>56</v>
      </c>
      <c r="E46" s="36" t="s">
        <v>279</v>
      </c>
    </row>
    <row r="47" spans="1:16" ht="12.75">
      <c r="A47" s="25" t="s">
        <v>48</v>
      </c>
      <c r="B47" s="30" t="s">
        <v>45</v>
      </c>
      <c r="C47" s="30" t="s">
        <v>395</v>
      </c>
      <c r="D47" s="25" t="s">
        <v>50</v>
      </c>
      <c r="E47" s="31" t="s">
        <v>396</v>
      </c>
      <c r="F47" s="32" t="s">
        <v>191</v>
      </c>
      <c r="G47" s="33">
        <v>3</v>
      </c>
      <c r="H47" s="34">
        <v>0</v>
      </c>
      <c r="I47" s="34">
        <f>ROUND(ROUND(H47,2)*ROUND(G47,3),2)</f>
        <v>0</v>
      </c>
      <c r="O47">
        <f>(I47*21)/100</f>
        <v>0</v>
      </c>
      <c r="P47" t="s">
        <v>27</v>
      </c>
    </row>
    <row r="48" spans="1:5" ht="25.5">
      <c r="A48" s="35" t="s">
        <v>53</v>
      </c>
      <c r="E48" s="36" t="s">
        <v>241</v>
      </c>
    </row>
    <row r="49" spans="1:5" ht="89.25">
      <c r="A49" s="37" t="s">
        <v>54</v>
      </c>
      <c r="E49" s="38" t="s">
        <v>569</v>
      </c>
    </row>
    <row r="50" spans="1:5" ht="165.75">
      <c r="A50" t="s">
        <v>56</v>
      </c>
      <c r="E50" s="36" t="s">
        <v>279</v>
      </c>
    </row>
    <row r="51" spans="1:18" ht="12.75" customHeight="1">
      <c r="A51" s="12" t="s">
        <v>46</v>
      </c>
      <c r="B51" s="12"/>
      <c r="C51" s="43" t="s">
        <v>43</v>
      </c>
      <c r="D51" s="12"/>
      <c r="E51" s="28" t="s">
        <v>161</v>
      </c>
      <c r="F51" s="12"/>
      <c r="G51" s="12"/>
      <c r="H51" s="12"/>
      <c r="I51" s="44">
        <f>0+Q51</f>
        <v>0</v>
      </c>
      <c r="O51">
        <f>0+R51</f>
        <v>0</v>
      </c>
      <c r="Q51">
        <f>0+I52</f>
        <v>0</v>
      </c>
      <c r="R51">
        <f>0+O52</f>
        <v>0</v>
      </c>
    </row>
    <row r="52" spans="1:16" ht="12.75">
      <c r="A52" s="25" t="s">
        <v>48</v>
      </c>
      <c r="B52" s="30" t="s">
        <v>96</v>
      </c>
      <c r="C52" s="30" t="s">
        <v>554</v>
      </c>
      <c r="D52" s="25" t="s">
        <v>50</v>
      </c>
      <c r="E52" s="31" t="s">
        <v>555</v>
      </c>
      <c r="F52" s="32" t="s">
        <v>164</v>
      </c>
      <c r="G52" s="33">
        <v>41</v>
      </c>
      <c r="H52" s="34">
        <v>0</v>
      </c>
      <c r="I52" s="34">
        <f>ROUND(ROUND(H52,2)*ROUND(G52,3),2)</f>
        <v>0</v>
      </c>
      <c r="O52">
        <f>(I52*21)/100</f>
        <v>0</v>
      </c>
      <c r="P52" t="s">
        <v>27</v>
      </c>
    </row>
    <row r="53" spans="1:5" ht="25.5">
      <c r="A53" s="35" t="s">
        <v>53</v>
      </c>
      <c r="E53" s="36" t="s">
        <v>241</v>
      </c>
    </row>
    <row r="54" spans="1:5" ht="63.75">
      <c r="A54" s="37" t="s">
        <v>54</v>
      </c>
      <c r="E54" s="38" t="s">
        <v>570</v>
      </c>
    </row>
    <row r="55" spans="1:5" ht="51">
      <c r="A55" t="s">
        <v>56</v>
      </c>
      <c r="E55" s="36" t="s">
        <v>362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7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0+O8+O25+O50+O71+O108+O141+O150+O151+O180+O189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571</v>
      </c>
      <c r="I3" s="39">
        <f>0+I8+I25+I50+I71+I108+I141+I150+I151+I180+I189</f>
        <v>0</v>
      </c>
      <c r="O3" t="s">
        <v>23</v>
      </c>
      <c r="P3" t="s">
        <v>27</v>
      </c>
    </row>
    <row r="4" spans="1:16" ht="15" customHeight="1">
      <c r="A4" t="s">
        <v>17</v>
      </c>
      <c r="B4" s="20" t="s">
        <v>22</v>
      </c>
      <c r="C4" s="3" t="s">
        <v>571</v>
      </c>
      <c r="D4" s="2"/>
      <c r="E4" s="21" t="s">
        <v>572</v>
      </c>
      <c r="F4" s="12"/>
      <c r="G4" s="12"/>
      <c r="H4" s="26"/>
      <c r="I4" s="26"/>
      <c r="O4" t="s">
        <v>24</v>
      </c>
      <c r="P4" t="s">
        <v>27</v>
      </c>
    </row>
    <row r="5" spans="1:16" ht="12.75" customHeight="1">
      <c r="A5" s="1" t="s">
        <v>29</v>
      </c>
      <c r="B5" s="1" t="s">
        <v>31</v>
      </c>
      <c r="C5" s="1" t="s">
        <v>33</v>
      </c>
      <c r="D5" s="1" t="s">
        <v>34</v>
      </c>
      <c r="E5" s="1" t="s">
        <v>35</v>
      </c>
      <c r="F5" s="1" t="s">
        <v>37</v>
      </c>
      <c r="G5" s="1" t="s">
        <v>39</v>
      </c>
      <c r="H5" s="1" t="s">
        <v>41</v>
      </c>
      <c r="I5" s="1"/>
      <c r="O5" t="s">
        <v>25</v>
      </c>
      <c r="P5" t="s">
        <v>27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42</v>
      </c>
      <c r="I6" s="19" t="s">
        <v>44</v>
      </c>
    </row>
    <row r="7" spans="1:9" ht="12.75" customHeight="1">
      <c r="A7" s="19" t="s">
        <v>30</v>
      </c>
      <c r="B7" s="19" t="s">
        <v>32</v>
      </c>
      <c r="C7" s="19" t="s">
        <v>27</v>
      </c>
      <c r="D7" s="19" t="s">
        <v>26</v>
      </c>
      <c r="E7" s="19" t="s">
        <v>36</v>
      </c>
      <c r="F7" s="19" t="s">
        <v>38</v>
      </c>
      <c r="G7" s="19" t="s">
        <v>40</v>
      </c>
      <c r="H7" s="19" t="s">
        <v>43</v>
      </c>
      <c r="I7" s="19" t="s">
        <v>45</v>
      </c>
    </row>
    <row r="8" spans="1:18" ht="12.75" customHeight="1">
      <c r="A8" s="26" t="s">
        <v>46</v>
      </c>
      <c r="B8" s="26"/>
      <c r="C8" s="27" t="s">
        <v>30</v>
      </c>
      <c r="D8" s="26"/>
      <c r="E8" s="28" t="s">
        <v>47</v>
      </c>
      <c r="F8" s="26"/>
      <c r="G8" s="26"/>
      <c r="H8" s="26"/>
      <c r="I8" s="29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25" t="s">
        <v>48</v>
      </c>
      <c r="B9" s="30" t="s">
        <v>32</v>
      </c>
      <c r="C9" s="30" t="s">
        <v>133</v>
      </c>
      <c r="D9" s="25" t="s">
        <v>32</v>
      </c>
      <c r="E9" s="31" t="s">
        <v>134</v>
      </c>
      <c r="F9" s="32" t="s">
        <v>135</v>
      </c>
      <c r="G9" s="33">
        <v>518.572</v>
      </c>
      <c r="H9" s="34">
        <v>0</v>
      </c>
      <c r="I9" s="34">
        <f>ROUND(ROUND(H9,2)*ROUND(G9,3),2)</f>
        <v>0</v>
      </c>
      <c r="O9">
        <f>(I9*21)/100</f>
        <v>0</v>
      </c>
      <c r="P9" t="s">
        <v>27</v>
      </c>
    </row>
    <row r="10" spans="1:5" ht="12.75">
      <c r="A10" s="35" t="s">
        <v>53</v>
      </c>
      <c r="E10" s="36" t="s">
        <v>136</v>
      </c>
    </row>
    <row r="11" spans="1:5" ht="140.25">
      <c r="A11" s="37" t="s">
        <v>54</v>
      </c>
      <c r="E11" s="38" t="s">
        <v>573</v>
      </c>
    </row>
    <row r="12" spans="1:5" ht="25.5">
      <c r="A12" t="s">
        <v>56</v>
      </c>
      <c r="E12" s="36" t="s">
        <v>138</v>
      </c>
    </row>
    <row r="13" spans="1:16" ht="12.75">
      <c r="A13" s="25" t="s">
        <v>48</v>
      </c>
      <c r="B13" s="30" t="s">
        <v>27</v>
      </c>
      <c r="C13" s="30" t="s">
        <v>133</v>
      </c>
      <c r="D13" s="25" t="s">
        <v>27</v>
      </c>
      <c r="E13" s="31" t="s">
        <v>134</v>
      </c>
      <c r="F13" s="32" t="s">
        <v>135</v>
      </c>
      <c r="G13" s="33">
        <v>130.235</v>
      </c>
      <c r="H13" s="34">
        <v>0</v>
      </c>
      <c r="I13" s="34">
        <f>ROUND(ROUND(H13,2)*ROUND(G13,3),2)</f>
        <v>0</v>
      </c>
      <c r="O13">
        <f>(I13*21)/100</f>
        <v>0</v>
      </c>
      <c r="P13" t="s">
        <v>27</v>
      </c>
    </row>
    <row r="14" spans="1:5" ht="12.75">
      <c r="A14" s="35" t="s">
        <v>53</v>
      </c>
      <c r="E14" s="36" t="s">
        <v>139</v>
      </c>
    </row>
    <row r="15" spans="1:5" ht="127.5">
      <c r="A15" s="37" t="s">
        <v>54</v>
      </c>
      <c r="E15" s="38" t="s">
        <v>574</v>
      </c>
    </row>
    <row r="16" spans="1:5" ht="25.5">
      <c r="A16" t="s">
        <v>56</v>
      </c>
      <c r="E16" s="36" t="s">
        <v>138</v>
      </c>
    </row>
    <row r="17" spans="1:16" ht="12.75">
      <c r="A17" s="25" t="s">
        <v>48</v>
      </c>
      <c r="B17" s="30" t="s">
        <v>26</v>
      </c>
      <c r="C17" s="30" t="s">
        <v>133</v>
      </c>
      <c r="D17" s="25" t="s">
        <v>26</v>
      </c>
      <c r="E17" s="31" t="s">
        <v>134</v>
      </c>
      <c r="F17" s="32" t="s">
        <v>135</v>
      </c>
      <c r="G17" s="33">
        <v>106.45</v>
      </c>
      <c r="H17" s="34">
        <v>0</v>
      </c>
      <c r="I17" s="34">
        <f>ROUND(ROUND(H17,2)*ROUND(G17,3),2)</f>
        <v>0</v>
      </c>
      <c r="O17">
        <f>(I17*21)/100</f>
        <v>0</v>
      </c>
      <c r="P17" t="s">
        <v>27</v>
      </c>
    </row>
    <row r="18" spans="1:5" ht="12.75">
      <c r="A18" s="35" t="s">
        <v>53</v>
      </c>
      <c r="E18" s="36" t="s">
        <v>141</v>
      </c>
    </row>
    <row r="19" spans="1:5" ht="114.75">
      <c r="A19" s="37" t="s">
        <v>54</v>
      </c>
      <c r="E19" s="38" t="s">
        <v>575</v>
      </c>
    </row>
    <row r="20" spans="1:5" ht="25.5">
      <c r="A20" t="s">
        <v>56</v>
      </c>
      <c r="E20" s="36" t="s">
        <v>138</v>
      </c>
    </row>
    <row r="21" spans="1:16" ht="12.75">
      <c r="A21" s="25" t="s">
        <v>48</v>
      </c>
      <c r="B21" s="30" t="s">
        <v>36</v>
      </c>
      <c r="C21" s="30" t="s">
        <v>143</v>
      </c>
      <c r="D21" s="25" t="s">
        <v>50</v>
      </c>
      <c r="E21" s="31" t="s">
        <v>144</v>
      </c>
      <c r="F21" s="32" t="s">
        <v>135</v>
      </c>
      <c r="G21" s="33">
        <v>1.68</v>
      </c>
      <c r="H21" s="34">
        <v>0</v>
      </c>
      <c r="I21" s="34">
        <f>ROUND(ROUND(H21,2)*ROUND(G21,3),2)</f>
        <v>0</v>
      </c>
      <c r="O21">
        <f>(I21*21)/100</f>
        <v>0</v>
      </c>
      <c r="P21" t="s">
        <v>27</v>
      </c>
    </row>
    <row r="22" spans="1:5" ht="12.75">
      <c r="A22" s="35" t="s">
        <v>53</v>
      </c>
      <c r="E22" s="36" t="s">
        <v>145</v>
      </c>
    </row>
    <row r="23" spans="1:5" ht="89.25">
      <c r="A23" s="37" t="s">
        <v>54</v>
      </c>
      <c r="E23" s="38" t="s">
        <v>576</v>
      </c>
    </row>
    <row r="24" spans="1:5" ht="25.5">
      <c r="A24" t="s">
        <v>56</v>
      </c>
      <c r="E24" s="36" t="s">
        <v>138</v>
      </c>
    </row>
    <row r="25" spans="1:18" ht="12.75" customHeight="1">
      <c r="A25" s="12" t="s">
        <v>46</v>
      </c>
      <c r="B25" s="12"/>
      <c r="C25" s="43" t="s">
        <v>32</v>
      </c>
      <c r="D25" s="12"/>
      <c r="E25" s="28" t="s">
        <v>147</v>
      </c>
      <c r="F25" s="12"/>
      <c r="G25" s="12"/>
      <c r="H25" s="12"/>
      <c r="I25" s="44">
        <f>0+Q25</f>
        <v>0</v>
      </c>
      <c r="O25">
        <f>0+R25</f>
        <v>0</v>
      </c>
      <c r="Q25">
        <f>0+I26+I30+I34+I38+I42+I46</f>
        <v>0</v>
      </c>
      <c r="R25">
        <f>0+O26+O30+O34+O38+O42+O46</f>
        <v>0</v>
      </c>
    </row>
    <row r="26" spans="1:16" ht="12.75">
      <c r="A26" s="25" t="s">
        <v>48</v>
      </c>
      <c r="B26" s="30" t="s">
        <v>38</v>
      </c>
      <c r="C26" s="30" t="s">
        <v>577</v>
      </c>
      <c r="D26" s="25" t="s">
        <v>50</v>
      </c>
      <c r="E26" s="31" t="s">
        <v>578</v>
      </c>
      <c r="F26" s="32" t="s">
        <v>164</v>
      </c>
      <c r="G26" s="33">
        <v>27.45</v>
      </c>
      <c r="H26" s="34">
        <v>0</v>
      </c>
      <c r="I26" s="34">
        <f>ROUND(ROUND(H26,2)*ROUND(G26,3),2)</f>
        <v>0</v>
      </c>
      <c r="O26">
        <f>(I26*21)/100</f>
        <v>0</v>
      </c>
      <c r="P26" t="s">
        <v>27</v>
      </c>
    </row>
    <row r="27" spans="1:5" ht="25.5">
      <c r="A27" s="35" t="s">
        <v>53</v>
      </c>
      <c r="E27" s="36" t="s">
        <v>170</v>
      </c>
    </row>
    <row r="28" spans="1:5" ht="63.75">
      <c r="A28" s="37" t="s">
        <v>54</v>
      </c>
      <c r="E28" s="38" t="s">
        <v>579</v>
      </c>
    </row>
    <row r="29" spans="1:5" ht="63.75">
      <c r="A29" t="s">
        <v>56</v>
      </c>
      <c r="E29" s="36" t="s">
        <v>153</v>
      </c>
    </row>
    <row r="30" spans="1:16" ht="12.75">
      <c r="A30" s="25" t="s">
        <v>48</v>
      </c>
      <c r="B30" s="30" t="s">
        <v>40</v>
      </c>
      <c r="C30" s="30" t="s">
        <v>580</v>
      </c>
      <c r="D30" s="25" t="s">
        <v>50</v>
      </c>
      <c r="E30" s="31" t="s">
        <v>581</v>
      </c>
      <c r="F30" s="32" t="s">
        <v>164</v>
      </c>
      <c r="G30" s="33">
        <v>27</v>
      </c>
      <c r="H30" s="34">
        <v>0</v>
      </c>
      <c r="I30" s="34">
        <f>ROUND(ROUND(H30,2)*ROUND(G30,3),2)</f>
        <v>0</v>
      </c>
      <c r="O30">
        <f>(I30*21)/100</f>
        <v>0</v>
      </c>
      <c r="P30" t="s">
        <v>27</v>
      </c>
    </row>
    <row r="31" spans="1:5" ht="25.5">
      <c r="A31" s="35" t="s">
        <v>53</v>
      </c>
      <c r="E31" s="36" t="s">
        <v>170</v>
      </c>
    </row>
    <row r="32" spans="1:5" ht="63.75">
      <c r="A32" s="37" t="s">
        <v>54</v>
      </c>
      <c r="E32" s="38" t="s">
        <v>582</v>
      </c>
    </row>
    <row r="33" spans="1:5" ht="25.5">
      <c r="A33" t="s">
        <v>56</v>
      </c>
      <c r="E33" s="36" t="s">
        <v>583</v>
      </c>
    </row>
    <row r="34" spans="1:16" ht="12.75">
      <c r="A34" s="25" t="s">
        <v>48</v>
      </c>
      <c r="B34" s="30" t="s">
        <v>78</v>
      </c>
      <c r="C34" s="30" t="s">
        <v>584</v>
      </c>
      <c r="D34" s="25" t="s">
        <v>50</v>
      </c>
      <c r="E34" s="31" t="s">
        <v>585</v>
      </c>
      <c r="F34" s="32" t="s">
        <v>586</v>
      </c>
      <c r="G34" s="33">
        <v>300</v>
      </c>
      <c r="H34" s="34">
        <v>0</v>
      </c>
      <c r="I34" s="34">
        <f>ROUND(ROUND(H34,2)*ROUND(G34,3),2)</f>
        <v>0</v>
      </c>
      <c r="O34">
        <f>(I34*21)/100</f>
        <v>0</v>
      </c>
      <c r="P34" t="s">
        <v>27</v>
      </c>
    </row>
    <row r="35" spans="1:5" ht="12.75">
      <c r="A35" s="35" t="s">
        <v>53</v>
      </c>
      <c r="E35" s="36" t="s">
        <v>587</v>
      </c>
    </row>
    <row r="36" spans="1:5" ht="51">
      <c r="A36" s="37" t="s">
        <v>54</v>
      </c>
      <c r="E36" s="38" t="s">
        <v>588</v>
      </c>
    </row>
    <row r="37" spans="1:5" ht="38.25">
      <c r="A37" t="s">
        <v>56</v>
      </c>
      <c r="E37" s="36" t="s">
        <v>589</v>
      </c>
    </row>
    <row r="38" spans="1:16" ht="12.75">
      <c r="A38" s="25" t="s">
        <v>48</v>
      </c>
      <c r="B38" s="30" t="s">
        <v>84</v>
      </c>
      <c r="C38" s="30" t="s">
        <v>590</v>
      </c>
      <c r="D38" s="25" t="s">
        <v>50</v>
      </c>
      <c r="E38" s="31" t="s">
        <v>591</v>
      </c>
      <c r="F38" s="32" t="s">
        <v>164</v>
      </c>
      <c r="G38" s="33">
        <v>29</v>
      </c>
      <c r="H38" s="34">
        <v>0</v>
      </c>
      <c r="I38" s="34">
        <f>ROUND(ROUND(H38,2)*ROUND(G38,3),2)</f>
        <v>0</v>
      </c>
      <c r="O38">
        <f>(I38*21)/100</f>
        <v>0</v>
      </c>
      <c r="P38" t="s">
        <v>27</v>
      </c>
    </row>
    <row r="39" spans="1:5" ht="12.75">
      <c r="A39" s="35" t="s">
        <v>53</v>
      </c>
      <c r="E39" s="36" t="s">
        <v>587</v>
      </c>
    </row>
    <row r="40" spans="1:5" ht="76.5">
      <c r="A40" s="37" t="s">
        <v>54</v>
      </c>
      <c r="E40" s="38" t="s">
        <v>592</v>
      </c>
    </row>
    <row r="41" spans="1:5" ht="38.25">
      <c r="A41" t="s">
        <v>56</v>
      </c>
      <c r="E41" s="36" t="s">
        <v>593</v>
      </c>
    </row>
    <row r="42" spans="1:16" ht="12.75">
      <c r="A42" s="25" t="s">
        <v>48</v>
      </c>
      <c r="B42" s="30" t="s">
        <v>43</v>
      </c>
      <c r="C42" s="30" t="s">
        <v>220</v>
      </c>
      <c r="D42" s="25" t="s">
        <v>50</v>
      </c>
      <c r="E42" s="31" t="s">
        <v>221</v>
      </c>
      <c r="F42" s="32" t="s">
        <v>150</v>
      </c>
      <c r="G42" s="33">
        <v>100.28</v>
      </c>
      <c r="H42" s="34">
        <v>0</v>
      </c>
      <c r="I42" s="34">
        <f>ROUND(ROUND(H42,2)*ROUND(G42,3),2)</f>
        <v>0</v>
      </c>
      <c r="O42">
        <f>(I42*21)/100</f>
        <v>0</v>
      </c>
      <c r="P42" t="s">
        <v>27</v>
      </c>
    </row>
    <row r="43" spans="1:5" ht="12.75">
      <c r="A43" s="35" t="s">
        <v>53</v>
      </c>
      <c r="E43" s="36" t="s">
        <v>587</v>
      </c>
    </row>
    <row r="44" spans="1:5" ht="242.25">
      <c r="A44" s="37" t="s">
        <v>54</v>
      </c>
      <c r="E44" s="38" t="s">
        <v>594</v>
      </c>
    </row>
    <row r="45" spans="1:5" ht="255">
      <c r="A45" t="s">
        <v>56</v>
      </c>
      <c r="E45" s="36" t="s">
        <v>595</v>
      </c>
    </row>
    <row r="46" spans="1:16" ht="12.75">
      <c r="A46" s="25" t="s">
        <v>48</v>
      </c>
      <c r="B46" s="30" t="s">
        <v>45</v>
      </c>
      <c r="C46" s="30" t="s">
        <v>510</v>
      </c>
      <c r="D46" s="25" t="s">
        <v>50</v>
      </c>
      <c r="E46" s="31" t="s">
        <v>511</v>
      </c>
      <c r="F46" s="32" t="s">
        <v>191</v>
      </c>
      <c r="G46" s="33">
        <v>52.5</v>
      </c>
      <c r="H46" s="34">
        <v>0</v>
      </c>
      <c r="I46" s="34">
        <f>ROUND(ROUND(H46,2)*ROUND(G46,3),2)</f>
        <v>0</v>
      </c>
      <c r="O46">
        <f>(I46*21)/100</f>
        <v>0</v>
      </c>
      <c r="P46" t="s">
        <v>27</v>
      </c>
    </row>
    <row r="47" spans="1:5" ht="12.75">
      <c r="A47" s="35" t="s">
        <v>53</v>
      </c>
      <c r="E47" s="36" t="s">
        <v>587</v>
      </c>
    </row>
    <row r="48" spans="1:5" ht="63.75">
      <c r="A48" s="37" t="s">
        <v>54</v>
      </c>
      <c r="E48" s="38" t="s">
        <v>596</v>
      </c>
    </row>
    <row r="49" spans="1:5" ht="51">
      <c r="A49" t="s">
        <v>56</v>
      </c>
      <c r="E49" s="36" t="s">
        <v>597</v>
      </c>
    </row>
    <row r="50" spans="1:18" ht="12.75" customHeight="1">
      <c r="A50" s="12" t="s">
        <v>46</v>
      </c>
      <c r="B50" s="12"/>
      <c r="C50" s="43" t="s">
        <v>27</v>
      </c>
      <c r="D50" s="12"/>
      <c r="E50" s="28" t="s">
        <v>233</v>
      </c>
      <c r="F50" s="12"/>
      <c r="G50" s="12"/>
      <c r="H50" s="12"/>
      <c r="I50" s="44">
        <f>0+Q50</f>
        <v>0</v>
      </c>
      <c r="O50">
        <f>0+R50</f>
        <v>0</v>
      </c>
      <c r="Q50">
        <f>0+I51+I55+I59+I63+I67</f>
        <v>0</v>
      </c>
      <c r="R50">
        <f>0+O51+O55+O59+O63+O67</f>
        <v>0</v>
      </c>
    </row>
    <row r="51" spans="1:16" ht="12.75">
      <c r="A51" s="25" t="s">
        <v>48</v>
      </c>
      <c r="B51" s="30" t="s">
        <v>96</v>
      </c>
      <c r="C51" s="30" t="s">
        <v>598</v>
      </c>
      <c r="D51" s="25" t="s">
        <v>50</v>
      </c>
      <c r="E51" s="31" t="s">
        <v>599</v>
      </c>
      <c r="F51" s="32" t="s">
        <v>150</v>
      </c>
      <c r="G51" s="33">
        <v>4.66</v>
      </c>
      <c r="H51" s="34">
        <v>0</v>
      </c>
      <c r="I51" s="34">
        <f>ROUND(ROUND(H51,2)*ROUND(G51,3),2)</f>
        <v>0</v>
      </c>
      <c r="O51">
        <f>(I51*21)/100</f>
        <v>0</v>
      </c>
      <c r="P51" t="s">
        <v>27</v>
      </c>
    </row>
    <row r="52" spans="1:5" ht="12.75">
      <c r="A52" s="35" t="s">
        <v>53</v>
      </c>
      <c r="E52" s="36" t="s">
        <v>587</v>
      </c>
    </row>
    <row r="53" spans="1:5" ht="63.75">
      <c r="A53" s="37" t="s">
        <v>54</v>
      </c>
      <c r="E53" s="38" t="s">
        <v>600</v>
      </c>
    </row>
    <row r="54" spans="1:5" ht="51">
      <c r="A54" t="s">
        <v>56</v>
      </c>
      <c r="E54" s="36" t="s">
        <v>601</v>
      </c>
    </row>
    <row r="55" spans="1:16" ht="12.75">
      <c r="A55" s="25" t="s">
        <v>48</v>
      </c>
      <c r="B55" s="30" t="s">
        <v>100</v>
      </c>
      <c r="C55" s="30" t="s">
        <v>602</v>
      </c>
      <c r="D55" s="25" t="s">
        <v>50</v>
      </c>
      <c r="E55" s="31" t="s">
        <v>603</v>
      </c>
      <c r="F55" s="32" t="s">
        <v>150</v>
      </c>
      <c r="G55" s="33">
        <v>0.329</v>
      </c>
      <c r="H55" s="34">
        <v>0</v>
      </c>
      <c r="I55" s="34">
        <f>ROUND(ROUND(H55,2)*ROUND(G55,3),2)</f>
        <v>0</v>
      </c>
      <c r="O55">
        <f>(I55*21)/100</f>
        <v>0</v>
      </c>
      <c r="P55" t="s">
        <v>27</v>
      </c>
    </row>
    <row r="56" spans="1:5" ht="12.75">
      <c r="A56" s="35" t="s">
        <v>53</v>
      </c>
      <c r="E56" s="36" t="s">
        <v>587</v>
      </c>
    </row>
    <row r="57" spans="1:5" ht="63.75">
      <c r="A57" s="37" t="s">
        <v>54</v>
      </c>
      <c r="E57" s="38" t="s">
        <v>604</v>
      </c>
    </row>
    <row r="58" spans="1:5" ht="51">
      <c r="A58" t="s">
        <v>56</v>
      </c>
      <c r="E58" s="36" t="s">
        <v>605</v>
      </c>
    </row>
    <row r="59" spans="1:16" ht="12.75">
      <c r="A59" s="25" t="s">
        <v>48</v>
      </c>
      <c r="B59" s="30" t="s">
        <v>107</v>
      </c>
      <c r="C59" s="30" t="s">
        <v>606</v>
      </c>
      <c r="D59" s="25" t="s">
        <v>50</v>
      </c>
      <c r="E59" s="31" t="s">
        <v>607</v>
      </c>
      <c r="F59" s="32" t="s">
        <v>150</v>
      </c>
      <c r="G59" s="33">
        <v>4.8</v>
      </c>
      <c r="H59" s="34">
        <v>0</v>
      </c>
      <c r="I59" s="34">
        <f>ROUND(ROUND(H59,2)*ROUND(G59,3),2)</f>
        <v>0</v>
      </c>
      <c r="O59">
        <f>(I59*21)/100</f>
        <v>0</v>
      </c>
      <c r="P59" t="s">
        <v>27</v>
      </c>
    </row>
    <row r="60" spans="1:5" ht="25.5">
      <c r="A60" s="35" t="s">
        <v>53</v>
      </c>
      <c r="E60" s="36" t="s">
        <v>608</v>
      </c>
    </row>
    <row r="61" spans="1:5" ht="63.75">
      <c r="A61" s="37" t="s">
        <v>54</v>
      </c>
      <c r="E61" s="38" t="s">
        <v>609</v>
      </c>
    </row>
    <row r="62" spans="1:5" ht="25.5">
      <c r="A62" t="s">
        <v>56</v>
      </c>
      <c r="E62" s="36" t="s">
        <v>610</v>
      </c>
    </row>
    <row r="63" spans="1:16" ht="12.75">
      <c r="A63" s="25" t="s">
        <v>48</v>
      </c>
      <c r="B63" s="30" t="s">
        <v>111</v>
      </c>
      <c r="C63" s="30" t="s">
        <v>611</v>
      </c>
      <c r="D63" s="25" t="s">
        <v>50</v>
      </c>
      <c r="E63" s="31" t="s">
        <v>612</v>
      </c>
      <c r="F63" s="32" t="s">
        <v>150</v>
      </c>
      <c r="G63" s="33">
        <v>24.96</v>
      </c>
      <c r="H63" s="34">
        <v>0</v>
      </c>
      <c r="I63" s="34">
        <f>ROUND(ROUND(H63,2)*ROUND(G63,3),2)</f>
        <v>0</v>
      </c>
      <c r="O63">
        <f>(I63*21)/100</f>
        <v>0</v>
      </c>
      <c r="P63" t="s">
        <v>27</v>
      </c>
    </row>
    <row r="64" spans="1:5" ht="12.75">
      <c r="A64" s="35" t="s">
        <v>53</v>
      </c>
      <c r="E64" s="36" t="s">
        <v>50</v>
      </c>
    </row>
    <row r="65" spans="1:5" ht="76.5">
      <c r="A65" s="37" t="s">
        <v>54</v>
      </c>
      <c r="E65" s="38" t="s">
        <v>613</v>
      </c>
    </row>
    <row r="66" spans="1:5" ht="369.75">
      <c r="A66" t="s">
        <v>56</v>
      </c>
      <c r="E66" s="36" t="s">
        <v>614</v>
      </c>
    </row>
    <row r="67" spans="1:16" ht="12.75">
      <c r="A67" s="25" t="s">
        <v>48</v>
      </c>
      <c r="B67" s="30" t="s">
        <v>249</v>
      </c>
      <c r="C67" s="30" t="s">
        <v>615</v>
      </c>
      <c r="D67" s="25" t="s">
        <v>50</v>
      </c>
      <c r="E67" s="31" t="s">
        <v>616</v>
      </c>
      <c r="F67" s="32" t="s">
        <v>135</v>
      </c>
      <c r="G67" s="33">
        <v>4.992</v>
      </c>
      <c r="H67" s="34">
        <v>0</v>
      </c>
      <c r="I67" s="34">
        <f>ROUND(ROUND(H67,2)*ROUND(G67,3),2)</f>
        <v>0</v>
      </c>
      <c r="O67">
        <f>(I67*21)/100</f>
        <v>0</v>
      </c>
      <c r="P67" t="s">
        <v>27</v>
      </c>
    </row>
    <row r="68" spans="1:5" ht="12.75">
      <c r="A68" s="35" t="s">
        <v>53</v>
      </c>
      <c r="E68" s="36" t="s">
        <v>587</v>
      </c>
    </row>
    <row r="69" spans="1:5" ht="89.25">
      <c r="A69" s="37" t="s">
        <v>54</v>
      </c>
      <c r="E69" s="38" t="s">
        <v>617</v>
      </c>
    </row>
    <row r="70" spans="1:5" ht="267.75">
      <c r="A70" t="s">
        <v>56</v>
      </c>
      <c r="E70" s="36" t="s">
        <v>618</v>
      </c>
    </row>
    <row r="71" spans="1:18" ht="12.75" customHeight="1">
      <c r="A71" s="12" t="s">
        <v>46</v>
      </c>
      <c r="B71" s="12"/>
      <c r="C71" s="43" t="s">
        <v>26</v>
      </c>
      <c r="D71" s="12"/>
      <c r="E71" s="28" t="s">
        <v>619</v>
      </c>
      <c r="F71" s="12"/>
      <c r="G71" s="12"/>
      <c r="H71" s="12"/>
      <c r="I71" s="44">
        <f>0+Q71</f>
        <v>0</v>
      </c>
      <c r="O71">
        <f>0+R71</f>
        <v>0</v>
      </c>
      <c r="Q71">
        <f>0+I72+I76+I80+I84+I88+I92+I96+I100+I104</f>
        <v>0</v>
      </c>
      <c r="R71">
        <f>0+O72+O76+O80+O84+O88+O92+O96+O100+O104</f>
        <v>0</v>
      </c>
    </row>
    <row r="72" spans="1:16" ht="12.75">
      <c r="A72" s="25" t="s">
        <v>48</v>
      </c>
      <c r="B72" s="30" t="s">
        <v>254</v>
      </c>
      <c r="C72" s="30" t="s">
        <v>620</v>
      </c>
      <c r="D72" s="25" t="s">
        <v>50</v>
      </c>
      <c r="E72" s="31" t="s">
        <v>621</v>
      </c>
      <c r="F72" s="32" t="s">
        <v>150</v>
      </c>
      <c r="G72" s="33">
        <v>4.05</v>
      </c>
      <c r="H72" s="34">
        <v>0</v>
      </c>
      <c r="I72" s="34">
        <f>ROUND(ROUND(H72,2)*ROUND(G72,3),2)</f>
        <v>0</v>
      </c>
      <c r="O72">
        <f>(I72*21)/100</f>
        <v>0</v>
      </c>
      <c r="P72" t="s">
        <v>27</v>
      </c>
    </row>
    <row r="73" spans="1:5" ht="12.75">
      <c r="A73" s="35" t="s">
        <v>53</v>
      </c>
      <c r="E73" s="36" t="s">
        <v>50</v>
      </c>
    </row>
    <row r="74" spans="1:5" ht="76.5">
      <c r="A74" s="37" t="s">
        <v>54</v>
      </c>
      <c r="E74" s="38" t="s">
        <v>622</v>
      </c>
    </row>
    <row r="75" spans="1:5" ht="369.75">
      <c r="A75" t="s">
        <v>56</v>
      </c>
      <c r="E75" s="36" t="s">
        <v>623</v>
      </c>
    </row>
    <row r="76" spans="1:16" ht="12.75">
      <c r="A76" s="25" t="s">
        <v>48</v>
      </c>
      <c r="B76" s="30" t="s">
        <v>259</v>
      </c>
      <c r="C76" s="30" t="s">
        <v>624</v>
      </c>
      <c r="D76" s="25" t="s">
        <v>50</v>
      </c>
      <c r="E76" s="31" t="s">
        <v>625</v>
      </c>
      <c r="F76" s="32" t="s">
        <v>135</v>
      </c>
      <c r="G76" s="33">
        <v>13.866</v>
      </c>
      <c r="H76" s="34">
        <v>0</v>
      </c>
      <c r="I76" s="34">
        <f>ROUND(ROUND(H76,2)*ROUND(G76,3),2)</f>
        <v>0</v>
      </c>
      <c r="O76">
        <f>(I76*21)/100</f>
        <v>0</v>
      </c>
      <c r="P76" t="s">
        <v>27</v>
      </c>
    </row>
    <row r="77" spans="1:5" ht="12.75">
      <c r="A77" s="35" t="s">
        <v>53</v>
      </c>
      <c r="E77" s="36" t="s">
        <v>50</v>
      </c>
    </row>
    <row r="78" spans="1:5" ht="89.25">
      <c r="A78" s="37" t="s">
        <v>54</v>
      </c>
      <c r="E78" s="38" t="s">
        <v>626</v>
      </c>
    </row>
    <row r="79" spans="1:5" ht="267.75">
      <c r="A79" t="s">
        <v>56</v>
      </c>
      <c r="E79" s="36" t="s">
        <v>627</v>
      </c>
    </row>
    <row r="80" spans="1:16" ht="12.75">
      <c r="A80" s="25" t="s">
        <v>48</v>
      </c>
      <c r="B80" s="30" t="s">
        <v>263</v>
      </c>
      <c r="C80" s="30" t="s">
        <v>628</v>
      </c>
      <c r="D80" s="25" t="s">
        <v>50</v>
      </c>
      <c r="E80" s="31" t="s">
        <v>629</v>
      </c>
      <c r="F80" s="32" t="s">
        <v>630</v>
      </c>
      <c r="G80" s="33">
        <v>180</v>
      </c>
      <c r="H80" s="34">
        <v>0</v>
      </c>
      <c r="I80" s="34">
        <f>ROUND(ROUND(H80,2)*ROUND(G80,3),2)</f>
        <v>0</v>
      </c>
      <c r="O80">
        <f>(I80*21)/100</f>
        <v>0</v>
      </c>
      <c r="P80" t="s">
        <v>27</v>
      </c>
    </row>
    <row r="81" spans="1:5" ht="12.75">
      <c r="A81" s="35" t="s">
        <v>53</v>
      </c>
      <c r="E81" s="36" t="s">
        <v>587</v>
      </c>
    </row>
    <row r="82" spans="1:5" ht="76.5">
      <c r="A82" s="37" t="s">
        <v>54</v>
      </c>
      <c r="E82" s="38" t="s">
        <v>631</v>
      </c>
    </row>
    <row r="83" spans="1:5" ht="38.25">
      <c r="A83" t="s">
        <v>56</v>
      </c>
      <c r="E83" s="36" t="s">
        <v>632</v>
      </c>
    </row>
    <row r="84" spans="1:16" ht="12.75">
      <c r="A84" s="25" t="s">
        <v>48</v>
      </c>
      <c r="B84" s="30" t="s">
        <v>268</v>
      </c>
      <c r="C84" s="30" t="s">
        <v>633</v>
      </c>
      <c r="D84" s="25" t="s">
        <v>50</v>
      </c>
      <c r="E84" s="31" t="s">
        <v>634</v>
      </c>
      <c r="F84" s="32" t="s">
        <v>150</v>
      </c>
      <c r="G84" s="33">
        <v>8.207</v>
      </c>
      <c r="H84" s="34">
        <v>0</v>
      </c>
      <c r="I84" s="34">
        <f>ROUND(ROUND(H84,2)*ROUND(G84,3),2)</f>
        <v>0</v>
      </c>
      <c r="O84">
        <f>(I84*21)/100</f>
        <v>0</v>
      </c>
      <c r="P84" t="s">
        <v>27</v>
      </c>
    </row>
    <row r="85" spans="1:5" ht="12.75">
      <c r="A85" s="35" t="s">
        <v>53</v>
      </c>
      <c r="E85" s="36" t="s">
        <v>50</v>
      </c>
    </row>
    <row r="86" spans="1:5" ht="114.75">
      <c r="A86" s="37" t="s">
        <v>54</v>
      </c>
      <c r="E86" s="38" t="s">
        <v>635</v>
      </c>
    </row>
    <row r="87" spans="1:5" ht="382.5">
      <c r="A87" t="s">
        <v>56</v>
      </c>
      <c r="E87" s="36" t="s">
        <v>636</v>
      </c>
    </row>
    <row r="88" spans="1:16" ht="12.75">
      <c r="A88" s="25" t="s">
        <v>48</v>
      </c>
      <c r="B88" s="30" t="s">
        <v>272</v>
      </c>
      <c r="C88" s="30" t="s">
        <v>637</v>
      </c>
      <c r="D88" s="25" t="s">
        <v>50</v>
      </c>
      <c r="E88" s="31" t="s">
        <v>638</v>
      </c>
      <c r="F88" s="32" t="s">
        <v>135</v>
      </c>
      <c r="G88" s="33">
        <v>2.052</v>
      </c>
      <c r="H88" s="34">
        <v>0</v>
      </c>
      <c r="I88" s="34">
        <f>ROUND(ROUND(H88,2)*ROUND(G88,3),2)</f>
        <v>0</v>
      </c>
      <c r="O88">
        <f>(I88*21)/100</f>
        <v>0</v>
      </c>
      <c r="P88" t="s">
        <v>27</v>
      </c>
    </row>
    <row r="89" spans="1:5" ht="12.75">
      <c r="A89" s="35" t="s">
        <v>53</v>
      </c>
      <c r="E89" s="36" t="s">
        <v>587</v>
      </c>
    </row>
    <row r="90" spans="1:5" ht="89.25">
      <c r="A90" s="37" t="s">
        <v>54</v>
      </c>
      <c r="E90" s="38" t="s">
        <v>639</v>
      </c>
    </row>
    <row r="91" spans="1:5" ht="242.25">
      <c r="A91" t="s">
        <v>56</v>
      </c>
      <c r="E91" s="36" t="s">
        <v>640</v>
      </c>
    </row>
    <row r="92" spans="1:16" ht="12.75">
      <c r="A92" s="25" t="s">
        <v>48</v>
      </c>
      <c r="B92" s="30" t="s">
        <v>275</v>
      </c>
      <c r="C92" s="30" t="s">
        <v>641</v>
      </c>
      <c r="D92" s="25" t="s">
        <v>50</v>
      </c>
      <c r="E92" s="31" t="s">
        <v>642</v>
      </c>
      <c r="F92" s="32" t="s">
        <v>150</v>
      </c>
      <c r="G92" s="33">
        <v>17.12</v>
      </c>
      <c r="H92" s="34">
        <v>0</v>
      </c>
      <c r="I92" s="34">
        <f>ROUND(ROUND(H92,2)*ROUND(G92,3),2)</f>
        <v>0</v>
      </c>
      <c r="O92">
        <f>(I92*21)/100</f>
        <v>0</v>
      </c>
      <c r="P92" t="s">
        <v>27</v>
      </c>
    </row>
    <row r="93" spans="1:5" ht="12.75">
      <c r="A93" s="35" t="s">
        <v>53</v>
      </c>
      <c r="E93" s="36" t="s">
        <v>50</v>
      </c>
    </row>
    <row r="94" spans="1:5" ht="204">
      <c r="A94" s="37" t="s">
        <v>54</v>
      </c>
      <c r="E94" s="38" t="s">
        <v>643</v>
      </c>
    </row>
    <row r="95" spans="1:5" ht="369.75">
      <c r="A95" t="s">
        <v>56</v>
      </c>
      <c r="E95" s="36" t="s">
        <v>644</v>
      </c>
    </row>
    <row r="96" spans="1:16" ht="12.75">
      <c r="A96" s="25" t="s">
        <v>48</v>
      </c>
      <c r="B96" s="30" t="s">
        <v>280</v>
      </c>
      <c r="C96" s="30" t="s">
        <v>645</v>
      </c>
      <c r="D96" s="25" t="s">
        <v>50</v>
      </c>
      <c r="E96" s="31" t="s">
        <v>646</v>
      </c>
      <c r="F96" s="32" t="s">
        <v>135</v>
      </c>
      <c r="G96" s="33">
        <v>3.424</v>
      </c>
      <c r="H96" s="34">
        <v>0</v>
      </c>
      <c r="I96" s="34">
        <f>ROUND(ROUND(H96,2)*ROUND(G96,3),2)</f>
        <v>0</v>
      </c>
      <c r="O96">
        <f>(I96*21)/100</f>
        <v>0</v>
      </c>
      <c r="P96" t="s">
        <v>27</v>
      </c>
    </row>
    <row r="97" spans="1:5" ht="12.75">
      <c r="A97" s="35" t="s">
        <v>53</v>
      </c>
      <c r="E97" s="36" t="s">
        <v>50</v>
      </c>
    </row>
    <row r="98" spans="1:5" ht="89.25">
      <c r="A98" s="37" t="s">
        <v>54</v>
      </c>
      <c r="E98" s="38" t="s">
        <v>647</v>
      </c>
    </row>
    <row r="99" spans="1:5" ht="267.75">
      <c r="A99" t="s">
        <v>56</v>
      </c>
      <c r="E99" s="36" t="s">
        <v>627</v>
      </c>
    </row>
    <row r="100" spans="1:16" ht="12.75">
      <c r="A100" s="25" t="s">
        <v>48</v>
      </c>
      <c r="B100" s="30" t="s">
        <v>286</v>
      </c>
      <c r="C100" s="30" t="s">
        <v>648</v>
      </c>
      <c r="D100" s="25" t="s">
        <v>50</v>
      </c>
      <c r="E100" s="31" t="s">
        <v>649</v>
      </c>
      <c r="F100" s="32" t="s">
        <v>150</v>
      </c>
      <c r="G100" s="33">
        <v>69.33</v>
      </c>
      <c r="H100" s="34">
        <v>0</v>
      </c>
      <c r="I100" s="34">
        <f>ROUND(ROUND(H100,2)*ROUND(G100,3),2)</f>
        <v>0</v>
      </c>
      <c r="O100">
        <f>(I100*21)/100</f>
        <v>0</v>
      </c>
      <c r="P100" t="s">
        <v>27</v>
      </c>
    </row>
    <row r="101" spans="1:5" ht="12.75">
      <c r="A101" s="35" t="s">
        <v>53</v>
      </c>
      <c r="E101" s="36" t="s">
        <v>587</v>
      </c>
    </row>
    <row r="102" spans="1:5" ht="165.75">
      <c r="A102" s="37" t="s">
        <v>54</v>
      </c>
      <c r="E102" s="38" t="s">
        <v>650</v>
      </c>
    </row>
    <row r="103" spans="1:5" ht="369.75">
      <c r="A103" t="s">
        <v>56</v>
      </c>
      <c r="E103" s="36" t="s">
        <v>651</v>
      </c>
    </row>
    <row r="104" spans="1:16" ht="12.75">
      <c r="A104" s="25" t="s">
        <v>48</v>
      </c>
      <c r="B104" s="30" t="s">
        <v>292</v>
      </c>
      <c r="C104" s="30" t="s">
        <v>652</v>
      </c>
      <c r="D104" s="25" t="s">
        <v>50</v>
      </c>
      <c r="E104" s="31" t="s">
        <v>653</v>
      </c>
      <c r="F104" s="32" t="s">
        <v>135</v>
      </c>
      <c r="G104" s="33">
        <v>0.81</v>
      </c>
      <c r="H104" s="34">
        <v>0</v>
      </c>
      <c r="I104" s="34">
        <f>ROUND(ROUND(H104,2)*ROUND(G104,3),2)</f>
        <v>0</v>
      </c>
      <c r="O104">
        <f>(I104*21)/100</f>
        <v>0</v>
      </c>
      <c r="P104" t="s">
        <v>27</v>
      </c>
    </row>
    <row r="105" spans="1:5" ht="12.75">
      <c r="A105" s="35" t="s">
        <v>53</v>
      </c>
      <c r="E105" s="36" t="s">
        <v>587</v>
      </c>
    </row>
    <row r="106" spans="1:5" ht="89.25">
      <c r="A106" s="37" t="s">
        <v>54</v>
      </c>
      <c r="E106" s="38" t="s">
        <v>654</v>
      </c>
    </row>
    <row r="107" spans="1:5" ht="267.75">
      <c r="A107" t="s">
        <v>56</v>
      </c>
      <c r="E107" s="36" t="s">
        <v>618</v>
      </c>
    </row>
    <row r="108" spans="1:18" ht="12.75" customHeight="1">
      <c r="A108" s="12" t="s">
        <v>46</v>
      </c>
      <c r="B108" s="12"/>
      <c r="C108" s="43" t="s">
        <v>36</v>
      </c>
      <c r="D108" s="12"/>
      <c r="E108" s="28" t="s">
        <v>655</v>
      </c>
      <c r="F108" s="12"/>
      <c r="G108" s="12"/>
      <c r="H108" s="12"/>
      <c r="I108" s="44">
        <f>0+Q108</f>
        <v>0</v>
      </c>
      <c r="O108">
        <f>0+R108</f>
        <v>0</v>
      </c>
      <c r="Q108">
        <f>0+I109+I113+I117+I121+I125+I129+I133+I137</f>
        <v>0</v>
      </c>
      <c r="R108">
        <f>0+O109+O113+O117+O121+O125+O129+O133+O137</f>
        <v>0</v>
      </c>
    </row>
    <row r="109" spans="1:16" ht="12.75">
      <c r="A109" s="25" t="s">
        <v>48</v>
      </c>
      <c r="B109" s="30" t="s">
        <v>296</v>
      </c>
      <c r="C109" s="30" t="s">
        <v>656</v>
      </c>
      <c r="D109" s="25" t="s">
        <v>50</v>
      </c>
      <c r="E109" s="31" t="s">
        <v>657</v>
      </c>
      <c r="F109" s="32" t="s">
        <v>150</v>
      </c>
      <c r="G109" s="33">
        <v>26</v>
      </c>
      <c r="H109" s="34">
        <v>0</v>
      </c>
      <c r="I109" s="34">
        <f>ROUND(ROUND(H109,2)*ROUND(G109,3),2)</f>
        <v>0</v>
      </c>
      <c r="O109">
        <f>(I109*21)/100</f>
        <v>0</v>
      </c>
      <c r="P109" t="s">
        <v>27</v>
      </c>
    </row>
    <row r="110" spans="1:5" ht="12.75">
      <c r="A110" s="35" t="s">
        <v>53</v>
      </c>
      <c r="E110" s="36" t="s">
        <v>50</v>
      </c>
    </row>
    <row r="111" spans="1:5" ht="63.75">
      <c r="A111" s="37" t="s">
        <v>54</v>
      </c>
      <c r="E111" s="38" t="s">
        <v>658</v>
      </c>
    </row>
    <row r="112" spans="1:5" ht="369.75">
      <c r="A112" t="s">
        <v>56</v>
      </c>
      <c r="E112" s="36" t="s">
        <v>651</v>
      </c>
    </row>
    <row r="113" spans="1:16" ht="12.75">
      <c r="A113" s="25" t="s">
        <v>48</v>
      </c>
      <c r="B113" s="30" t="s">
        <v>301</v>
      </c>
      <c r="C113" s="30" t="s">
        <v>659</v>
      </c>
      <c r="D113" s="25" t="s">
        <v>50</v>
      </c>
      <c r="E113" s="31" t="s">
        <v>660</v>
      </c>
      <c r="F113" s="32" t="s">
        <v>135</v>
      </c>
      <c r="G113" s="33">
        <v>3.38</v>
      </c>
      <c r="H113" s="34">
        <v>0</v>
      </c>
      <c r="I113" s="34">
        <f>ROUND(ROUND(H113,2)*ROUND(G113,3),2)</f>
        <v>0</v>
      </c>
      <c r="O113">
        <f>(I113*21)/100</f>
        <v>0</v>
      </c>
      <c r="P113" t="s">
        <v>27</v>
      </c>
    </row>
    <row r="114" spans="1:5" ht="12.75">
      <c r="A114" s="35" t="s">
        <v>53</v>
      </c>
      <c r="E114" s="36" t="s">
        <v>50</v>
      </c>
    </row>
    <row r="115" spans="1:5" ht="89.25">
      <c r="A115" s="37" t="s">
        <v>54</v>
      </c>
      <c r="E115" s="38" t="s">
        <v>661</v>
      </c>
    </row>
    <row r="116" spans="1:5" ht="267.75">
      <c r="A116" t="s">
        <v>56</v>
      </c>
      <c r="E116" s="36" t="s">
        <v>627</v>
      </c>
    </row>
    <row r="117" spans="1:16" ht="12.75">
      <c r="A117" s="25" t="s">
        <v>48</v>
      </c>
      <c r="B117" s="30" t="s">
        <v>306</v>
      </c>
      <c r="C117" s="30" t="s">
        <v>662</v>
      </c>
      <c r="D117" s="25" t="s">
        <v>50</v>
      </c>
      <c r="E117" s="31" t="s">
        <v>663</v>
      </c>
      <c r="F117" s="32" t="s">
        <v>150</v>
      </c>
      <c r="G117" s="33">
        <v>7.3</v>
      </c>
      <c r="H117" s="34">
        <v>0</v>
      </c>
      <c r="I117" s="34">
        <f>ROUND(ROUND(H117,2)*ROUND(G117,3),2)</f>
        <v>0</v>
      </c>
      <c r="O117">
        <f>(I117*21)/100</f>
        <v>0</v>
      </c>
      <c r="P117" t="s">
        <v>27</v>
      </c>
    </row>
    <row r="118" spans="1:5" ht="12.75">
      <c r="A118" s="35" t="s">
        <v>53</v>
      </c>
      <c r="E118" s="36" t="s">
        <v>50</v>
      </c>
    </row>
    <row r="119" spans="1:5" ht="51">
      <c r="A119" s="37" t="s">
        <v>54</v>
      </c>
      <c r="E119" s="38" t="s">
        <v>664</v>
      </c>
    </row>
    <row r="120" spans="1:5" ht="369.75">
      <c r="A120" t="s">
        <v>56</v>
      </c>
      <c r="E120" s="36" t="s">
        <v>651</v>
      </c>
    </row>
    <row r="121" spans="1:16" ht="12.75">
      <c r="A121" s="25" t="s">
        <v>48</v>
      </c>
      <c r="B121" s="30" t="s">
        <v>310</v>
      </c>
      <c r="C121" s="30" t="s">
        <v>665</v>
      </c>
      <c r="D121" s="25" t="s">
        <v>50</v>
      </c>
      <c r="E121" s="31" t="s">
        <v>666</v>
      </c>
      <c r="F121" s="32" t="s">
        <v>150</v>
      </c>
      <c r="G121" s="33">
        <v>254.016</v>
      </c>
      <c r="H121" s="34">
        <v>0</v>
      </c>
      <c r="I121" s="34">
        <f>ROUND(ROUND(H121,2)*ROUND(G121,3),2)</f>
        <v>0</v>
      </c>
      <c r="O121">
        <f>(I121*21)/100</f>
        <v>0</v>
      </c>
      <c r="P121" t="s">
        <v>27</v>
      </c>
    </row>
    <row r="122" spans="1:5" ht="12.75">
      <c r="A122" s="35" t="s">
        <v>53</v>
      </c>
      <c r="E122" s="36" t="s">
        <v>587</v>
      </c>
    </row>
    <row r="123" spans="1:5" ht="76.5">
      <c r="A123" s="37" t="s">
        <v>54</v>
      </c>
      <c r="E123" s="38" t="s">
        <v>667</v>
      </c>
    </row>
    <row r="124" spans="1:5" ht="369.75">
      <c r="A124" t="s">
        <v>56</v>
      </c>
      <c r="E124" s="36" t="s">
        <v>668</v>
      </c>
    </row>
    <row r="125" spans="1:16" ht="12.75">
      <c r="A125" s="25" t="s">
        <v>48</v>
      </c>
      <c r="B125" s="30" t="s">
        <v>316</v>
      </c>
      <c r="C125" s="30" t="s">
        <v>669</v>
      </c>
      <c r="D125" s="25" t="s">
        <v>50</v>
      </c>
      <c r="E125" s="31" t="s">
        <v>670</v>
      </c>
      <c r="F125" s="32" t="s">
        <v>150</v>
      </c>
      <c r="G125" s="33">
        <v>12.707</v>
      </c>
      <c r="H125" s="34">
        <v>0</v>
      </c>
      <c r="I125" s="34">
        <f>ROUND(ROUND(H125,2)*ROUND(G125,3),2)</f>
        <v>0</v>
      </c>
      <c r="O125">
        <f>(I125*21)/100</f>
        <v>0</v>
      </c>
      <c r="P125" t="s">
        <v>27</v>
      </c>
    </row>
    <row r="126" spans="1:5" ht="12.75">
      <c r="A126" s="35" t="s">
        <v>53</v>
      </c>
      <c r="E126" s="36" t="s">
        <v>587</v>
      </c>
    </row>
    <row r="127" spans="1:5" ht="229.5">
      <c r="A127" s="37" t="s">
        <v>54</v>
      </c>
      <c r="E127" s="38" t="s">
        <v>671</v>
      </c>
    </row>
    <row r="128" spans="1:5" ht="369.75">
      <c r="A128" t="s">
        <v>56</v>
      </c>
      <c r="E128" s="36" t="s">
        <v>668</v>
      </c>
    </row>
    <row r="129" spans="1:16" ht="12.75">
      <c r="A129" s="25" t="s">
        <v>48</v>
      </c>
      <c r="B129" s="30" t="s">
        <v>321</v>
      </c>
      <c r="C129" s="30" t="s">
        <v>672</v>
      </c>
      <c r="D129" s="25" t="s">
        <v>50</v>
      </c>
      <c r="E129" s="31" t="s">
        <v>673</v>
      </c>
      <c r="F129" s="32" t="s">
        <v>150</v>
      </c>
      <c r="G129" s="33">
        <v>13.98</v>
      </c>
      <c r="H129" s="34">
        <v>0</v>
      </c>
      <c r="I129" s="34">
        <f>ROUND(ROUND(H129,2)*ROUND(G129,3),2)</f>
        <v>0</v>
      </c>
      <c r="O129">
        <f>(I129*21)/100</f>
        <v>0</v>
      </c>
      <c r="P129" t="s">
        <v>27</v>
      </c>
    </row>
    <row r="130" spans="1:5" ht="12.75">
      <c r="A130" s="35" t="s">
        <v>53</v>
      </c>
      <c r="E130" s="36" t="s">
        <v>587</v>
      </c>
    </row>
    <row r="131" spans="1:5" ht="76.5">
      <c r="A131" s="37" t="s">
        <v>54</v>
      </c>
      <c r="E131" s="38" t="s">
        <v>674</v>
      </c>
    </row>
    <row r="132" spans="1:5" ht="369.75">
      <c r="A132" t="s">
        <v>56</v>
      </c>
      <c r="E132" s="36" t="s">
        <v>668</v>
      </c>
    </row>
    <row r="133" spans="1:16" ht="12.75">
      <c r="A133" s="25" t="s">
        <v>48</v>
      </c>
      <c r="B133" s="30" t="s">
        <v>323</v>
      </c>
      <c r="C133" s="30" t="s">
        <v>675</v>
      </c>
      <c r="D133" s="25" t="s">
        <v>50</v>
      </c>
      <c r="E133" s="31" t="s">
        <v>676</v>
      </c>
      <c r="F133" s="32" t="s">
        <v>150</v>
      </c>
      <c r="G133" s="33">
        <v>24.071</v>
      </c>
      <c r="H133" s="34">
        <v>0</v>
      </c>
      <c r="I133" s="34">
        <f>ROUND(ROUND(H133,2)*ROUND(G133,3),2)</f>
        <v>0</v>
      </c>
      <c r="O133">
        <f>(I133*21)/100</f>
        <v>0</v>
      </c>
      <c r="P133" t="s">
        <v>27</v>
      </c>
    </row>
    <row r="134" spans="1:5" ht="12.75">
      <c r="A134" s="35" t="s">
        <v>53</v>
      </c>
      <c r="E134" s="36" t="s">
        <v>587</v>
      </c>
    </row>
    <row r="135" spans="1:5" ht="178.5">
      <c r="A135" s="37" t="s">
        <v>54</v>
      </c>
      <c r="E135" s="38" t="s">
        <v>677</v>
      </c>
    </row>
    <row r="136" spans="1:5" ht="102">
      <c r="A136" t="s">
        <v>56</v>
      </c>
      <c r="E136" s="36" t="s">
        <v>678</v>
      </c>
    </row>
    <row r="137" spans="1:16" ht="12.75">
      <c r="A137" s="25" t="s">
        <v>48</v>
      </c>
      <c r="B137" s="30" t="s">
        <v>325</v>
      </c>
      <c r="C137" s="30" t="s">
        <v>679</v>
      </c>
      <c r="D137" s="25" t="s">
        <v>50</v>
      </c>
      <c r="E137" s="31" t="s">
        <v>680</v>
      </c>
      <c r="F137" s="32" t="s">
        <v>150</v>
      </c>
      <c r="G137" s="33">
        <v>2.4</v>
      </c>
      <c r="H137" s="34">
        <v>0</v>
      </c>
      <c r="I137" s="34">
        <f>ROUND(ROUND(H137,2)*ROUND(G137,3),2)</f>
        <v>0</v>
      </c>
      <c r="O137">
        <f>(I137*21)/100</f>
        <v>0</v>
      </c>
      <c r="P137" t="s">
        <v>27</v>
      </c>
    </row>
    <row r="138" spans="1:5" ht="12.75">
      <c r="A138" s="35" t="s">
        <v>53</v>
      </c>
      <c r="E138" s="36" t="s">
        <v>50</v>
      </c>
    </row>
    <row r="139" spans="1:5" ht="140.25">
      <c r="A139" s="37" t="s">
        <v>54</v>
      </c>
      <c r="E139" s="38" t="s">
        <v>681</v>
      </c>
    </row>
    <row r="140" spans="1:5" ht="357">
      <c r="A140" t="s">
        <v>56</v>
      </c>
      <c r="E140" s="36" t="s">
        <v>682</v>
      </c>
    </row>
    <row r="141" spans="1:18" ht="12.75" customHeight="1">
      <c r="A141" s="12" t="s">
        <v>46</v>
      </c>
      <c r="B141" s="12"/>
      <c r="C141" s="43" t="s">
        <v>38</v>
      </c>
      <c r="D141" s="12"/>
      <c r="E141" s="28" t="s">
        <v>244</v>
      </c>
      <c r="F141" s="12"/>
      <c r="G141" s="12"/>
      <c r="H141" s="12"/>
      <c r="I141" s="44">
        <f>0+Q141</f>
        <v>0</v>
      </c>
      <c r="O141">
        <f>0+R141</f>
        <v>0</v>
      </c>
      <c r="Q141">
        <f>0+I142+I146</f>
        <v>0</v>
      </c>
      <c r="R141">
        <f>0+O142+O146</f>
        <v>0</v>
      </c>
    </row>
    <row r="142" spans="1:16" ht="12.75">
      <c r="A142" s="25" t="s">
        <v>48</v>
      </c>
      <c r="B142" s="30" t="s">
        <v>330</v>
      </c>
      <c r="C142" s="30" t="s">
        <v>683</v>
      </c>
      <c r="D142" s="25" t="s">
        <v>50</v>
      </c>
      <c r="E142" s="31" t="s">
        <v>684</v>
      </c>
      <c r="F142" s="32" t="s">
        <v>191</v>
      </c>
      <c r="G142" s="33">
        <v>12.035</v>
      </c>
      <c r="H142" s="34">
        <v>0</v>
      </c>
      <c r="I142" s="34">
        <f>ROUND(ROUND(H142,2)*ROUND(G142,3),2)</f>
        <v>0</v>
      </c>
      <c r="O142">
        <f>(I142*21)/100</f>
        <v>0</v>
      </c>
      <c r="P142" t="s">
        <v>27</v>
      </c>
    </row>
    <row r="143" spans="1:5" ht="12.75">
      <c r="A143" s="35" t="s">
        <v>53</v>
      </c>
      <c r="E143" s="36" t="s">
        <v>587</v>
      </c>
    </row>
    <row r="144" spans="1:5" ht="165.75">
      <c r="A144" s="37" t="s">
        <v>54</v>
      </c>
      <c r="E144" s="38" t="s">
        <v>685</v>
      </c>
    </row>
    <row r="145" spans="1:5" ht="51">
      <c r="A145" t="s">
        <v>56</v>
      </c>
      <c r="E145" s="36" t="s">
        <v>248</v>
      </c>
    </row>
    <row r="146" spans="1:16" ht="12.75">
      <c r="A146" s="25" t="s">
        <v>48</v>
      </c>
      <c r="B146" s="30" t="s">
        <v>335</v>
      </c>
      <c r="C146" s="30" t="s">
        <v>686</v>
      </c>
      <c r="D146" s="25" t="s">
        <v>50</v>
      </c>
      <c r="E146" s="31" t="s">
        <v>687</v>
      </c>
      <c r="F146" s="32" t="s">
        <v>191</v>
      </c>
      <c r="G146" s="33">
        <v>56</v>
      </c>
      <c r="H146" s="34">
        <v>0</v>
      </c>
      <c r="I146" s="34">
        <f>ROUND(ROUND(H146,2)*ROUND(G146,3),2)</f>
        <v>0</v>
      </c>
      <c r="O146">
        <f>(I146*21)/100</f>
        <v>0</v>
      </c>
      <c r="P146" t="s">
        <v>27</v>
      </c>
    </row>
    <row r="147" spans="1:5" ht="12.75">
      <c r="A147" s="35" t="s">
        <v>53</v>
      </c>
      <c r="E147" s="36" t="s">
        <v>587</v>
      </c>
    </row>
    <row r="148" spans="1:5" ht="63.75">
      <c r="A148" s="37" t="s">
        <v>54</v>
      </c>
      <c r="E148" s="38" t="s">
        <v>688</v>
      </c>
    </row>
    <row r="149" spans="1:5" ht="140.25">
      <c r="A149" t="s">
        <v>56</v>
      </c>
      <c r="E149" s="36" t="s">
        <v>267</v>
      </c>
    </row>
    <row r="150" spans="1:15" ht="12.75" customHeight="1">
      <c r="A150" s="8" t="s">
        <v>46</v>
      </c>
      <c r="B150" s="8"/>
      <c r="C150" s="10" t="s">
        <v>40</v>
      </c>
      <c r="D150" s="8"/>
      <c r="E150" s="24" t="s">
        <v>689</v>
      </c>
      <c r="F150" s="8"/>
      <c r="G150" s="8"/>
      <c r="H150" s="8"/>
      <c r="I150" s="42">
        <f>0</f>
        <v>0</v>
      </c>
      <c r="O150">
        <f>0</f>
        <v>0</v>
      </c>
    </row>
    <row r="151" spans="1:18" ht="12.75" customHeight="1">
      <c r="A151" s="12" t="s">
        <v>46</v>
      </c>
      <c r="B151" s="12"/>
      <c r="C151" s="43" t="s">
        <v>78</v>
      </c>
      <c r="D151" s="12"/>
      <c r="E151" s="45" t="s">
        <v>690</v>
      </c>
      <c r="F151" s="12"/>
      <c r="G151" s="12"/>
      <c r="H151" s="12"/>
      <c r="I151" s="44">
        <f>0+Q151</f>
        <v>0</v>
      </c>
      <c r="O151">
        <f>0+R151</f>
        <v>0</v>
      </c>
      <c r="Q151">
        <f>0+I152+I156+I160+I164+I168+I172+I176</f>
        <v>0</v>
      </c>
      <c r="R151">
        <f>0+O152+O156+O160+O164+O168+O172+O176</f>
        <v>0</v>
      </c>
    </row>
    <row r="152" spans="1:16" ht="12.75">
      <c r="A152" s="25" t="s">
        <v>48</v>
      </c>
      <c r="B152" s="30" t="s">
        <v>339</v>
      </c>
      <c r="C152" s="30" t="s">
        <v>691</v>
      </c>
      <c r="D152" s="25" t="s">
        <v>50</v>
      </c>
      <c r="E152" s="31" t="s">
        <v>692</v>
      </c>
      <c r="F152" s="32" t="s">
        <v>191</v>
      </c>
      <c r="G152" s="33">
        <v>480</v>
      </c>
      <c r="H152" s="34">
        <v>0</v>
      </c>
      <c r="I152" s="34">
        <f>ROUND(ROUND(H152,2)*ROUND(G152,3),2)</f>
        <v>0</v>
      </c>
      <c r="O152">
        <f>(I152*21)/100</f>
        <v>0</v>
      </c>
      <c r="P152" t="s">
        <v>27</v>
      </c>
    </row>
    <row r="153" spans="1:5" ht="12.75">
      <c r="A153" s="35" t="s">
        <v>53</v>
      </c>
      <c r="E153" s="36" t="s">
        <v>587</v>
      </c>
    </row>
    <row r="154" spans="1:5" ht="331.5">
      <c r="A154" s="37" t="s">
        <v>54</v>
      </c>
      <c r="E154" s="38" t="s">
        <v>693</v>
      </c>
    </row>
    <row r="155" spans="1:5" ht="191.25">
      <c r="A155" t="s">
        <v>56</v>
      </c>
      <c r="E155" s="36" t="s">
        <v>694</v>
      </c>
    </row>
    <row r="156" spans="1:16" ht="12.75">
      <c r="A156" s="25" t="s">
        <v>48</v>
      </c>
      <c r="B156" s="30" t="s">
        <v>344</v>
      </c>
      <c r="C156" s="30" t="s">
        <v>695</v>
      </c>
      <c r="D156" s="25" t="s">
        <v>50</v>
      </c>
      <c r="E156" s="31" t="s">
        <v>696</v>
      </c>
      <c r="F156" s="32" t="s">
        <v>191</v>
      </c>
      <c r="G156" s="33">
        <v>58.25</v>
      </c>
      <c r="H156" s="34">
        <v>0</v>
      </c>
      <c r="I156" s="34">
        <f>ROUND(ROUND(H156,2)*ROUND(G156,3),2)</f>
        <v>0</v>
      </c>
      <c r="O156">
        <f>(I156*21)/100</f>
        <v>0</v>
      </c>
      <c r="P156" t="s">
        <v>27</v>
      </c>
    </row>
    <row r="157" spans="1:5" ht="12.75">
      <c r="A157" s="35" t="s">
        <v>53</v>
      </c>
      <c r="E157" s="36" t="s">
        <v>587</v>
      </c>
    </row>
    <row r="158" spans="1:5" ht="51">
      <c r="A158" s="37" t="s">
        <v>54</v>
      </c>
      <c r="E158" s="38" t="s">
        <v>697</v>
      </c>
    </row>
    <row r="159" spans="1:5" ht="191.25">
      <c r="A159" t="s">
        <v>56</v>
      </c>
      <c r="E159" s="36" t="s">
        <v>698</v>
      </c>
    </row>
    <row r="160" spans="1:16" ht="12.75">
      <c r="A160" s="25" t="s">
        <v>48</v>
      </c>
      <c r="B160" s="30" t="s">
        <v>348</v>
      </c>
      <c r="C160" s="30" t="s">
        <v>699</v>
      </c>
      <c r="D160" s="25" t="s">
        <v>50</v>
      </c>
      <c r="E160" s="31" t="s">
        <v>700</v>
      </c>
      <c r="F160" s="32" t="s">
        <v>191</v>
      </c>
      <c r="G160" s="33">
        <v>21.96</v>
      </c>
      <c r="H160" s="34">
        <v>0</v>
      </c>
      <c r="I160" s="34">
        <f>ROUND(ROUND(H160,2)*ROUND(G160,3),2)</f>
        <v>0</v>
      </c>
      <c r="O160">
        <f>(I160*21)/100</f>
        <v>0</v>
      </c>
      <c r="P160" t="s">
        <v>27</v>
      </c>
    </row>
    <row r="161" spans="1:5" ht="12.75">
      <c r="A161" s="35" t="s">
        <v>53</v>
      </c>
      <c r="E161" s="36" t="s">
        <v>587</v>
      </c>
    </row>
    <row r="162" spans="1:5" ht="89.25">
      <c r="A162" s="37" t="s">
        <v>54</v>
      </c>
      <c r="E162" s="38" t="s">
        <v>701</v>
      </c>
    </row>
    <row r="163" spans="1:5" ht="204">
      <c r="A163" t="s">
        <v>56</v>
      </c>
      <c r="E163" s="36" t="s">
        <v>702</v>
      </c>
    </row>
    <row r="164" spans="1:16" ht="25.5">
      <c r="A164" s="25" t="s">
        <v>48</v>
      </c>
      <c r="B164" s="30" t="s">
        <v>353</v>
      </c>
      <c r="C164" s="30" t="s">
        <v>703</v>
      </c>
      <c r="D164" s="25" t="s">
        <v>50</v>
      </c>
      <c r="E164" s="31" t="s">
        <v>704</v>
      </c>
      <c r="F164" s="32" t="s">
        <v>191</v>
      </c>
      <c r="G164" s="33">
        <v>86.195</v>
      </c>
      <c r="H164" s="34">
        <v>0</v>
      </c>
      <c r="I164" s="34">
        <f>ROUND(ROUND(H164,2)*ROUND(G164,3),2)</f>
        <v>0</v>
      </c>
      <c r="O164">
        <f>(I164*21)/100</f>
        <v>0</v>
      </c>
      <c r="P164" t="s">
        <v>27</v>
      </c>
    </row>
    <row r="165" spans="1:5" ht="12.75">
      <c r="A165" s="35" t="s">
        <v>53</v>
      </c>
      <c r="E165" s="36" t="s">
        <v>587</v>
      </c>
    </row>
    <row r="166" spans="1:5" ht="165.75">
      <c r="A166" s="37" t="s">
        <v>54</v>
      </c>
      <c r="E166" s="38" t="s">
        <v>705</v>
      </c>
    </row>
    <row r="167" spans="1:5" ht="191.25">
      <c r="A167" t="s">
        <v>56</v>
      </c>
      <c r="E167" s="36" t="s">
        <v>706</v>
      </c>
    </row>
    <row r="168" spans="1:16" ht="12.75">
      <c r="A168" s="25" t="s">
        <v>48</v>
      </c>
      <c r="B168" s="30" t="s">
        <v>358</v>
      </c>
      <c r="C168" s="30" t="s">
        <v>707</v>
      </c>
      <c r="D168" s="25" t="s">
        <v>50</v>
      </c>
      <c r="E168" s="31" t="s">
        <v>708</v>
      </c>
      <c r="F168" s="32" t="s">
        <v>191</v>
      </c>
      <c r="G168" s="33">
        <v>160</v>
      </c>
      <c r="H168" s="34">
        <v>0</v>
      </c>
      <c r="I168" s="34">
        <f>ROUND(ROUND(H168,2)*ROUND(G168,3),2)</f>
        <v>0</v>
      </c>
      <c r="O168">
        <f>(I168*21)/100</f>
        <v>0</v>
      </c>
      <c r="P168" t="s">
        <v>27</v>
      </c>
    </row>
    <row r="169" spans="1:5" ht="12.75">
      <c r="A169" s="35" t="s">
        <v>53</v>
      </c>
      <c r="E169" s="36" t="s">
        <v>587</v>
      </c>
    </row>
    <row r="170" spans="1:5" ht="204">
      <c r="A170" s="37" t="s">
        <v>54</v>
      </c>
      <c r="E170" s="38" t="s">
        <v>709</v>
      </c>
    </row>
    <row r="171" spans="1:5" ht="38.25">
      <c r="A171" t="s">
        <v>56</v>
      </c>
      <c r="E171" s="36" t="s">
        <v>710</v>
      </c>
    </row>
    <row r="172" spans="1:16" ht="12.75">
      <c r="A172" s="25" t="s">
        <v>48</v>
      </c>
      <c r="B172" s="30" t="s">
        <v>363</v>
      </c>
      <c r="C172" s="30" t="s">
        <v>711</v>
      </c>
      <c r="D172" s="25" t="s">
        <v>50</v>
      </c>
      <c r="E172" s="31" t="s">
        <v>712</v>
      </c>
      <c r="F172" s="32" t="s">
        <v>191</v>
      </c>
      <c r="G172" s="33">
        <v>165.8</v>
      </c>
      <c r="H172" s="34">
        <v>0</v>
      </c>
      <c r="I172" s="34">
        <f>ROUND(ROUND(H172,2)*ROUND(G172,3),2)</f>
        <v>0</v>
      </c>
      <c r="O172">
        <f>(I172*21)/100</f>
        <v>0</v>
      </c>
      <c r="P172" t="s">
        <v>27</v>
      </c>
    </row>
    <row r="173" spans="1:5" ht="12.75">
      <c r="A173" s="35" t="s">
        <v>53</v>
      </c>
      <c r="E173" s="36" t="s">
        <v>587</v>
      </c>
    </row>
    <row r="174" spans="1:5" ht="204">
      <c r="A174" s="37" t="s">
        <v>54</v>
      </c>
      <c r="E174" s="38" t="s">
        <v>713</v>
      </c>
    </row>
    <row r="175" spans="1:5" ht="51">
      <c r="A175" t="s">
        <v>56</v>
      </c>
      <c r="E175" s="36" t="s">
        <v>714</v>
      </c>
    </row>
    <row r="176" spans="1:16" ht="12.75">
      <c r="A176" s="25" t="s">
        <v>48</v>
      </c>
      <c r="B176" s="30" t="s">
        <v>368</v>
      </c>
      <c r="C176" s="30" t="s">
        <v>715</v>
      </c>
      <c r="D176" s="25" t="s">
        <v>50</v>
      </c>
      <c r="E176" s="31" t="s">
        <v>716</v>
      </c>
      <c r="F176" s="32" t="s">
        <v>191</v>
      </c>
      <c r="G176" s="33">
        <v>52.155</v>
      </c>
      <c r="H176" s="34">
        <v>0</v>
      </c>
      <c r="I176" s="34">
        <f>ROUND(ROUND(H176,2)*ROUND(G176,3),2)</f>
        <v>0</v>
      </c>
      <c r="O176">
        <f>(I176*21)/100</f>
        <v>0</v>
      </c>
      <c r="P176" t="s">
        <v>27</v>
      </c>
    </row>
    <row r="177" spans="1:5" ht="12.75">
      <c r="A177" s="35" t="s">
        <v>53</v>
      </c>
      <c r="E177" s="36" t="s">
        <v>587</v>
      </c>
    </row>
    <row r="178" spans="1:5" ht="63.75">
      <c r="A178" s="37" t="s">
        <v>54</v>
      </c>
      <c r="E178" s="38" t="s">
        <v>717</v>
      </c>
    </row>
    <row r="179" spans="1:5" ht="51">
      <c r="A179" t="s">
        <v>56</v>
      </c>
      <c r="E179" s="36" t="s">
        <v>714</v>
      </c>
    </row>
    <row r="180" spans="1:18" ht="12.75" customHeight="1">
      <c r="A180" s="12" t="s">
        <v>46</v>
      </c>
      <c r="B180" s="12"/>
      <c r="C180" s="43" t="s">
        <v>84</v>
      </c>
      <c r="D180" s="12"/>
      <c r="E180" s="28" t="s">
        <v>285</v>
      </c>
      <c r="F180" s="12"/>
      <c r="G180" s="12"/>
      <c r="H180" s="12"/>
      <c r="I180" s="44">
        <f>0+Q180</f>
        <v>0</v>
      </c>
      <c r="O180">
        <f>0+R180</f>
        <v>0</v>
      </c>
      <c r="Q180">
        <f>0+I181+I185</f>
        <v>0</v>
      </c>
      <c r="R180">
        <f>0+O181+O185</f>
        <v>0</v>
      </c>
    </row>
    <row r="181" spans="1:16" ht="12.75">
      <c r="A181" s="25" t="s">
        <v>48</v>
      </c>
      <c r="B181" s="30" t="s">
        <v>373</v>
      </c>
      <c r="C181" s="30" t="s">
        <v>718</v>
      </c>
      <c r="D181" s="25" t="s">
        <v>50</v>
      </c>
      <c r="E181" s="31" t="s">
        <v>719</v>
      </c>
      <c r="F181" s="32" t="s">
        <v>164</v>
      </c>
      <c r="G181" s="33">
        <v>25.1</v>
      </c>
      <c r="H181" s="34">
        <v>0</v>
      </c>
      <c r="I181" s="34">
        <f>ROUND(ROUND(H181,2)*ROUND(G181,3),2)</f>
        <v>0</v>
      </c>
      <c r="O181">
        <f>(I181*21)/100</f>
        <v>0</v>
      </c>
      <c r="P181" t="s">
        <v>27</v>
      </c>
    </row>
    <row r="182" spans="1:5" ht="12.75">
      <c r="A182" s="35" t="s">
        <v>53</v>
      </c>
      <c r="E182" s="36" t="s">
        <v>587</v>
      </c>
    </row>
    <row r="183" spans="1:5" ht="51">
      <c r="A183" s="37" t="s">
        <v>54</v>
      </c>
      <c r="E183" s="38" t="s">
        <v>720</v>
      </c>
    </row>
    <row r="184" spans="1:5" ht="242.25">
      <c r="A184" t="s">
        <v>56</v>
      </c>
      <c r="E184" s="36" t="s">
        <v>721</v>
      </c>
    </row>
    <row r="185" spans="1:16" ht="12.75">
      <c r="A185" s="25" t="s">
        <v>48</v>
      </c>
      <c r="B185" s="30" t="s">
        <v>378</v>
      </c>
      <c r="C185" s="30" t="s">
        <v>722</v>
      </c>
      <c r="D185" s="25" t="s">
        <v>50</v>
      </c>
      <c r="E185" s="31" t="s">
        <v>723</v>
      </c>
      <c r="F185" s="32" t="s">
        <v>164</v>
      </c>
      <c r="G185" s="33">
        <v>109.8</v>
      </c>
      <c r="H185" s="34">
        <v>0</v>
      </c>
      <c r="I185" s="34">
        <f>ROUND(ROUND(H185,2)*ROUND(G185,3),2)</f>
        <v>0</v>
      </c>
      <c r="O185">
        <f>(I185*21)/100</f>
        <v>0</v>
      </c>
      <c r="P185" t="s">
        <v>27</v>
      </c>
    </row>
    <row r="186" spans="1:5" ht="12.75">
      <c r="A186" s="35" t="s">
        <v>53</v>
      </c>
      <c r="E186" s="36" t="s">
        <v>587</v>
      </c>
    </row>
    <row r="187" spans="1:5" ht="76.5">
      <c r="A187" s="37" t="s">
        <v>54</v>
      </c>
      <c r="E187" s="38" t="s">
        <v>724</v>
      </c>
    </row>
    <row r="188" spans="1:5" ht="267.75">
      <c r="A188" t="s">
        <v>56</v>
      </c>
      <c r="E188" s="36" t="s">
        <v>725</v>
      </c>
    </row>
    <row r="189" spans="1:18" ht="12.75" customHeight="1">
      <c r="A189" s="12" t="s">
        <v>46</v>
      </c>
      <c r="B189" s="12"/>
      <c r="C189" s="43" t="s">
        <v>43</v>
      </c>
      <c r="D189" s="12"/>
      <c r="E189" s="28" t="s">
        <v>161</v>
      </c>
      <c r="F189" s="12"/>
      <c r="G189" s="12"/>
      <c r="H189" s="12"/>
      <c r="I189" s="44">
        <f>0+Q189</f>
        <v>0</v>
      </c>
      <c r="O189">
        <f>0+R189</f>
        <v>0</v>
      </c>
      <c r="Q189">
        <f>0+I190+I194+I198+I202+I206+I210+I214</f>
        <v>0</v>
      </c>
      <c r="R189">
        <f>0+O190+O194+O198+O202+O206+O210+O214</f>
        <v>0</v>
      </c>
    </row>
    <row r="190" spans="1:16" ht="12.75">
      <c r="A190" s="25" t="s">
        <v>48</v>
      </c>
      <c r="B190" s="30" t="s">
        <v>382</v>
      </c>
      <c r="C190" s="30" t="s">
        <v>726</v>
      </c>
      <c r="D190" s="25" t="s">
        <v>32</v>
      </c>
      <c r="E190" s="31" t="s">
        <v>727</v>
      </c>
      <c r="F190" s="32" t="s">
        <v>164</v>
      </c>
      <c r="G190" s="33">
        <v>11.8</v>
      </c>
      <c r="H190" s="34">
        <v>0</v>
      </c>
      <c r="I190" s="34">
        <f>ROUND(ROUND(H190,2)*ROUND(G190,3),2)</f>
        <v>0</v>
      </c>
      <c r="O190">
        <f>(I190*21)/100</f>
        <v>0</v>
      </c>
      <c r="P190" t="s">
        <v>27</v>
      </c>
    </row>
    <row r="191" spans="1:5" ht="12.75">
      <c r="A191" s="35" t="s">
        <v>53</v>
      </c>
      <c r="E191" s="36" t="s">
        <v>587</v>
      </c>
    </row>
    <row r="192" spans="1:5" ht="63.75">
      <c r="A192" s="37" t="s">
        <v>54</v>
      </c>
      <c r="E192" s="38" t="s">
        <v>728</v>
      </c>
    </row>
    <row r="193" spans="1:5" ht="89.25">
      <c r="A193" t="s">
        <v>56</v>
      </c>
      <c r="E193" s="36" t="s">
        <v>729</v>
      </c>
    </row>
    <row r="194" spans="1:16" ht="25.5">
      <c r="A194" s="25" t="s">
        <v>48</v>
      </c>
      <c r="B194" s="30" t="s">
        <v>730</v>
      </c>
      <c r="C194" s="30" t="s">
        <v>731</v>
      </c>
      <c r="D194" s="25" t="s">
        <v>50</v>
      </c>
      <c r="E194" s="31" t="s">
        <v>732</v>
      </c>
      <c r="F194" s="32" t="s">
        <v>164</v>
      </c>
      <c r="G194" s="33">
        <v>15.65</v>
      </c>
      <c r="H194" s="34">
        <v>0</v>
      </c>
      <c r="I194" s="34">
        <f>ROUND(ROUND(H194,2)*ROUND(G194,3),2)</f>
        <v>0</v>
      </c>
      <c r="O194">
        <f>(I194*21)/100</f>
        <v>0</v>
      </c>
      <c r="P194" t="s">
        <v>27</v>
      </c>
    </row>
    <row r="195" spans="1:5" ht="12.75">
      <c r="A195" s="35" t="s">
        <v>53</v>
      </c>
      <c r="E195" s="36" t="s">
        <v>50</v>
      </c>
    </row>
    <row r="196" spans="1:5" ht="63.75">
      <c r="A196" s="37" t="s">
        <v>54</v>
      </c>
      <c r="E196" s="38" t="s">
        <v>733</v>
      </c>
    </row>
    <row r="197" spans="1:5" ht="114.75">
      <c r="A197" t="s">
        <v>56</v>
      </c>
      <c r="E197" s="36" t="s">
        <v>734</v>
      </c>
    </row>
    <row r="198" spans="1:16" ht="12.75">
      <c r="A198" s="25" t="s">
        <v>48</v>
      </c>
      <c r="B198" s="30" t="s">
        <v>735</v>
      </c>
      <c r="C198" s="30" t="s">
        <v>736</v>
      </c>
      <c r="D198" s="25" t="s">
        <v>50</v>
      </c>
      <c r="E198" s="31" t="s">
        <v>737</v>
      </c>
      <c r="F198" s="32" t="s">
        <v>70</v>
      </c>
      <c r="G198" s="33">
        <v>4</v>
      </c>
      <c r="H198" s="34">
        <v>0</v>
      </c>
      <c r="I198" s="34">
        <f>ROUND(ROUND(H198,2)*ROUND(G198,3),2)</f>
        <v>0</v>
      </c>
      <c r="O198">
        <f>(I198*21)/100</f>
        <v>0</v>
      </c>
      <c r="P198" t="s">
        <v>27</v>
      </c>
    </row>
    <row r="199" spans="1:5" ht="12.75">
      <c r="A199" s="35" t="s">
        <v>53</v>
      </c>
      <c r="E199" s="36" t="s">
        <v>50</v>
      </c>
    </row>
    <row r="200" spans="1:5" ht="38.25">
      <c r="A200" s="37" t="s">
        <v>54</v>
      </c>
      <c r="E200" s="38" t="s">
        <v>738</v>
      </c>
    </row>
    <row r="201" spans="1:5" ht="12.75">
      <c r="A201" t="s">
        <v>56</v>
      </c>
      <c r="E201" s="36" t="s">
        <v>739</v>
      </c>
    </row>
    <row r="202" spans="1:16" ht="12.75">
      <c r="A202" s="25" t="s">
        <v>48</v>
      </c>
      <c r="B202" s="30" t="s">
        <v>740</v>
      </c>
      <c r="C202" s="30" t="s">
        <v>741</v>
      </c>
      <c r="D202" s="25" t="s">
        <v>50</v>
      </c>
      <c r="E202" s="31" t="s">
        <v>742</v>
      </c>
      <c r="F202" s="32" t="s">
        <v>70</v>
      </c>
      <c r="G202" s="33">
        <v>2</v>
      </c>
      <c r="H202" s="34">
        <v>0</v>
      </c>
      <c r="I202" s="34">
        <f>ROUND(ROUND(H202,2)*ROUND(G202,3),2)</f>
        <v>0</v>
      </c>
      <c r="O202">
        <f>(I202*21)/100</f>
        <v>0</v>
      </c>
      <c r="P202" t="s">
        <v>27</v>
      </c>
    </row>
    <row r="203" spans="1:5" ht="12.75">
      <c r="A203" s="35" t="s">
        <v>53</v>
      </c>
      <c r="E203" s="36" t="s">
        <v>587</v>
      </c>
    </row>
    <row r="204" spans="1:5" ht="25.5">
      <c r="A204" s="37" t="s">
        <v>54</v>
      </c>
      <c r="E204" s="38" t="s">
        <v>743</v>
      </c>
    </row>
    <row r="205" spans="1:5" ht="25.5">
      <c r="A205" t="s">
        <v>56</v>
      </c>
      <c r="E205" s="36" t="s">
        <v>744</v>
      </c>
    </row>
    <row r="206" spans="1:16" ht="12.75">
      <c r="A206" s="25" t="s">
        <v>48</v>
      </c>
      <c r="B206" s="30" t="s">
        <v>745</v>
      </c>
      <c r="C206" s="30" t="s">
        <v>746</v>
      </c>
      <c r="D206" s="25" t="s">
        <v>50</v>
      </c>
      <c r="E206" s="31" t="s">
        <v>747</v>
      </c>
      <c r="F206" s="32" t="s">
        <v>164</v>
      </c>
      <c r="G206" s="33">
        <v>27.45</v>
      </c>
      <c r="H206" s="34">
        <v>0</v>
      </c>
      <c r="I206" s="34">
        <f>ROUND(ROUND(H206,2)*ROUND(G206,3),2)</f>
        <v>0</v>
      </c>
      <c r="O206">
        <f>(I206*21)/100</f>
        <v>0</v>
      </c>
      <c r="P206" t="s">
        <v>27</v>
      </c>
    </row>
    <row r="207" spans="1:5" ht="12.75">
      <c r="A207" s="35" t="s">
        <v>53</v>
      </c>
      <c r="E207" s="36" t="s">
        <v>587</v>
      </c>
    </row>
    <row r="208" spans="1:5" ht="63.75">
      <c r="A208" s="37" t="s">
        <v>54</v>
      </c>
      <c r="E208" s="38" t="s">
        <v>748</v>
      </c>
    </row>
    <row r="209" spans="1:5" ht="38.25">
      <c r="A209" t="s">
        <v>56</v>
      </c>
      <c r="E209" s="36" t="s">
        <v>749</v>
      </c>
    </row>
    <row r="210" spans="1:16" ht="12.75">
      <c r="A210" s="25" t="s">
        <v>48</v>
      </c>
      <c r="B210" s="30" t="s">
        <v>750</v>
      </c>
      <c r="C210" s="30" t="s">
        <v>751</v>
      </c>
      <c r="D210" s="25" t="s">
        <v>50</v>
      </c>
      <c r="E210" s="31" t="s">
        <v>752</v>
      </c>
      <c r="F210" s="32" t="s">
        <v>164</v>
      </c>
      <c r="G210" s="33">
        <v>27</v>
      </c>
      <c r="H210" s="34">
        <v>0</v>
      </c>
      <c r="I210" s="34">
        <f>ROUND(ROUND(H210,2)*ROUND(G210,3),2)</f>
        <v>0</v>
      </c>
      <c r="O210">
        <f>(I210*21)/100</f>
        <v>0</v>
      </c>
      <c r="P210" t="s">
        <v>27</v>
      </c>
    </row>
    <row r="211" spans="1:5" ht="12.75">
      <c r="A211" s="35" t="s">
        <v>53</v>
      </c>
      <c r="E211" s="36" t="s">
        <v>587</v>
      </c>
    </row>
    <row r="212" spans="1:5" ht="63.75">
      <c r="A212" s="37" t="s">
        <v>54</v>
      </c>
      <c r="E212" s="38" t="s">
        <v>753</v>
      </c>
    </row>
    <row r="213" spans="1:5" ht="38.25">
      <c r="A213" t="s">
        <v>56</v>
      </c>
      <c r="E213" s="36" t="s">
        <v>749</v>
      </c>
    </row>
    <row r="214" spans="1:16" ht="12.75">
      <c r="A214" s="25" t="s">
        <v>48</v>
      </c>
      <c r="B214" s="30" t="s">
        <v>754</v>
      </c>
      <c r="C214" s="30" t="s">
        <v>755</v>
      </c>
      <c r="D214" s="25" t="s">
        <v>50</v>
      </c>
      <c r="E214" s="31" t="s">
        <v>756</v>
      </c>
      <c r="F214" s="32" t="s">
        <v>630</v>
      </c>
      <c r="G214" s="33">
        <v>27.45</v>
      </c>
      <c r="H214" s="34">
        <v>0</v>
      </c>
      <c r="I214" s="34">
        <f>ROUND(ROUND(H214,2)*ROUND(G214,3),2)</f>
        <v>0</v>
      </c>
      <c r="O214">
        <f>(I214*21)/100</f>
        <v>0</v>
      </c>
      <c r="P214" t="s">
        <v>27</v>
      </c>
    </row>
    <row r="215" spans="1:5" ht="12.75">
      <c r="A215" s="35" t="s">
        <v>53</v>
      </c>
      <c r="E215" s="36" t="s">
        <v>50</v>
      </c>
    </row>
    <row r="216" spans="1:5" ht="63.75">
      <c r="A216" s="37" t="s">
        <v>54</v>
      </c>
      <c r="E216" s="38" t="s">
        <v>757</v>
      </c>
    </row>
    <row r="217" spans="1:5" ht="409.5">
      <c r="A217" t="s">
        <v>56</v>
      </c>
      <c r="E217" s="36" t="s">
        <v>758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0+O8+O13+O30+O35+O40+O105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759</v>
      </c>
      <c r="I3" s="39">
        <f>0+I8+I13+I30+I35+I40+I105</f>
        <v>0</v>
      </c>
      <c r="O3" t="s">
        <v>23</v>
      </c>
      <c r="P3" t="s">
        <v>27</v>
      </c>
    </row>
    <row r="4" spans="1:16" ht="15" customHeight="1">
      <c r="A4" t="s">
        <v>17</v>
      </c>
      <c r="B4" s="20" t="s">
        <v>22</v>
      </c>
      <c r="C4" s="3" t="s">
        <v>759</v>
      </c>
      <c r="D4" s="2"/>
      <c r="E4" s="21" t="s">
        <v>760</v>
      </c>
      <c r="F4" s="12"/>
      <c r="G4" s="12"/>
      <c r="H4" s="26"/>
      <c r="I4" s="26"/>
      <c r="O4" t="s">
        <v>24</v>
      </c>
      <c r="P4" t="s">
        <v>27</v>
      </c>
    </row>
    <row r="5" spans="1:16" ht="12.75" customHeight="1">
      <c r="A5" s="1" t="s">
        <v>29</v>
      </c>
      <c r="B5" s="1" t="s">
        <v>31</v>
      </c>
      <c r="C5" s="1" t="s">
        <v>33</v>
      </c>
      <c r="D5" s="1" t="s">
        <v>34</v>
      </c>
      <c r="E5" s="1" t="s">
        <v>35</v>
      </c>
      <c r="F5" s="1" t="s">
        <v>37</v>
      </c>
      <c r="G5" s="1" t="s">
        <v>39</v>
      </c>
      <c r="H5" s="1" t="s">
        <v>41</v>
      </c>
      <c r="I5" s="1"/>
      <c r="O5" t="s">
        <v>25</v>
      </c>
      <c r="P5" t="s">
        <v>27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42</v>
      </c>
      <c r="I6" s="19" t="s">
        <v>44</v>
      </c>
    </row>
    <row r="7" spans="1:9" ht="12.75" customHeight="1">
      <c r="A7" s="19" t="s">
        <v>30</v>
      </c>
      <c r="B7" s="19" t="s">
        <v>32</v>
      </c>
      <c r="C7" s="19" t="s">
        <v>27</v>
      </c>
      <c r="D7" s="19" t="s">
        <v>26</v>
      </c>
      <c r="E7" s="19" t="s">
        <v>36</v>
      </c>
      <c r="F7" s="19" t="s">
        <v>38</v>
      </c>
      <c r="G7" s="19" t="s">
        <v>40</v>
      </c>
      <c r="H7" s="19" t="s">
        <v>43</v>
      </c>
      <c r="I7" s="19" t="s">
        <v>45</v>
      </c>
    </row>
    <row r="8" spans="1:18" ht="12.75" customHeight="1">
      <c r="A8" s="26" t="s">
        <v>46</v>
      </c>
      <c r="B8" s="26"/>
      <c r="C8" s="27" t="s">
        <v>30</v>
      </c>
      <c r="D8" s="26"/>
      <c r="E8" s="28" t="s">
        <v>47</v>
      </c>
      <c r="F8" s="26"/>
      <c r="G8" s="26"/>
      <c r="H8" s="26"/>
      <c r="I8" s="29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5" t="s">
        <v>48</v>
      </c>
      <c r="B9" s="30" t="s">
        <v>32</v>
      </c>
      <c r="C9" s="30" t="s">
        <v>133</v>
      </c>
      <c r="D9" s="25" t="s">
        <v>32</v>
      </c>
      <c r="E9" s="31" t="s">
        <v>134</v>
      </c>
      <c r="F9" s="32" t="s">
        <v>135</v>
      </c>
      <c r="G9" s="33">
        <v>43.2</v>
      </c>
      <c r="H9" s="34">
        <v>0</v>
      </c>
      <c r="I9" s="34">
        <f>ROUND(ROUND(H9,2)*ROUND(G9,3),2)</f>
        <v>0</v>
      </c>
      <c r="O9">
        <f>(I9*21)/100</f>
        <v>0</v>
      </c>
      <c r="P9" t="s">
        <v>27</v>
      </c>
    </row>
    <row r="10" spans="1:5" ht="38.25">
      <c r="A10" s="35" t="s">
        <v>53</v>
      </c>
      <c r="E10" s="36" t="s">
        <v>761</v>
      </c>
    </row>
    <row r="11" spans="1:5" ht="63.75">
      <c r="A11" s="37" t="s">
        <v>54</v>
      </c>
      <c r="E11" s="38" t="s">
        <v>762</v>
      </c>
    </row>
    <row r="12" spans="1:5" ht="25.5">
      <c r="A12" t="s">
        <v>56</v>
      </c>
      <c r="E12" s="36" t="s">
        <v>138</v>
      </c>
    </row>
    <row r="13" spans="1:18" ht="12.75" customHeight="1">
      <c r="A13" s="12" t="s">
        <v>46</v>
      </c>
      <c r="B13" s="12"/>
      <c r="C13" s="43" t="s">
        <v>32</v>
      </c>
      <c r="D13" s="12"/>
      <c r="E13" s="28" t="s">
        <v>147</v>
      </c>
      <c r="F13" s="12"/>
      <c r="G13" s="12"/>
      <c r="H13" s="12"/>
      <c r="I13" s="44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2.75">
      <c r="A14" s="25" t="s">
        <v>48</v>
      </c>
      <c r="B14" s="30" t="s">
        <v>27</v>
      </c>
      <c r="C14" s="30" t="s">
        <v>763</v>
      </c>
      <c r="D14" s="25" t="s">
        <v>50</v>
      </c>
      <c r="E14" s="31" t="s">
        <v>764</v>
      </c>
      <c r="F14" s="32" t="s">
        <v>150</v>
      </c>
      <c r="G14" s="33">
        <v>21.6</v>
      </c>
      <c r="H14" s="34">
        <v>0</v>
      </c>
      <c r="I14" s="34">
        <f>ROUND(ROUND(H14,2)*ROUND(G14,3),2)</f>
        <v>0</v>
      </c>
      <c r="O14">
        <f>(I14*21)/100</f>
        <v>0</v>
      </c>
      <c r="P14" t="s">
        <v>27</v>
      </c>
    </row>
    <row r="15" spans="1:5" ht="12.75">
      <c r="A15" s="35" t="s">
        <v>53</v>
      </c>
      <c r="E15" s="36" t="s">
        <v>765</v>
      </c>
    </row>
    <row r="16" spans="1:5" ht="51">
      <c r="A16" s="37" t="s">
        <v>54</v>
      </c>
      <c r="E16" s="38" t="s">
        <v>766</v>
      </c>
    </row>
    <row r="17" spans="1:5" ht="318.75">
      <c r="A17" t="s">
        <v>56</v>
      </c>
      <c r="E17" s="36" t="s">
        <v>767</v>
      </c>
    </row>
    <row r="18" spans="1:16" ht="12.75">
      <c r="A18" s="25" t="s">
        <v>48</v>
      </c>
      <c r="B18" s="30" t="s">
        <v>26</v>
      </c>
      <c r="C18" s="30" t="s">
        <v>220</v>
      </c>
      <c r="D18" s="25" t="s">
        <v>50</v>
      </c>
      <c r="E18" s="31" t="s">
        <v>221</v>
      </c>
      <c r="F18" s="32" t="s">
        <v>150</v>
      </c>
      <c r="G18" s="33">
        <v>13.68</v>
      </c>
      <c r="H18" s="34">
        <v>0</v>
      </c>
      <c r="I18" s="34">
        <f>ROUND(ROUND(H18,2)*ROUND(G18,3),2)</f>
        <v>0</v>
      </c>
      <c r="O18">
        <f>(I18*21)/100</f>
        <v>0</v>
      </c>
      <c r="P18" t="s">
        <v>27</v>
      </c>
    </row>
    <row r="19" spans="1:5" ht="12.75">
      <c r="A19" s="35" t="s">
        <v>53</v>
      </c>
      <c r="E19" s="36" t="s">
        <v>768</v>
      </c>
    </row>
    <row r="20" spans="1:5" ht="38.25">
      <c r="A20" s="37" t="s">
        <v>54</v>
      </c>
      <c r="E20" s="38" t="s">
        <v>769</v>
      </c>
    </row>
    <row r="21" spans="1:5" ht="229.5">
      <c r="A21" t="s">
        <v>56</v>
      </c>
      <c r="E21" s="36" t="s">
        <v>224</v>
      </c>
    </row>
    <row r="22" spans="1:16" ht="12.75">
      <c r="A22" s="25" t="s">
        <v>48</v>
      </c>
      <c r="B22" s="30" t="s">
        <v>36</v>
      </c>
      <c r="C22" s="30" t="s">
        <v>225</v>
      </c>
      <c r="D22" s="25" t="s">
        <v>50</v>
      </c>
      <c r="E22" s="31" t="s">
        <v>226</v>
      </c>
      <c r="F22" s="32" t="s">
        <v>150</v>
      </c>
      <c r="G22" s="33">
        <v>6.48</v>
      </c>
      <c r="H22" s="34">
        <v>0</v>
      </c>
      <c r="I22" s="34">
        <f>ROUND(ROUND(H22,2)*ROUND(G22,3),2)</f>
        <v>0</v>
      </c>
      <c r="O22">
        <f>(I22*21)/100</f>
        <v>0</v>
      </c>
      <c r="P22" t="s">
        <v>27</v>
      </c>
    </row>
    <row r="23" spans="1:5" ht="12.75">
      <c r="A23" s="35" t="s">
        <v>53</v>
      </c>
      <c r="E23" s="36" t="s">
        <v>770</v>
      </c>
    </row>
    <row r="24" spans="1:5" ht="38.25">
      <c r="A24" s="37" t="s">
        <v>54</v>
      </c>
      <c r="E24" s="38" t="s">
        <v>771</v>
      </c>
    </row>
    <row r="25" spans="1:5" ht="293.25">
      <c r="A25" t="s">
        <v>56</v>
      </c>
      <c r="E25" s="36" t="s">
        <v>228</v>
      </c>
    </row>
    <row r="26" spans="1:16" ht="12.75">
      <c r="A26" s="25" t="s">
        <v>48</v>
      </c>
      <c r="B26" s="30" t="s">
        <v>38</v>
      </c>
      <c r="C26" s="30" t="s">
        <v>772</v>
      </c>
      <c r="D26" s="25" t="s">
        <v>50</v>
      </c>
      <c r="E26" s="31" t="s">
        <v>773</v>
      </c>
      <c r="F26" s="32" t="s">
        <v>191</v>
      </c>
      <c r="G26" s="33">
        <v>14.4</v>
      </c>
      <c r="H26" s="34">
        <v>0</v>
      </c>
      <c r="I26" s="34">
        <f>ROUND(ROUND(H26,2)*ROUND(G26,3),2)</f>
        <v>0</v>
      </c>
      <c r="O26">
        <f>(I26*21)/100</f>
        <v>0</v>
      </c>
      <c r="P26" t="s">
        <v>27</v>
      </c>
    </row>
    <row r="27" spans="1:5" ht="12.75">
      <c r="A27" s="35" t="s">
        <v>53</v>
      </c>
      <c r="E27" s="36" t="s">
        <v>50</v>
      </c>
    </row>
    <row r="28" spans="1:5" ht="38.25">
      <c r="A28" s="37" t="s">
        <v>54</v>
      </c>
      <c r="E28" s="38" t="s">
        <v>774</v>
      </c>
    </row>
    <row r="29" spans="1:5" ht="25.5">
      <c r="A29" t="s">
        <v>56</v>
      </c>
      <c r="E29" s="36" t="s">
        <v>513</v>
      </c>
    </row>
    <row r="30" spans="1:18" ht="12.75" customHeight="1">
      <c r="A30" s="12" t="s">
        <v>46</v>
      </c>
      <c r="B30" s="12"/>
      <c r="C30" s="43" t="s">
        <v>36</v>
      </c>
      <c r="D30" s="12"/>
      <c r="E30" s="28" t="s">
        <v>655</v>
      </c>
      <c r="F30" s="12"/>
      <c r="G30" s="12"/>
      <c r="H30" s="12"/>
      <c r="I30" s="44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2.75">
      <c r="A31" s="25" t="s">
        <v>48</v>
      </c>
      <c r="B31" s="30" t="s">
        <v>40</v>
      </c>
      <c r="C31" s="30" t="s">
        <v>775</v>
      </c>
      <c r="D31" s="25" t="s">
        <v>50</v>
      </c>
      <c r="E31" s="31" t="s">
        <v>776</v>
      </c>
      <c r="F31" s="32" t="s">
        <v>150</v>
      </c>
      <c r="G31" s="33">
        <v>1.44</v>
      </c>
      <c r="H31" s="34">
        <v>0</v>
      </c>
      <c r="I31" s="34">
        <f>ROUND(ROUND(H31,2)*ROUND(G31,3),2)</f>
        <v>0</v>
      </c>
      <c r="O31">
        <f>(I31*21)/100</f>
        <v>0</v>
      </c>
      <c r="P31" t="s">
        <v>27</v>
      </c>
    </row>
    <row r="32" spans="1:5" ht="12.75">
      <c r="A32" s="35" t="s">
        <v>53</v>
      </c>
      <c r="E32" s="36" t="s">
        <v>777</v>
      </c>
    </row>
    <row r="33" spans="1:5" ht="38.25">
      <c r="A33" s="37" t="s">
        <v>54</v>
      </c>
      <c r="E33" s="38" t="s">
        <v>778</v>
      </c>
    </row>
    <row r="34" spans="1:5" ht="38.25">
      <c r="A34" t="s">
        <v>56</v>
      </c>
      <c r="E34" s="36" t="s">
        <v>529</v>
      </c>
    </row>
    <row r="35" spans="1:18" ht="12.75" customHeight="1">
      <c r="A35" s="12" t="s">
        <v>46</v>
      </c>
      <c r="B35" s="12"/>
      <c r="C35" s="43" t="s">
        <v>78</v>
      </c>
      <c r="D35" s="12"/>
      <c r="E35" s="28" t="s">
        <v>690</v>
      </c>
      <c r="F35" s="12"/>
      <c r="G35" s="12"/>
      <c r="H35" s="12"/>
      <c r="I35" s="44">
        <f>0+Q35</f>
        <v>0</v>
      </c>
      <c r="O35">
        <f>0+R35</f>
        <v>0</v>
      </c>
      <c r="Q35">
        <f>0+I36</f>
        <v>0</v>
      </c>
      <c r="R35">
        <f>0+O36</f>
        <v>0</v>
      </c>
    </row>
    <row r="36" spans="1:16" ht="12.75">
      <c r="A36" s="25" t="s">
        <v>48</v>
      </c>
      <c r="B36" s="30" t="s">
        <v>78</v>
      </c>
      <c r="C36" s="30" t="s">
        <v>779</v>
      </c>
      <c r="D36" s="25" t="s">
        <v>50</v>
      </c>
      <c r="E36" s="31" t="s">
        <v>780</v>
      </c>
      <c r="F36" s="32" t="s">
        <v>70</v>
      </c>
      <c r="G36" s="33">
        <v>8</v>
      </c>
      <c r="H36" s="34">
        <v>0</v>
      </c>
      <c r="I36" s="34">
        <f>ROUND(ROUND(H36,2)*ROUND(G36,3),2)</f>
        <v>0</v>
      </c>
      <c r="O36">
        <f>(I36*21)/100</f>
        <v>0</v>
      </c>
      <c r="P36" t="s">
        <v>27</v>
      </c>
    </row>
    <row r="37" spans="1:5" ht="12.75">
      <c r="A37" s="35" t="s">
        <v>53</v>
      </c>
      <c r="E37" s="36" t="s">
        <v>50</v>
      </c>
    </row>
    <row r="38" spans="1:5" ht="165.75">
      <c r="A38" s="37" t="s">
        <v>54</v>
      </c>
      <c r="E38" s="38" t="s">
        <v>781</v>
      </c>
    </row>
    <row r="39" spans="1:5" ht="204">
      <c r="A39" t="s">
        <v>56</v>
      </c>
      <c r="E39" s="36" t="s">
        <v>782</v>
      </c>
    </row>
    <row r="40" spans="1:18" ht="12.75" customHeight="1">
      <c r="A40" s="12" t="s">
        <v>46</v>
      </c>
      <c r="B40" s="12"/>
      <c r="C40" s="43" t="s">
        <v>84</v>
      </c>
      <c r="D40" s="12"/>
      <c r="E40" s="28" t="s">
        <v>285</v>
      </c>
      <c r="F40" s="12"/>
      <c r="G40" s="12"/>
      <c r="H40" s="12"/>
      <c r="I40" s="44">
        <f>0+Q40</f>
        <v>0</v>
      </c>
      <c r="O40">
        <f>0+R40</f>
        <v>0</v>
      </c>
      <c r="Q40">
        <f>0+I41+I45+I49+I53+I57+I61+I65+I69+I73+I77+I81+I85+I89+I93+I97+I101</f>
        <v>0</v>
      </c>
      <c r="R40">
        <f>0+O41+O45+O49+O53+O57+O61+O65+O69+O73+O77+O81+O85+O89+O93+O97+O101</f>
        <v>0</v>
      </c>
    </row>
    <row r="41" spans="1:16" ht="12.75">
      <c r="A41" s="25" t="s">
        <v>48</v>
      </c>
      <c r="B41" s="30" t="s">
        <v>84</v>
      </c>
      <c r="C41" s="30" t="s">
        <v>783</v>
      </c>
      <c r="D41" s="25" t="s">
        <v>50</v>
      </c>
      <c r="E41" s="31" t="s">
        <v>784</v>
      </c>
      <c r="F41" s="32" t="s">
        <v>164</v>
      </c>
      <c r="G41" s="33">
        <v>12</v>
      </c>
      <c r="H41" s="34">
        <v>0</v>
      </c>
      <c r="I41" s="34">
        <f>ROUND(ROUND(H41,2)*ROUND(G41,3),2)</f>
        <v>0</v>
      </c>
      <c r="O41">
        <f>(I41*21)/100</f>
        <v>0</v>
      </c>
      <c r="P41" t="s">
        <v>27</v>
      </c>
    </row>
    <row r="42" spans="1:5" ht="12.75">
      <c r="A42" s="35" t="s">
        <v>53</v>
      </c>
      <c r="E42" s="36" t="s">
        <v>50</v>
      </c>
    </row>
    <row r="43" spans="1:5" ht="51">
      <c r="A43" s="37" t="s">
        <v>54</v>
      </c>
      <c r="E43" s="38" t="s">
        <v>785</v>
      </c>
    </row>
    <row r="44" spans="1:5" ht="255">
      <c r="A44" t="s">
        <v>56</v>
      </c>
      <c r="E44" s="36" t="s">
        <v>786</v>
      </c>
    </row>
    <row r="45" spans="1:16" ht="12.75">
      <c r="A45" s="25" t="s">
        <v>48</v>
      </c>
      <c r="B45" s="30" t="s">
        <v>43</v>
      </c>
      <c r="C45" s="30" t="s">
        <v>787</v>
      </c>
      <c r="D45" s="25" t="s">
        <v>50</v>
      </c>
      <c r="E45" s="31" t="s">
        <v>788</v>
      </c>
      <c r="F45" s="32" t="s">
        <v>164</v>
      </c>
      <c r="G45" s="33">
        <v>11</v>
      </c>
      <c r="H45" s="34">
        <v>0</v>
      </c>
      <c r="I45" s="34">
        <f>ROUND(ROUND(H45,2)*ROUND(G45,3),2)</f>
        <v>0</v>
      </c>
      <c r="O45">
        <f>(I45*21)/100</f>
        <v>0</v>
      </c>
      <c r="P45" t="s">
        <v>27</v>
      </c>
    </row>
    <row r="46" spans="1:5" ht="12.75">
      <c r="A46" s="35" t="s">
        <v>53</v>
      </c>
      <c r="E46" s="36" t="s">
        <v>50</v>
      </c>
    </row>
    <row r="47" spans="1:5" ht="38.25">
      <c r="A47" s="37" t="s">
        <v>54</v>
      </c>
      <c r="E47" s="38" t="s">
        <v>789</v>
      </c>
    </row>
    <row r="48" spans="1:5" ht="242.25">
      <c r="A48" t="s">
        <v>56</v>
      </c>
      <c r="E48" s="36" t="s">
        <v>790</v>
      </c>
    </row>
    <row r="49" spans="1:16" ht="12.75">
      <c r="A49" s="25" t="s">
        <v>48</v>
      </c>
      <c r="B49" s="30" t="s">
        <v>45</v>
      </c>
      <c r="C49" s="30" t="s">
        <v>791</v>
      </c>
      <c r="D49" s="25" t="s">
        <v>50</v>
      </c>
      <c r="E49" s="31" t="s">
        <v>792</v>
      </c>
      <c r="F49" s="32" t="s">
        <v>70</v>
      </c>
      <c r="G49" s="33">
        <v>1</v>
      </c>
      <c r="H49" s="34">
        <v>0</v>
      </c>
      <c r="I49" s="34">
        <f>ROUND(ROUND(H49,2)*ROUND(G49,3),2)</f>
        <v>0</v>
      </c>
      <c r="O49">
        <f>(I49*21)/100</f>
        <v>0</v>
      </c>
      <c r="P49" t="s">
        <v>27</v>
      </c>
    </row>
    <row r="50" spans="1:5" ht="12.75">
      <c r="A50" s="35" t="s">
        <v>53</v>
      </c>
      <c r="E50" s="36" t="s">
        <v>50</v>
      </c>
    </row>
    <row r="51" spans="1:5" ht="51">
      <c r="A51" s="37" t="s">
        <v>54</v>
      </c>
      <c r="E51" s="38" t="s">
        <v>793</v>
      </c>
    </row>
    <row r="52" spans="1:5" ht="25.5">
      <c r="A52" t="s">
        <v>56</v>
      </c>
      <c r="E52" s="36" t="s">
        <v>794</v>
      </c>
    </row>
    <row r="53" spans="1:16" ht="12.75">
      <c r="A53" s="25" t="s">
        <v>48</v>
      </c>
      <c r="B53" s="30" t="s">
        <v>96</v>
      </c>
      <c r="C53" s="30" t="s">
        <v>795</v>
      </c>
      <c r="D53" s="25" t="s">
        <v>50</v>
      </c>
      <c r="E53" s="31" t="s">
        <v>796</v>
      </c>
      <c r="F53" s="32" t="s">
        <v>70</v>
      </c>
      <c r="G53" s="33">
        <v>1</v>
      </c>
      <c r="H53" s="34">
        <v>0</v>
      </c>
      <c r="I53" s="34">
        <f>ROUND(ROUND(H53,2)*ROUND(G53,3),2)</f>
        <v>0</v>
      </c>
      <c r="O53">
        <f>(I53*21)/100</f>
        <v>0</v>
      </c>
      <c r="P53" t="s">
        <v>27</v>
      </c>
    </row>
    <row r="54" spans="1:5" ht="12.75">
      <c r="A54" s="35" t="s">
        <v>53</v>
      </c>
      <c r="E54" s="36" t="s">
        <v>50</v>
      </c>
    </row>
    <row r="55" spans="1:5" ht="51">
      <c r="A55" s="37" t="s">
        <v>54</v>
      </c>
      <c r="E55" s="38" t="s">
        <v>797</v>
      </c>
    </row>
    <row r="56" spans="1:5" ht="25.5">
      <c r="A56" t="s">
        <v>56</v>
      </c>
      <c r="E56" s="36" t="s">
        <v>794</v>
      </c>
    </row>
    <row r="57" spans="1:16" ht="12.75">
      <c r="A57" s="25" t="s">
        <v>48</v>
      </c>
      <c r="B57" s="30" t="s">
        <v>100</v>
      </c>
      <c r="C57" s="30" t="s">
        <v>798</v>
      </c>
      <c r="D57" s="25" t="s">
        <v>50</v>
      </c>
      <c r="E57" s="31" t="s">
        <v>799</v>
      </c>
      <c r="F57" s="32" t="s">
        <v>70</v>
      </c>
      <c r="G57" s="33">
        <v>1</v>
      </c>
      <c r="H57" s="34">
        <v>0</v>
      </c>
      <c r="I57" s="34">
        <f>ROUND(ROUND(H57,2)*ROUND(G57,3),2)</f>
        <v>0</v>
      </c>
      <c r="O57">
        <f>(I57*21)/100</f>
        <v>0</v>
      </c>
      <c r="P57" t="s">
        <v>27</v>
      </c>
    </row>
    <row r="58" spans="1:5" ht="12.75">
      <c r="A58" s="35" t="s">
        <v>53</v>
      </c>
      <c r="E58" s="36" t="s">
        <v>50</v>
      </c>
    </row>
    <row r="59" spans="1:5" ht="51">
      <c r="A59" s="37" t="s">
        <v>54</v>
      </c>
      <c r="E59" s="38" t="s">
        <v>793</v>
      </c>
    </row>
    <row r="60" spans="1:5" ht="25.5">
      <c r="A60" t="s">
        <v>56</v>
      </c>
      <c r="E60" s="36" t="s">
        <v>794</v>
      </c>
    </row>
    <row r="61" spans="1:16" ht="12.75">
      <c r="A61" s="25" t="s">
        <v>48</v>
      </c>
      <c r="B61" s="30" t="s">
        <v>107</v>
      </c>
      <c r="C61" s="30" t="s">
        <v>800</v>
      </c>
      <c r="D61" s="25" t="s">
        <v>50</v>
      </c>
      <c r="E61" s="31" t="s">
        <v>801</v>
      </c>
      <c r="F61" s="32" t="s">
        <v>70</v>
      </c>
      <c r="G61" s="33">
        <v>1</v>
      </c>
      <c r="H61" s="34">
        <v>0</v>
      </c>
      <c r="I61" s="34">
        <f>ROUND(ROUND(H61,2)*ROUND(G61,3),2)</f>
        <v>0</v>
      </c>
      <c r="O61">
        <f>(I61*21)/100</f>
        <v>0</v>
      </c>
      <c r="P61" t="s">
        <v>27</v>
      </c>
    </row>
    <row r="62" spans="1:5" ht="12.75">
      <c r="A62" s="35" t="s">
        <v>53</v>
      </c>
      <c r="E62" s="36" t="s">
        <v>50</v>
      </c>
    </row>
    <row r="63" spans="1:5" ht="51">
      <c r="A63" s="37" t="s">
        <v>54</v>
      </c>
      <c r="E63" s="38" t="s">
        <v>793</v>
      </c>
    </row>
    <row r="64" spans="1:5" ht="25.5">
      <c r="A64" t="s">
        <v>56</v>
      </c>
      <c r="E64" s="36" t="s">
        <v>794</v>
      </c>
    </row>
    <row r="65" spans="1:16" ht="12.75">
      <c r="A65" s="25" t="s">
        <v>48</v>
      </c>
      <c r="B65" s="30" t="s">
        <v>111</v>
      </c>
      <c r="C65" s="30" t="s">
        <v>802</v>
      </c>
      <c r="D65" s="25" t="s">
        <v>50</v>
      </c>
      <c r="E65" s="31" t="s">
        <v>803</v>
      </c>
      <c r="F65" s="32" t="s">
        <v>70</v>
      </c>
      <c r="G65" s="33">
        <v>1</v>
      </c>
      <c r="H65" s="34">
        <v>0</v>
      </c>
      <c r="I65" s="34">
        <f>ROUND(ROUND(H65,2)*ROUND(G65,3),2)</f>
        <v>0</v>
      </c>
      <c r="O65">
        <f>(I65*21)/100</f>
        <v>0</v>
      </c>
      <c r="P65" t="s">
        <v>27</v>
      </c>
    </row>
    <row r="66" spans="1:5" ht="12.75">
      <c r="A66" s="35" t="s">
        <v>53</v>
      </c>
      <c r="E66" s="36" t="s">
        <v>50</v>
      </c>
    </row>
    <row r="67" spans="1:5" ht="51">
      <c r="A67" s="37" t="s">
        <v>54</v>
      </c>
      <c r="E67" s="38" t="s">
        <v>793</v>
      </c>
    </row>
    <row r="68" spans="1:5" ht="25.5">
      <c r="A68" t="s">
        <v>56</v>
      </c>
      <c r="E68" s="36" t="s">
        <v>794</v>
      </c>
    </row>
    <row r="69" spans="1:16" ht="12.75">
      <c r="A69" s="25" t="s">
        <v>48</v>
      </c>
      <c r="B69" s="30" t="s">
        <v>249</v>
      </c>
      <c r="C69" s="30" t="s">
        <v>804</v>
      </c>
      <c r="D69" s="25" t="s">
        <v>50</v>
      </c>
      <c r="E69" s="31" t="s">
        <v>805</v>
      </c>
      <c r="F69" s="32" t="s">
        <v>70</v>
      </c>
      <c r="G69" s="33">
        <v>1</v>
      </c>
      <c r="H69" s="34">
        <v>0</v>
      </c>
      <c r="I69" s="34">
        <f>ROUND(ROUND(H69,2)*ROUND(G69,3),2)</f>
        <v>0</v>
      </c>
      <c r="O69">
        <f>(I69*21)/100</f>
        <v>0</v>
      </c>
      <c r="P69" t="s">
        <v>27</v>
      </c>
    </row>
    <row r="70" spans="1:5" ht="12.75">
      <c r="A70" s="35" t="s">
        <v>53</v>
      </c>
      <c r="E70" s="36" t="s">
        <v>50</v>
      </c>
    </row>
    <row r="71" spans="1:5" ht="38.25">
      <c r="A71" s="37" t="s">
        <v>54</v>
      </c>
      <c r="E71" s="38" t="s">
        <v>806</v>
      </c>
    </row>
    <row r="72" spans="1:5" ht="25.5">
      <c r="A72" t="s">
        <v>56</v>
      </c>
      <c r="E72" s="36" t="s">
        <v>794</v>
      </c>
    </row>
    <row r="73" spans="1:16" ht="12.75">
      <c r="A73" s="25" t="s">
        <v>48</v>
      </c>
      <c r="B73" s="30" t="s">
        <v>254</v>
      </c>
      <c r="C73" s="30" t="s">
        <v>807</v>
      </c>
      <c r="D73" s="25" t="s">
        <v>50</v>
      </c>
      <c r="E73" s="31" t="s">
        <v>808</v>
      </c>
      <c r="F73" s="32" t="s">
        <v>70</v>
      </c>
      <c r="G73" s="33">
        <v>1</v>
      </c>
      <c r="H73" s="34">
        <v>0</v>
      </c>
      <c r="I73" s="34">
        <f>ROUND(ROUND(H73,2)*ROUND(G73,3),2)</f>
        <v>0</v>
      </c>
      <c r="O73">
        <f>(I73*21)/100</f>
        <v>0</v>
      </c>
      <c r="P73" t="s">
        <v>27</v>
      </c>
    </row>
    <row r="74" spans="1:5" ht="12.75">
      <c r="A74" s="35" t="s">
        <v>53</v>
      </c>
      <c r="E74" s="36" t="s">
        <v>50</v>
      </c>
    </row>
    <row r="75" spans="1:5" ht="38.25">
      <c r="A75" s="37" t="s">
        <v>54</v>
      </c>
      <c r="E75" s="38" t="s">
        <v>809</v>
      </c>
    </row>
    <row r="76" spans="1:5" ht="38.25">
      <c r="A76" t="s">
        <v>56</v>
      </c>
      <c r="E76" s="36" t="s">
        <v>810</v>
      </c>
    </row>
    <row r="77" spans="1:16" ht="12.75">
      <c r="A77" s="25" t="s">
        <v>48</v>
      </c>
      <c r="B77" s="30" t="s">
        <v>259</v>
      </c>
      <c r="C77" s="30" t="s">
        <v>811</v>
      </c>
      <c r="D77" s="25" t="s">
        <v>50</v>
      </c>
      <c r="E77" s="31" t="s">
        <v>812</v>
      </c>
      <c r="F77" s="32" t="s">
        <v>164</v>
      </c>
      <c r="G77" s="33">
        <v>12</v>
      </c>
      <c r="H77" s="34">
        <v>0</v>
      </c>
      <c r="I77" s="34">
        <f>ROUND(ROUND(H77,2)*ROUND(G77,3),2)</f>
        <v>0</v>
      </c>
      <c r="O77">
        <f>(I77*21)/100</f>
        <v>0</v>
      </c>
      <c r="P77" t="s">
        <v>27</v>
      </c>
    </row>
    <row r="78" spans="1:5" ht="12.75">
      <c r="A78" s="35" t="s">
        <v>53</v>
      </c>
      <c r="E78" s="36" t="s">
        <v>813</v>
      </c>
    </row>
    <row r="79" spans="1:5" ht="38.25">
      <c r="A79" s="37" t="s">
        <v>54</v>
      </c>
      <c r="E79" s="38" t="s">
        <v>814</v>
      </c>
    </row>
    <row r="80" spans="1:5" ht="51">
      <c r="A80" t="s">
        <v>56</v>
      </c>
      <c r="E80" s="36" t="s">
        <v>815</v>
      </c>
    </row>
    <row r="81" spans="1:16" ht="12.75">
      <c r="A81" s="25" t="s">
        <v>48</v>
      </c>
      <c r="B81" s="30" t="s">
        <v>263</v>
      </c>
      <c r="C81" s="30" t="s">
        <v>816</v>
      </c>
      <c r="D81" s="25" t="s">
        <v>50</v>
      </c>
      <c r="E81" s="31" t="s">
        <v>817</v>
      </c>
      <c r="F81" s="32" t="s">
        <v>164</v>
      </c>
      <c r="G81" s="33">
        <v>12</v>
      </c>
      <c r="H81" s="34">
        <v>0</v>
      </c>
      <c r="I81" s="34">
        <f>ROUND(ROUND(H81,2)*ROUND(G81,3),2)</f>
        <v>0</v>
      </c>
      <c r="O81">
        <f>(I81*21)/100</f>
        <v>0</v>
      </c>
      <c r="P81" t="s">
        <v>27</v>
      </c>
    </row>
    <row r="82" spans="1:5" ht="12.75">
      <c r="A82" s="35" t="s">
        <v>53</v>
      </c>
      <c r="E82" s="36" t="s">
        <v>50</v>
      </c>
    </row>
    <row r="83" spans="1:5" ht="38.25">
      <c r="A83" s="37" t="s">
        <v>54</v>
      </c>
      <c r="E83" s="38" t="s">
        <v>814</v>
      </c>
    </row>
    <row r="84" spans="1:5" ht="38.25">
      <c r="A84" t="s">
        <v>56</v>
      </c>
      <c r="E84" s="36" t="s">
        <v>810</v>
      </c>
    </row>
    <row r="85" spans="1:16" ht="12.75">
      <c r="A85" s="25" t="s">
        <v>48</v>
      </c>
      <c r="B85" s="30" t="s">
        <v>268</v>
      </c>
      <c r="C85" s="30" t="s">
        <v>818</v>
      </c>
      <c r="D85" s="25" t="s">
        <v>50</v>
      </c>
      <c r="E85" s="31" t="s">
        <v>819</v>
      </c>
      <c r="F85" s="32" t="s">
        <v>70</v>
      </c>
      <c r="G85" s="33">
        <v>1</v>
      </c>
      <c r="H85" s="34">
        <v>0</v>
      </c>
      <c r="I85" s="34">
        <f>ROUND(ROUND(H85,2)*ROUND(G85,3),2)</f>
        <v>0</v>
      </c>
      <c r="O85">
        <f>(I85*21)/100</f>
        <v>0</v>
      </c>
      <c r="P85" t="s">
        <v>27</v>
      </c>
    </row>
    <row r="86" spans="1:5" ht="12.75">
      <c r="A86" s="35" t="s">
        <v>53</v>
      </c>
      <c r="E86" s="36" t="s">
        <v>50</v>
      </c>
    </row>
    <row r="87" spans="1:5" ht="51">
      <c r="A87" s="37" t="s">
        <v>54</v>
      </c>
      <c r="E87" s="38" t="s">
        <v>793</v>
      </c>
    </row>
    <row r="88" spans="1:5" ht="51">
      <c r="A88" t="s">
        <v>56</v>
      </c>
      <c r="E88" s="36" t="s">
        <v>820</v>
      </c>
    </row>
    <row r="89" spans="1:16" ht="12.75">
      <c r="A89" s="25" t="s">
        <v>48</v>
      </c>
      <c r="B89" s="30" t="s">
        <v>272</v>
      </c>
      <c r="C89" s="30" t="s">
        <v>821</v>
      </c>
      <c r="D89" s="25" t="s">
        <v>50</v>
      </c>
      <c r="E89" s="31" t="s">
        <v>822</v>
      </c>
      <c r="F89" s="32" t="s">
        <v>70</v>
      </c>
      <c r="G89" s="33">
        <v>2</v>
      </c>
      <c r="H89" s="34">
        <v>0</v>
      </c>
      <c r="I89" s="34">
        <f>ROUND(ROUND(H89,2)*ROUND(G89,3),2)</f>
        <v>0</v>
      </c>
      <c r="O89">
        <f>(I89*21)/100</f>
        <v>0</v>
      </c>
      <c r="P89" t="s">
        <v>27</v>
      </c>
    </row>
    <row r="90" spans="1:5" ht="12.75">
      <c r="A90" s="35" t="s">
        <v>53</v>
      </c>
      <c r="E90" s="36" t="s">
        <v>50</v>
      </c>
    </row>
    <row r="91" spans="1:5" ht="38.25">
      <c r="A91" s="37" t="s">
        <v>54</v>
      </c>
      <c r="E91" s="38" t="s">
        <v>823</v>
      </c>
    </row>
    <row r="92" spans="1:5" ht="51">
      <c r="A92" t="s">
        <v>56</v>
      </c>
      <c r="E92" s="36" t="s">
        <v>820</v>
      </c>
    </row>
    <row r="93" spans="1:16" ht="12.75">
      <c r="A93" s="25" t="s">
        <v>48</v>
      </c>
      <c r="B93" s="30" t="s">
        <v>275</v>
      </c>
      <c r="C93" s="30" t="s">
        <v>824</v>
      </c>
      <c r="D93" s="25" t="s">
        <v>50</v>
      </c>
      <c r="E93" s="31" t="s">
        <v>825</v>
      </c>
      <c r="F93" s="32" t="s">
        <v>164</v>
      </c>
      <c r="G93" s="33">
        <v>12</v>
      </c>
      <c r="H93" s="34">
        <v>0</v>
      </c>
      <c r="I93" s="34">
        <f>ROUND(ROUND(H93,2)*ROUND(G93,3),2)</f>
        <v>0</v>
      </c>
      <c r="O93">
        <f>(I93*21)/100</f>
        <v>0</v>
      </c>
      <c r="P93" t="s">
        <v>27</v>
      </c>
    </row>
    <row r="94" spans="1:5" ht="12.75">
      <c r="A94" s="35" t="s">
        <v>53</v>
      </c>
      <c r="E94" s="36" t="s">
        <v>50</v>
      </c>
    </row>
    <row r="95" spans="1:5" ht="38.25">
      <c r="A95" s="37" t="s">
        <v>54</v>
      </c>
      <c r="E95" s="38" t="s">
        <v>814</v>
      </c>
    </row>
    <row r="96" spans="1:5" ht="63.75">
      <c r="A96" t="s">
        <v>56</v>
      </c>
      <c r="E96" s="36" t="s">
        <v>826</v>
      </c>
    </row>
    <row r="97" spans="1:16" ht="12.75">
      <c r="A97" s="25" t="s">
        <v>48</v>
      </c>
      <c r="B97" s="30" t="s">
        <v>280</v>
      </c>
      <c r="C97" s="30" t="s">
        <v>827</v>
      </c>
      <c r="D97" s="25" t="s">
        <v>50</v>
      </c>
      <c r="E97" s="31" t="s">
        <v>828</v>
      </c>
      <c r="F97" s="32" t="s">
        <v>164</v>
      </c>
      <c r="G97" s="33">
        <v>12</v>
      </c>
      <c r="H97" s="34">
        <v>0</v>
      </c>
      <c r="I97" s="34">
        <f>ROUND(ROUND(H97,2)*ROUND(G97,3),2)</f>
        <v>0</v>
      </c>
      <c r="O97">
        <f>(I97*21)/100</f>
        <v>0</v>
      </c>
      <c r="P97" t="s">
        <v>27</v>
      </c>
    </row>
    <row r="98" spans="1:5" ht="12.75">
      <c r="A98" s="35" t="s">
        <v>53</v>
      </c>
      <c r="E98" s="36" t="s">
        <v>50</v>
      </c>
    </row>
    <row r="99" spans="1:5" ht="38.25">
      <c r="A99" s="37" t="s">
        <v>54</v>
      </c>
      <c r="E99" s="38" t="s">
        <v>814</v>
      </c>
    </row>
    <row r="100" spans="1:5" ht="63.75">
      <c r="A100" t="s">
        <v>56</v>
      </c>
      <c r="E100" s="36" t="s">
        <v>826</v>
      </c>
    </row>
    <row r="101" spans="1:16" ht="12.75">
      <c r="A101" s="25" t="s">
        <v>48</v>
      </c>
      <c r="B101" s="30" t="s">
        <v>286</v>
      </c>
      <c r="C101" s="30" t="s">
        <v>829</v>
      </c>
      <c r="D101" s="25" t="s">
        <v>50</v>
      </c>
      <c r="E101" s="31" t="s">
        <v>830</v>
      </c>
      <c r="F101" s="32" t="s">
        <v>164</v>
      </c>
      <c r="G101" s="33">
        <v>12</v>
      </c>
      <c r="H101" s="34">
        <v>0</v>
      </c>
      <c r="I101" s="34">
        <f>ROUND(ROUND(H101,2)*ROUND(G101,3),2)</f>
        <v>0</v>
      </c>
      <c r="O101">
        <f>(I101*21)/100</f>
        <v>0</v>
      </c>
      <c r="P101" t="s">
        <v>27</v>
      </c>
    </row>
    <row r="102" spans="1:5" ht="12.75">
      <c r="A102" s="35" t="s">
        <v>53</v>
      </c>
      <c r="E102" s="36" t="s">
        <v>50</v>
      </c>
    </row>
    <row r="103" spans="1:5" ht="38.25">
      <c r="A103" s="37" t="s">
        <v>54</v>
      </c>
      <c r="E103" s="38" t="s">
        <v>814</v>
      </c>
    </row>
    <row r="104" spans="1:5" ht="25.5">
      <c r="A104" t="s">
        <v>56</v>
      </c>
      <c r="E104" s="36" t="s">
        <v>831</v>
      </c>
    </row>
    <row r="105" spans="1:18" ht="12.75" customHeight="1">
      <c r="A105" s="12" t="s">
        <v>46</v>
      </c>
      <c r="B105" s="12"/>
      <c r="C105" s="43" t="s">
        <v>43</v>
      </c>
      <c r="D105" s="12"/>
      <c r="E105" s="28" t="s">
        <v>161</v>
      </c>
      <c r="F105" s="12"/>
      <c r="G105" s="12"/>
      <c r="H105" s="12"/>
      <c r="I105" s="44">
        <f>0+Q105</f>
        <v>0</v>
      </c>
      <c r="O105">
        <f>0+R105</f>
        <v>0</v>
      </c>
      <c r="Q105">
        <f>0+I106+I110</f>
        <v>0</v>
      </c>
      <c r="R105">
        <f>0+O106+O110</f>
        <v>0</v>
      </c>
    </row>
    <row r="106" spans="1:16" ht="12.75">
      <c r="A106" s="25" t="s">
        <v>48</v>
      </c>
      <c r="B106" s="30" t="s">
        <v>292</v>
      </c>
      <c r="C106" s="30" t="s">
        <v>832</v>
      </c>
      <c r="D106" s="25" t="s">
        <v>50</v>
      </c>
      <c r="E106" s="31" t="s">
        <v>833</v>
      </c>
      <c r="F106" s="32" t="s">
        <v>164</v>
      </c>
      <c r="G106" s="33">
        <v>2</v>
      </c>
      <c r="H106" s="34">
        <v>0</v>
      </c>
      <c r="I106" s="34">
        <f>ROUND(ROUND(H106,2)*ROUND(G106,3),2)</f>
        <v>0</v>
      </c>
      <c r="O106">
        <f>(I106*21)/100</f>
        <v>0</v>
      </c>
      <c r="P106" t="s">
        <v>27</v>
      </c>
    </row>
    <row r="107" spans="1:5" ht="12.75">
      <c r="A107" s="35" t="s">
        <v>53</v>
      </c>
      <c r="E107" s="36" t="s">
        <v>50</v>
      </c>
    </row>
    <row r="108" spans="1:5" ht="51">
      <c r="A108" s="37" t="s">
        <v>54</v>
      </c>
      <c r="E108" s="38" t="s">
        <v>834</v>
      </c>
    </row>
    <row r="109" spans="1:5" ht="89.25">
      <c r="A109" t="s">
        <v>56</v>
      </c>
      <c r="E109" s="36" t="s">
        <v>188</v>
      </c>
    </row>
    <row r="110" spans="1:16" ht="12.75">
      <c r="A110" s="25" t="s">
        <v>48</v>
      </c>
      <c r="B110" s="30" t="s">
        <v>296</v>
      </c>
      <c r="C110" s="30" t="s">
        <v>835</v>
      </c>
      <c r="D110" s="25" t="s">
        <v>50</v>
      </c>
      <c r="E110" s="31" t="s">
        <v>836</v>
      </c>
      <c r="F110" s="32" t="s">
        <v>164</v>
      </c>
      <c r="G110" s="33">
        <v>12</v>
      </c>
      <c r="H110" s="34">
        <v>0</v>
      </c>
      <c r="I110" s="34">
        <f>ROUND(ROUND(H110,2)*ROUND(G110,3),2)</f>
        <v>0</v>
      </c>
      <c r="O110">
        <f>(I110*21)/100</f>
        <v>0</v>
      </c>
      <c r="P110" t="s">
        <v>27</v>
      </c>
    </row>
    <row r="111" spans="1:5" ht="12.75">
      <c r="A111" s="35" t="s">
        <v>53</v>
      </c>
      <c r="E111" s="36" t="s">
        <v>837</v>
      </c>
    </row>
    <row r="112" spans="1:5" ht="38.25">
      <c r="A112" s="37" t="s">
        <v>54</v>
      </c>
      <c r="E112" s="38" t="s">
        <v>838</v>
      </c>
    </row>
    <row r="113" spans="1:5" ht="89.25">
      <c r="A113" t="s">
        <v>56</v>
      </c>
      <c r="E113" s="36" t="s">
        <v>188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0+O8+O17+O50+O55+O88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839</v>
      </c>
      <c r="I3" s="39">
        <f>0+I8+I17+I50+I55+I88</f>
        <v>0</v>
      </c>
      <c r="O3" t="s">
        <v>23</v>
      </c>
      <c r="P3" t="s">
        <v>27</v>
      </c>
    </row>
    <row r="4" spans="1:16" ht="15" customHeight="1">
      <c r="A4" t="s">
        <v>17</v>
      </c>
      <c r="B4" s="20" t="s">
        <v>22</v>
      </c>
      <c r="C4" s="3" t="s">
        <v>839</v>
      </c>
      <c r="D4" s="2"/>
      <c r="E4" s="21" t="s">
        <v>840</v>
      </c>
      <c r="F4" s="12"/>
      <c r="G4" s="12"/>
      <c r="H4" s="26"/>
      <c r="I4" s="26"/>
      <c r="O4" t="s">
        <v>24</v>
      </c>
      <c r="P4" t="s">
        <v>27</v>
      </c>
    </row>
    <row r="5" spans="1:16" ht="12.75" customHeight="1">
      <c r="A5" s="1" t="s">
        <v>29</v>
      </c>
      <c r="B5" s="1" t="s">
        <v>31</v>
      </c>
      <c r="C5" s="1" t="s">
        <v>33</v>
      </c>
      <c r="D5" s="1" t="s">
        <v>34</v>
      </c>
      <c r="E5" s="1" t="s">
        <v>35</v>
      </c>
      <c r="F5" s="1" t="s">
        <v>37</v>
      </c>
      <c r="G5" s="1" t="s">
        <v>39</v>
      </c>
      <c r="H5" s="1" t="s">
        <v>41</v>
      </c>
      <c r="I5" s="1"/>
      <c r="O5" t="s">
        <v>25</v>
      </c>
      <c r="P5" t="s">
        <v>27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42</v>
      </c>
      <c r="I6" s="19" t="s">
        <v>44</v>
      </c>
    </row>
    <row r="7" spans="1:9" ht="12.75" customHeight="1">
      <c r="A7" s="19" t="s">
        <v>30</v>
      </c>
      <c r="B7" s="19" t="s">
        <v>32</v>
      </c>
      <c r="C7" s="19" t="s">
        <v>27</v>
      </c>
      <c r="D7" s="19" t="s">
        <v>26</v>
      </c>
      <c r="E7" s="19" t="s">
        <v>36</v>
      </c>
      <c r="F7" s="19" t="s">
        <v>38</v>
      </c>
      <c r="G7" s="19" t="s">
        <v>40</v>
      </c>
      <c r="H7" s="19" t="s">
        <v>43</v>
      </c>
      <c r="I7" s="19" t="s">
        <v>45</v>
      </c>
    </row>
    <row r="8" spans="1:18" ht="12.75" customHeight="1">
      <c r="A8" s="26" t="s">
        <v>46</v>
      </c>
      <c r="B8" s="26"/>
      <c r="C8" s="27" t="s">
        <v>30</v>
      </c>
      <c r="D8" s="26"/>
      <c r="E8" s="28" t="s">
        <v>47</v>
      </c>
      <c r="F8" s="26"/>
      <c r="G8" s="26"/>
      <c r="H8" s="26"/>
      <c r="I8" s="29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5" t="s">
        <v>48</v>
      </c>
      <c r="B9" s="30" t="s">
        <v>32</v>
      </c>
      <c r="C9" s="30" t="s">
        <v>133</v>
      </c>
      <c r="D9" s="25" t="s">
        <v>32</v>
      </c>
      <c r="E9" s="31" t="s">
        <v>134</v>
      </c>
      <c r="F9" s="32" t="s">
        <v>135</v>
      </c>
      <c r="G9" s="33">
        <v>379.6</v>
      </c>
      <c r="H9" s="34">
        <v>0</v>
      </c>
      <c r="I9" s="34">
        <f>ROUND(ROUND(H9,2)*ROUND(G9,3),2)</f>
        <v>0</v>
      </c>
      <c r="O9">
        <f>(I9*21)/100</f>
        <v>0</v>
      </c>
      <c r="P9" t="s">
        <v>27</v>
      </c>
    </row>
    <row r="10" spans="1:5" ht="38.25">
      <c r="A10" s="35" t="s">
        <v>53</v>
      </c>
      <c r="E10" s="36" t="s">
        <v>761</v>
      </c>
    </row>
    <row r="11" spans="1:5" ht="102">
      <c r="A11" s="37" t="s">
        <v>54</v>
      </c>
      <c r="E11" s="38" t="s">
        <v>841</v>
      </c>
    </row>
    <row r="12" spans="1:5" ht="25.5">
      <c r="A12" t="s">
        <v>56</v>
      </c>
      <c r="E12" s="36" t="s">
        <v>138</v>
      </c>
    </row>
    <row r="13" spans="1:16" ht="12.75">
      <c r="A13" s="25" t="s">
        <v>48</v>
      </c>
      <c r="B13" s="30" t="s">
        <v>27</v>
      </c>
      <c r="C13" s="30" t="s">
        <v>133</v>
      </c>
      <c r="D13" s="25" t="s">
        <v>27</v>
      </c>
      <c r="E13" s="31" t="s">
        <v>134</v>
      </c>
      <c r="F13" s="32" t="s">
        <v>135</v>
      </c>
      <c r="G13" s="33">
        <v>60.5</v>
      </c>
      <c r="H13" s="34">
        <v>0</v>
      </c>
      <c r="I13" s="34">
        <f>ROUND(ROUND(H13,2)*ROUND(G13,3),2)</f>
        <v>0</v>
      </c>
      <c r="O13">
        <f>(I13*21)/100</f>
        <v>0</v>
      </c>
      <c r="P13" t="s">
        <v>27</v>
      </c>
    </row>
    <row r="14" spans="1:5" ht="38.25">
      <c r="A14" s="35" t="s">
        <v>53</v>
      </c>
      <c r="E14" s="36" t="s">
        <v>842</v>
      </c>
    </row>
    <row r="15" spans="1:5" ht="153">
      <c r="A15" s="37" t="s">
        <v>54</v>
      </c>
      <c r="E15" s="38" t="s">
        <v>843</v>
      </c>
    </row>
    <row r="16" spans="1:5" ht="25.5">
      <c r="A16" t="s">
        <v>56</v>
      </c>
      <c r="E16" s="36" t="s">
        <v>138</v>
      </c>
    </row>
    <row r="17" spans="1:18" ht="12.75" customHeight="1">
      <c r="A17" s="12" t="s">
        <v>46</v>
      </c>
      <c r="B17" s="12"/>
      <c r="C17" s="43" t="s">
        <v>32</v>
      </c>
      <c r="D17" s="12"/>
      <c r="E17" s="28" t="s">
        <v>147</v>
      </c>
      <c r="F17" s="12"/>
      <c r="G17" s="12"/>
      <c r="H17" s="12"/>
      <c r="I17" s="44">
        <f>0+Q17</f>
        <v>0</v>
      </c>
      <c r="O17">
        <f>0+R17</f>
        <v>0</v>
      </c>
      <c r="Q17">
        <f>0+I18+I22+I26+I30+I34+I38+I42+I46</f>
        <v>0</v>
      </c>
      <c r="R17">
        <f>0+O18+O22+O26+O30+O34+O38+O42+O46</f>
        <v>0</v>
      </c>
    </row>
    <row r="18" spans="1:16" ht="12.75">
      <c r="A18" s="25" t="s">
        <v>48</v>
      </c>
      <c r="B18" s="30" t="s">
        <v>26</v>
      </c>
      <c r="C18" s="30" t="s">
        <v>844</v>
      </c>
      <c r="D18" s="25" t="s">
        <v>50</v>
      </c>
      <c r="E18" s="31" t="s">
        <v>845</v>
      </c>
      <c r="F18" s="32" t="s">
        <v>150</v>
      </c>
      <c r="G18" s="33">
        <v>5.4</v>
      </c>
      <c r="H18" s="34">
        <v>0</v>
      </c>
      <c r="I18" s="34">
        <f>ROUND(ROUND(H18,2)*ROUND(G18,3),2)</f>
        <v>0</v>
      </c>
      <c r="O18">
        <f>(I18*21)/100</f>
        <v>0</v>
      </c>
      <c r="P18" t="s">
        <v>27</v>
      </c>
    </row>
    <row r="19" spans="1:5" ht="12.75">
      <c r="A19" s="35" t="s">
        <v>53</v>
      </c>
      <c r="E19" s="36" t="s">
        <v>50</v>
      </c>
    </row>
    <row r="20" spans="1:5" ht="38.25">
      <c r="A20" s="37" t="s">
        <v>54</v>
      </c>
      <c r="E20" s="38" t="s">
        <v>846</v>
      </c>
    </row>
    <row r="21" spans="1:5" ht="38.25">
      <c r="A21" t="s">
        <v>56</v>
      </c>
      <c r="E21" s="36" t="s">
        <v>847</v>
      </c>
    </row>
    <row r="22" spans="1:16" ht="12.75">
      <c r="A22" s="25" t="s">
        <v>48</v>
      </c>
      <c r="B22" s="30" t="s">
        <v>36</v>
      </c>
      <c r="C22" s="30" t="s">
        <v>763</v>
      </c>
      <c r="D22" s="25" t="s">
        <v>50</v>
      </c>
      <c r="E22" s="31" t="s">
        <v>764</v>
      </c>
      <c r="F22" s="32" t="s">
        <v>150</v>
      </c>
      <c r="G22" s="33">
        <v>163.8</v>
      </c>
      <c r="H22" s="34">
        <v>0</v>
      </c>
      <c r="I22" s="34">
        <f>ROUND(ROUND(H22,2)*ROUND(G22,3),2)</f>
        <v>0</v>
      </c>
      <c r="O22">
        <f>(I22*21)/100</f>
        <v>0</v>
      </c>
      <c r="P22" t="s">
        <v>27</v>
      </c>
    </row>
    <row r="23" spans="1:5" ht="12.75">
      <c r="A23" s="35" t="s">
        <v>53</v>
      </c>
      <c r="E23" s="36" t="s">
        <v>765</v>
      </c>
    </row>
    <row r="24" spans="1:5" ht="51">
      <c r="A24" s="37" t="s">
        <v>54</v>
      </c>
      <c r="E24" s="38" t="s">
        <v>848</v>
      </c>
    </row>
    <row r="25" spans="1:5" ht="318.75">
      <c r="A25" t="s">
        <v>56</v>
      </c>
      <c r="E25" s="36" t="s">
        <v>767</v>
      </c>
    </row>
    <row r="26" spans="1:16" ht="12.75">
      <c r="A26" s="25" t="s">
        <v>48</v>
      </c>
      <c r="B26" s="30" t="s">
        <v>38</v>
      </c>
      <c r="C26" s="30" t="s">
        <v>849</v>
      </c>
      <c r="D26" s="25" t="s">
        <v>50</v>
      </c>
      <c r="E26" s="31" t="s">
        <v>850</v>
      </c>
      <c r="F26" s="32" t="s">
        <v>150</v>
      </c>
      <c r="G26" s="33">
        <v>16</v>
      </c>
      <c r="H26" s="34">
        <v>0</v>
      </c>
      <c r="I26" s="34">
        <f>ROUND(ROUND(H26,2)*ROUND(G26,3),2)</f>
        <v>0</v>
      </c>
      <c r="O26">
        <f>(I26*21)/100</f>
        <v>0</v>
      </c>
      <c r="P26" t="s">
        <v>27</v>
      </c>
    </row>
    <row r="27" spans="1:5" ht="12.75">
      <c r="A27" s="35" t="s">
        <v>53</v>
      </c>
      <c r="E27" s="36" t="s">
        <v>765</v>
      </c>
    </row>
    <row r="28" spans="1:5" ht="51">
      <c r="A28" s="37" t="s">
        <v>54</v>
      </c>
      <c r="E28" s="38" t="s">
        <v>851</v>
      </c>
    </row>
    <row r="29" spans="1:5" ht="318.75">
      <c r="A29" t="s">
        <v>56</v>
      </c>
      <c r="E29" s="36" t="s">
        <v>767</v>
      </c>
    </row>
    <row r="30" spans="1:16" ht="12.75">
      <c r="A30" s="25" t="s">
        <v>48</v>
      </c>
      <c r="B30" s="30" t="s">
        <v>40</v>
      </c>
      <c r="C30" s="30" t="s">
        <v>220</v>
      </c>
      <c r="D30" s="25" t="s">
        <v>50</v>
      </c>
      <c r="E30" s="31" t="s">
        <v>221</v>
      </c>
      <c r="F30" s="32" t="s">
        <v>150</v>
      </c>
      <c r="G30" s="33">
        <v>93.89</v>
      </c>
      <c r="H30" s="34">
        <v>0</v>
      </c>
      <c r="I30" s="34">
        <f>ROUND(ROUND(H30,2)*ROUND(G30,3),2)</f>
        <v>0</v>
      </c>
      <c r="O30">
        <f>(I30*21)/100</f>
        <v>0</v>
      </c>
      <c r="P30" t="s">
        <v>27</v>
      </c>
    </row>
    <row r="31" spans="1:5" ht="12.75">
      <c r="A31" s="35" t="s">
        <v>53</v>
      </c>
      <c r="E31" s="36" t="s">
        <v>768</v>
      </c>
    </row>
    <row r="32" spans="1:5" ht="89.25">
      <c r="A32" s="37" t="s">
        <v>54</v>
      </c>
      <c r="E32" s="38" t="s">
        <v>852</v>
      </c>
    </row>
    <row r="33" spans="1:5" ht="229.5">
      <c r="A33" t="s">
        <v>56</v>
      </c>
      <c r="E33" s="36" t="s">
        <v>224</v>
      </c>
    </row>
    <row r="34" spans="1:16" ht="12.75">
      <c r="A34" s="25" t="s">
        <v>48</v>
      </c>
      <c r="B34" s="30" t="s">
        <v>78</v>
      </c>
      <c r="C34" s="30" t="s">
        <v>225</v>
      </c>
      <c r="D34" s="25" t="s">
        <v>50</v>
      </c>
      <c r="E34" s="31" t="s">
        <v>226</v>
      </c>
      <c r="F34" s="32" t="s">
        <v>150</v>
      </c>
      <c r="G34" s="33">
        <v>65.52</v>
      </c>
      <c r="H34" s="34">
        <v>0</v>
      </c>
      <c r="I34" s="34">
        <f>ROUND(ROUND(H34,2)*ROUND(G34,3),2)</f>
        <v>0</v>
      </c>
      <c r="O34">
        <f>(I34*21)/100</f>
        <v>0</v>
      </c>
      <c r="P34" t="s">
        <v>27</v>
      </c>
    </row>
    <row r="35" spans="1:5" ht="12.75">
      <c r="A35" s="35" t="s">
        <v>53</v>
      </c>
      <c r="E35" s="36" t="s">
        <v>770</v>
      </c>
    </row>
    <row r="36" spans="1:5" ht="38.25">
      <c r="A36" s="37" t="s">
        <v>54</v>
      </c>
      <c r="E36" s="38" t="s">
        <v>853</v>
      </c>
    </row>
    <row r="37" spans="1:5" ht="293.25">
      <c r="A37" t="s">
        <v>56</v>
      </c>
      <c r="E37" s="36" t="s">
        <v>228</v>
      </c>
    </row>
    <row r="38" spans="1:16" ht="12.75">
      <c r="A38" s="25" t="s">
        <v>48</v>
      </c>
      <c r="B38" s="30" t="s">
        <v>84</v>
      </c>
      <c r="C38" s="30" t="s">
        <v>772</v>
      </c>
      <c r="D38" s="25" t="s">
        <v>50</v>
      </c>
      <c r="E38" s="31" t="s">
        <v>773</v>
      </c>
      <c r="F38" s="32" t="s">
        <v>191</v>
      </c>
      <c r="G38" s="33">
        <v>81.9</v>
      </c>
      <c r="H38" s="34">
        <v>0</v>
      </c>
      <c r="I38" s="34">
        <f>ROUND(ROUND(H38,2)*ROUND(G38,3),2)</f>
        <v>0</v>
      </c>
      <c r="O38">
        <f>(I38*21)/100</f>
        <v>0</v>
      </c>
      <c r="P38" t="s">
        <v>27</v>
      </c>
    </row>
    <row r="39" spans="1:5" ht="12.75">
      <c r="A39" s="35" t="s">
        <v>53</v>
      </c>
      <c r="E39" s="36" t="s">
        <v>50</v>
      </c>
    </row>
    <row r="40" spans="1:5" ht="38.25">
      <c r="A40" s="37" t="s">
        <v>54</v>
      </c>
      <c r="E40" s="38" t="s">
        <v>854</v>
      </c>
    </row>
    <row r="41" spans="1:5" ht="25.5">
      <c r="A41" t="s">
        <v>56</v>
      </c>
      <c r="E41" s="36" t="s">
        <v>513</v>
      </c>
    </row>
    <row r="42" spans="1:16" ht="12.75">
      <c r="A42" s="25" t="s">
        <v>48</v>
      </c>
      <c r="B42" s="30" t="s">
        <v>43</v>
      </c>
      <c r="C42" s="30" t="s">
        <v>855</v>
      </c>
      <c r="D42" s="25" t="s">
        <v>50</v>
      </c>
      <c r="E42" s="31" t="s">
        <v>856</v>
      </c>
      <c r="F42" s="32" t="s">
        <v>191</v>
      </c>
      <c r="G42" s="33">
        <v>27</v>
      </c>
      <c r="H42" s="34">
        <v>0</v>
      </c>
      <c r="I42" s="34">
        <f>ROUND(ROUND(H42,2)*ROUND(G42,3),2)</f>
        <v>0</v>
      </c>
      <c r="O42">
        <f>(I42*21)/100</f>
        <v>0</v>
      </c>
      <c r="P42" t="s">
        <v>27</v>
      </c>
    </row>
    <row r="43" spans="1:5" ht="12.75">
      <c r="A43" s="35" t="s">
        <v>53</v>
      </c>
      <c r="E43" s="36" t="s">
        <v>50</v>
      </c>
    </row>
    <row r="44" spans="1:5" ht="38.25">
      <c r="A44" s="37" t="s">
        <v>54</v>
      </c>
      <c r="E44" s="38" t="s">
        <v>857</v>
      </c>
    </row>
    <row r="45" spans="1:5" ht="38.25">
      <c r="A45" t="s">
        <v>56</v>
      </c>
      <c r="E45" s="36" t="s">
        <v>517</v>
      </c>
    </row>
    <row r="46" spans="1:16" ht="12.75">
      <c r="A46" s="25" t="s">
        <v>48</v>
      </c>
      <c r="B46" s="30" t="s">
        <v>45</v>
      </c>
      <c r="C46" s="30" t="s">
        <v>858</v>
      </c>
      <c r="D46" s="25" t="s">
        <v>50</v>
      </c>
      <c r="E46" s="31" t="s">
        <v>859</v>
      </c>
      <c r="F46" s="32" t="s">
        <v>191</v>
      </c>
      <c r="G46" s="33">
        <v>27</v>
      </c>
      <c r="H46" s="34">
        <v>0</v>
      </c>
      <c r="I46" s="34">
        <f>ROUND(ROUND(H46,2)*ROUND(G46,3),2)</f>
        <v>0</v>
      </c>
      <c r="O46">
        <f>(I46*21)/100</f>
        <v>0</v>
      </c>
      <c r="P46" t="s">
        <v>27</v>
      </c>
    </row>
    <row r="47" spans="1:5" ht="12.75">
      <c r="A47" s="35" t="s">
        <v>53</v>
      </c>
      <c r="E47" s="36" t="s">
        <v>50</v>
      </c>
    </row>
    <row r="48" spans="1:5" ht="38.25">
      <c r="A48" s="37" t="s">
        <v>54</v>
      </c>
      <c r="E48" s="38" t="s">
        <v>857</v>
      </c>
    </row>
    <row r="49" spans="1:5" ht="25.5">
      <c r="A49" t="s">
        <v>56</v>
      </c>
      <c r="E49" s="36" t="s">
        <v>860</v>
      </c>
    </row>
    <row r="50" spans="1:18" ht="12.75" customHeight="1">
      <c r="A50" s="12" t="s">
        <v>46</v>
      </c>
      <c r="B50" s="12"/>
      <c r="C50" s="43" t="s">
        <v>36</v>
      </c>
      <c r="D50" s="12"/>
      <c r="E50" s="28" t="s">
        <v>655</v>
      </c>
      <c r="F50" s="12"/>
      <c r="G50" s="12"/>
      <c r="H50" s="12"/>
      <c r="I50" s="44">
        <f>0+Q50</f>
        <v>0</v>
      </c>
      <c r="O50">
        <f>0+R50</f>
        <v>0</v>
      </c>
      <c r="Q50">
        <f>0+I51</f>
        <v>0</v>
      </c>
      <c r="R50">
        <f>0+O51</f>
        <v>0</v>
      </c>
    </row>
    <row r="51" spans="1:16" ht="12.75">
      <c r="A51" s="25" t="s">
        <v>48</v>
      </c>
      <c r="B51" s="30" t="s">
        <v>96</v>
      </c>
      <c r="C51" s="30" t="s">
        <v>775</v>
      </c>
      <c r="D51" s="25" t="s">
        <v>50</v>
      </c>
      <c r="E51" s="31" t="s">
        <v>776</v>
      </c>
      <c r="F51" s="32" t="s">
        <v>150</v>
      </c>
      <c r="G51" s="33">
        <v>8.99</v>
      </c>
      <c r="H51" s="34">
        <v>0</v>
      </c>
      <c r="I51" s="34">
        <f>ROUND(ROUND(H51,2)*ROUND(G51,3),2)</f>
        <v>0</v>
      </c>
      <c r="O51">
        <f>(I51*21)/100</f>
        <v>0</v>
      </c>
      <c r="P51" t="s">
        <v>27</v>
      </c>
    </row>
    <row r="52" spans="1:5" ht="12.75">
      <c r="A52" s="35" t="s">
        <v>53</v>
      </c>
      <c r="E52" s="36" t="s">
        <v>777</v>
      </c>
    </row>
    <row r="53" spans="1:5" ht="89.25">
      <c r="A53" s="37" t="s">
        <v>54</v>
      </c>
      <c r="E53" s="38" t="s">
        <v>861</v>
      </c>
    </row>
    <row r="54" spans="1:5" ht="38.25">
      <c r="A54" t="s">
        <v>56</v>
      </c>
      <c r="E54" s="36" t="s">
        <v>529</v>
      </c>
    </row>
    <row r="55" spans="1:18" ht="12.75" customHeight="1">
      <c r="A55" s="12" t="s">
        <v>46</v>
      </c>
      <c r="B55" s="12"/>
      <c r="C55" s="43" t="s">
        <v>84</v>
      </c>
      <c r="D55" s="12"/>
      <c r="E55" s="28" t="s">
        <v>285</v>
      </c>
      <c r="F55" s="12"/>
      <c r="G55" s="12"/>
      <c r="H55" s="12"/>
      <c r="I55" s="44">
        <f>0+Q55</f>
        <v>0</v>
      </c>
      <c r="O55">
        <f>0+R55</f>
        <v>0</v>
      </c>
      <c r="Q55">
        <f>0+I56+I60+I64+I68+I72+I76+I80+I84</f>
        <v>0</v>
      </c>
      <c r="R55">
        <f>0+O56+O60+O64+O68+O72+O76+O80+O84</f>
        <v>0</v>
      </c>
    </row>
    <row r="56" spans="1:16" ht="12.75">
      <c r="A56" s="25" t="s">
        <v>48</v>
      </c>
      <c r="B56" s="30" t="s">
        <v>100</v>
      </c>
      <c r="C56" s="30" t="s">
        <v>862</v>
      </c>
      <c r="D56" s="25" t="s">
        <v>50</v>
      </c>
      <c r="E56" s="31" t="s">
        <v>863</v>
      </c>
      <c r="F56" s="32" t="s">
        <v>164</v>
      </c>
      <c r="G56" s="33">
        <v>54.6</v>
      </c>
      <c r="H56" s="34">
        <v>0</v>
      </c>
      <c r="I56" s="34">
        <f>ROUND(ROUND(H56,2)*ROUND(G56,3),2)</f>
        <v>0</v>
      </c>
      <c r="O56">
        <f>(I56*21)/100</f>
        <v>0</v>
      </c>
      <c r="P56" t="s">
        <v>27</v>
      </c>
    </row>
    <row r="57" spans="1:5" ht="12.75">
      <c r="A57" s="35" t="s">
        <v>53</v>
      </c>
      <c r="E57" s="36" t="s">
        <v>864</v>
      </c>
    </row>
    <row r="58" spans="1:5" ht="51">
      <c r="A58" s="37" t="s">
        <v>54</v>
      </c>
      <c r="E58" s="38" t="s">
        <v>865</v>
      </c>
    </row>
    <row r="59" spans="1:5" ht="255">
      <c r="A59" t="s">
        <v>56</v>
      </c>
      <c r="E59" s="36" t="s">
        <v>291</v>
      </c>
    </row>
    <row r="60" spans="1:16" ht="12.75">
      <c r="A60" s="25" t="s">
        <v>48</v>
      </c>
      <c r="B60" s="30" t="s">
        <v>107</v>
      </c>
      <c r="C60" s="30" t="s">
        <v>866</v>
      </c>
      <c r="D60" s="25" t="s">
        <v>50</v>
      </c>
      <c r="E60" s="31" t="s">
        <v>867</v>
      </c>
      <c r="F60" s="32" t="s">
        <v>70</v>
      </c>
      <c r="G60" s="33">
        <v>2</v>
      </c>
      <c r="H60" s="34">
        <v>0</v>
      </c>
      <c r="I60" s="34">
        <f>ROUND(ROUND(H60,2)*ROUND(G60,3),2)</f>
        <v>0</v>
      </c>
      <c r="O60">
        <f>(I60*21)/100</f>
        <v>0</v>
      </c>
      <c r="P60" t="s">
        <v>27</v>
      </c>
    </row>
    <row r="61" spans="1:5" ht="12.75">
      <c r="A61" s="35" t="s">
        <v>53</v>
      </c>
      <c r="E61" s="36" t="s">
        <v>868</v>
      </c>
    </row>
    <row r="62" spans="1:5" ht="51">
      <c r="A62" s="37" t="s">
        <v>54</v>
      </c>
      <c r="E62" s="38" t="s">
        <v>869</v>
      </c>
    </row>
    <row r="63" spans="1:5" ht="255">
      <c r="A63" t="s">
        <v>56</v>
      </c>
      <c r="E63" s="36" t="s">
        <v>300</v>
      </c>
    </row>
    <row r="64" spans="1:16" ht="12.75">
      <c r="A64" s="25" t="s">
        <v>48</v>
      </c>
      <c r="B64" s="30" t="s">
        <v>111</v>
      </c>
      <c r="C64" s="30" t="s">
        <v>816</v>
      </c>
      <c r="D64" s="25" t="s">
        <v>50</v>
      </c>
      <c r="E64" s="31" t="s">
        <v>817</v>
      </c>
      <c r="F64" s="32" t="s">
        <v>164</v>
      </c>
      <c r="G64" s="33">
        <v>54.6</v>
      </c>
      <c r="H64" s="34">
        <v>0</v>
      </c>
      <c r="I64" s="34">
        <f>ROUND(ROUND(H64,2)*ROUND(G64,3),2)</f>
        <v>0</v>
      </c>
      <c r="O64">
        <f>(I64*21)/100</f>
        <v>0</v>
      </c>
      <c r="P64" t="s">
        <v>27</v>
      </c>
    </row>
    <row r="65" spans="1:5" ht="12.75">
      <c r="A65" s="35" t="s">
        <v>53</v>
      </c>
      <c r="E65" s="36" t="s">
        <v>50</v>
      </c>
    </row>
    <row r="66" spans="1:5" ht="38.25">
      <c r="A66" s="37" t="s">
        <v>54</v>
      </c>
      <c r="E66" s="38" t="s">
        <v>870</v>
      </c>
    </row>
    <row r="67" spans="1:5" ht="38.25">
      <c r="A67" t="s">
        <v>56</v>
      </c>
      <c r="E67" s="36" t="s">
        <v>810</v>
      </c>
    </row>
    <row r="68" spans="1:16" ht="12.75">
      <c r="A68" s="25" t="s">
        <v>48</v>
      </c>
      <c r="B68" s="30" t="s">
        <v>249</v>
      </c>
      <c r="C68" s="30" t="s">
        <v>871</v>
      </c>
      <c r="D68" s="25" t="s">
        <v>50</v>
      </c>
      <c r="E68" s="31" t="s">
        <v>872</v>
      </c>
      <c r="F68" s="32" t="s">
        <v>70</v>
      </c>
      <c r="G68" s="33">
        <v>2</v>
      </c>
      <c r="H68" s="34">
        <v>0</v>
      </c>
      <c r="I68" s="34">
        <f>ROUND(ROUND(H68,2)*ROUND(G68,3),2)</f>
        <v>0</v>
      </c>
      <c r="O68">
        <f>(I68*21)/100</f>
        <v>0</v>
      </c>
      <c r="P68" t="s">
        <v>27</v>
      </c>
    </row>
    <row r="69" spans="1:5" ht="12.75">
      <c r="A69" s="35" t="s">
        <v>53</v>
      </c>
      <c r="E69" s="36" t="s">
        <v>50</v>
      </c>
    </row>
    <row r="70" spans="1:5" ht="38.25">
      <c r="A70" s="37" t="s">
        <v>54</v>
      </c>
      <c r="E70" s="38" t="s">
        <v>873</v>
      </c>
    </row>
    <row r="71" spans="1:5" ht="51">
      <c r="A71" t="s">
        <v>56</v>
      </c>
      <c r="E71" s="36" t="s">
        <v>820</v>
      </c>
    </row>
    <row r="72" spans="1:16" ht="12.75">
      <c r="A72" s="25" t="s">
        <v>48</v>
      </c>
      <c r="B72" s="30" t="s">
        <v>254</v>
      </c>
      <c r="C72" s="30" t="s">
        <v>874</v>
      </c>
      <c r="D72" s="25" t="s">
        <v>50</v>
      </c>
      <c r="E72" s="31" t="s">
        <v>875</v>
      </c>
      <c r="F72" s="32" t="s">
        <v>70</v>
      </c>
      <c r="G72" s="33">
        <v>2</v>
      </c>
      <c r="H72" s="34">
        <v>0</v>
      </c>
      <c r="I72" s="34">
        <f>ROUND(ROUND(H72,2)*ROUND(G72,3),2)</f>
        <v>0</v>
      </c>
      <c r="O72">
        <f>(I72*21)/100</f>
        <v>0</v>
      </c>
      <c r="P72" t="s">
        <v>27</v>
      </c>
    </row>
    <row r="73" spans="1:5" ht="12.75">
      <c r="A73" s="35" t="s">
        <v>53</v>
      </c>
      <c r="E73" s="36" t="s">
        <v>50</v>
      </c>
    </row>
    <row r="74" spans="1:5" ht="51">
      <c r="A74" s="37" t="s">
        <v>54</v>
      </c>
      <c r="E74" s="38" t="s">
        <v>876</v>
      </c>
    </row>
    <row r="75" spans="1:5" ht="63.75">
      <c r="A75" t="s">
        <v>56</v>
      </c>
      <c r="E75" s="36" t="s">
        <v>826</v>
      </c>
    </row>
    <row r="76" spans="1:16" ht="12.75">
      <c r="A76" s="25" t="s">
        <v>48</v>
      </c>
      <c r="B76" s="30" t="s">
        <v>259</v>
      </c>
      <c r="C76" s="30" t="s">
        <v>877</v>
      </c>
      <c r="D76" s="25" t="s">
        <v>50</v>
      </c>
      <c r="E76" s="31" t="s">
        <v>878</v>
      </c>
      <c r="F76" s="32" t="s">
        <v>164</v>
      </c>
      <c r="G76" s="33">
        <v>54.6</v>
      </c>
      <c r="H76" s="34">
        <v>0</v>
      </c>
      <c r="I76" s="34">
        <f>ROUND(ROUND(H76,2)*ROUND(G76,3),2)</f>
        <v>0</v>
      </c>
      <c r="O76">
        <f>(I76*21)/100</f>
        <v>0</v>
      </c>
      <c r="P76" t="s">
        <v>27</v>
      </c>
    </row>
    <row r="77" spans="1:5" ht="12.75">
      <c r="A77" s="35" t="s">
        <v>53</v>
      </c>
      <c r="E77" s="36" t="s">
        <v>50</v>
      </c>
    </row>
    <row r="78" spans="1:5" ht="38.25">
      <c r="A78" s="37" t="s">
        <v>54</v>
      </c>
      <c r="E78" s="38" t="s">
        <v>870</v>
      </c>
    </row>
    <row r="79" spans="1:5" ht="63.75">
      <c r="A79" t="s">
        <v>56</v>
      </c>
      <c r="E79" s="36" t="s">
        <v>826</v>
      </c>
    </row>
    <row r="80" spans="1:16" ht="12.75">
      <c r="A80" s="25" t="s">
        <v>48</v>
      </c>
      <c r="B80" s="30" t="s">
        <v>263</v>
      </c>
      <c r="C80" s="30" t="s">
        <v>879</v>
      </c>
      <c r="D80" s="25" t="s">
        <v>50</v>
      </c>
      <c r="E80" s="31" t="s">
        <v>880</v>
      </c>
      <c r="F80" s="32" t="s">
        <v>164</v>
      </c>
      <c r="G80" s="33">
        <v>54.6</v>
      </c>
      <c r="H80" s="34">
        <v>0</v>
      </c>
      <c r="I80" s="34">
        <f>ROUND(ROUND(H80,2)*ROUND(G80,3),2)</f>
        <v>0</v>
      </c>
      <c r="O80">
        <f>(I80*21)/100</f>
        <v>0</v>
      </c>
      <c r="P80" t="s">
        <v>27</v>
      </c>
    </row>
    <row r="81" spans="1:5" ht="12.75">
      <c r="A81" s="35" t="s">
        <v>53</v>
      </c>
      <c r="E81" s="36" t="s">
        <v>50</v>
      </c>
    </row>
    <row r="82" spans="1:5" ht="38.25">
      <c r="A82" s="37" t="s">
        <v>54</v>
      </c>
      <c r="E82" s="38" t="s">
        <v>870</v>
      </c>
    </row>
    <row r="83" spans="1:5" ht="25.5">
      <c r="A83" t="s">
        <v>56</v>
      </c>
      <c r="E83" s="36" t="s">
        <v>881</v>
      </c>
    </row>
    <row r="84" spans="1:16" ht="12.75">
      <c r="A84" s="25" t="s">
        <v>48</v>
      </c>
      <c r="B84" s="30" t="s">
        <v>268</v>
      </c>
      <c r="C84" s="30" t="s">
        <v>882</v>
      </c>
      <c r="D84" s="25" t="s">
        <v>50</v>
      </c>
      <c r="E84" s="31" t="s">
        <v>883</v>
      </c>
      <c r="F84" s="32" t="s">
        <v>70</v>
      </c>
      <c r="G84" s="33">
        <v>2</v>
      </c>
      <c r="H84" s="34">
        <v>0</v>
      </c>
      <c r="I84" s="34">
        <f>ROUND(ROUND(H84,2)*ROUND(G84,3),2)</f>
        <v>0</v>
      </c>
      <c r="O84">
        <f>(I84*21)/100</f>
        <v>0</v>
      </c>
      <c r="P84" t="s">
        <v>27</v>
      </c>
    </row>
    <row r="85" spans="1:5" ht="12.75">
      <c r="A85" s="35" t="s">
        <v>53</v>
      </c>
      <c r="E85" s="36" t="s">
        <v>50</v>
      </c>
    </row>
    <row r="86" spans="1:5" ht="38.25">
      <c r="A86" s="37" t="s">
        <v>54</v>
      </c>
      <c r="E86" s="38" t="s">
        <v>884</v>
      </c>
    </row>
    <row r="87" spans="1:5" ht="12.75">
      <c r="A87" t="s">
        <v>56</v>
      </c>
      <c r="E87" s="36" t="s">
        <v>885</v>
      </c>
    </row>
    <row r="88" spans="1:18" ht="12.75" customHeight="1">
      <c r="A88" s="12" t="s">
        <v>46</v>
      </c>
      <c r="B88" s="12"/>
      <c r="C88" s="43" t="s">
        <v>43</v>
      </c>
      <c r="D88" s="12"/>
      <c r="E88" s="28" t="s">
        <v>161</v>
      </c>
      <c r="F88" s="12"/>
      <c r="G88" s="12"/>
      <c r="H88" s="12"/>
      <c r="I88" s="44">
        <f>0+Q88</f>
        <v>0</v>
      </c>
      <c r="O88">
        <f>0+R88</f>
        <v>0</v>
      </c>
      <c r="Q88">
        <f>0+I89+I93+I97+I101</f>
        <v>0</v>
      </c>
      <c r="R88">
        <f>0+O89+O93+O97+O101</f>
        <v>0</v>
      </c>
    </row>
    <row r="89" spans="1:16" ht="12.75">
      <c r="A89" s="25" t="s">
        <v>48</v>
      </c>
      <c r="B89" s="30" t="s">
        <v>272</v>
      </c>
      <c r="C89" s="30" t="s">
        <v>886</v>
      </c>
      <c r="D89" s="25" t="s">
        <v>50</v>
      </c>
      <c r="E89" s="31" t="s">
        <v>887</v>
      </c>
      <c r="F89" s="32" t="s">
        <v>70</v>
      </c>
      <c r="G89" s="33">
        <v>1</v>
      </c>
      <c r="H89" s="34">
        <v>0</v>
      </c>
      <c r="I89" s="34">
        <f>ROUND(ROUND(H89,2)*ROUND(G89,3),2)</f>
        <v>0</v>
      </c>
      <c r="O89">
        <f>(I89*21)/100</f>
        <v>0</v>
      </c>
      <c r="P89" t="s">
        <v>27</v>
      </c>
    </row>
    <row r="90" spans="1:5" ht="12.75">
      <c r="A90" s="35" t="s">
        <v>53</v>
      </c>
      <c r="E90" s="36" t="s">
        <v>50</v>
      </c>
    </row>
    <row r="91" spans="1:5" ht="51">
      <c r="A91" s="37" t="s">
        <v>54</v>
      </c>
      <c r="E91" s="38" t="s">
        <v>888</v>
      </c>
    </row>
    <row r="92" spans="1:5" ht="89.25">
      <c r="A92" t="s">
        <v>56</v>
      </c>
      <c r="E92" s="36" t="s">
        <v>889</v>
      </c>
    </row>
    <row r="93" spans="1:16" ht="12.75">
      <c r="A93" s="25" t="s">
        <v>48</v>
      </c>
      <c r="B93" s="30" t="s">
        <v>275</v>
      </c>
      <c r="C93" s="30" t="s">
        <v>379</v>
      </c>
      <c r="D93" s="25" t="s">
        <v>50</v>
      </c>
      <c r="E93" s="31" t="s">
        <v>380</v>
      </c>
      <c r="F93" s="32" t="s">
        <v>70</v>
      </c>
      <c r="G93" s="33">
        <v>1</v>
      </c>
      <c r="H93" s="34">
        <v>0</v>
      </c>
      <c r="I93" s="34">
        <f>ROUND(ROUND(H93,2)*ROUND(G93,3),2)</f>
        <v>0</v>
      </c>
      <c r="O93">
        <f>(I93*21)/100</f>
        <v>0</v>
      </c>
      <c r="P93" t="s">
        <v>27</v>
      </c>
    </row>
    <row r="94" spans="1:5" ht="12.75">
      <c r="A94" s="35" t="s">
        <v>53</v>
      </c>
      <c r="E94" s="36" t="s">
        <v>50</v>
      </c>
    </row>
    <row r="95" spans="1:5" ht="38.25">
      <c r="A95" s="37" t="s">
        <v>54</v>
      </c>
      <c r="E95" s="38" t="s">
        <v>890</v>
      </c>
    </row>
    <row r="96" spans="1:5" ht="89.25">
      <c r="A96" t="s">
        <v>56</v>
      </c>
      <c r="E96" s="36" t="s">
        <v>193</v>
      </c>
    </row>
    <row r="97" spans="1:16" ht="12.75">
      <c r="A97" s="25" t="s">
        <v>48</v>
      </c>
      <c r="B97" s="30" t="s">
        <v>280</v>
      </c>
      <c r="C97" s="30" t="s">
        <v>383</v>
      </c>
      <c r="D97" s="25" t="s">
        <v>50</v>
      </c>
      <c r="E97" s="31" t="s">
        <v>384</v>
      </c>
      <c r="F97" s="32" t="s">
        <v>70</v>
      </c>
      <c r="G97" s="33">
        <v>2</v>
      </c>
      <c r="H97" s="34">
        <v>0</v>
      </c>
      <c r="I97" s="34">
        <f>ROUND(ROUND(H97,2)*ROUND(G97,3),2)</f>
        <v>0</v>
      </c>
      <c r="O97">
        <f>(I97*21)/100</f>
        <v>0</v>
      </c>
      <c r="P97" t="s">
        <v>27</v>
      </c>
    </row>
    <row r="98" spans="1:5" ht="12.75">
      <c r="A98" s="35" t="s">
        <v>53</v>
      </c>
      <c r="E98" s="36" t="s">
        <v>50</v>
      </c>
    </row>
    <row r="99" spans="1:5" ht="38.25">
      <c r="A99" s="37" t="s">
        <v>54</v>
      </c>
      <c r="E99" s="38" t="s">
        <v>891</v>
      </c>
    </row>
    <row r="100" spans="1:5" ht="89.25">
      <c r="A100" t="s">
        <v>56</v>
      </c>
      <c r="E100" s="36" t="s">
        <v>193</v>
      </c>
    </row>
    <row r="101" spans="1:16" ht="12.75">
      <c r="A101" s="25" t="s">
        <v>48</v>
      </c>
      <c r="B101" s="30" t="s">
        <v>286</v>
      </c>
      <c r="C101" s="30" t="s">
        <v>892</v>
      </c>
      <c r="D101" s="25" t="s">
        <v>50</v>
      </c>
      <c r="E101" s="31" t="s">
        <v>893</v>
      </c>
      <c r="F101" s="32" t="s">
        <v>164</v>
      </c>
      <c r="G101" s="33">
        <v>54</v>
      </c>
      <c r="H101" s="34">
        <v>0</v>
      </c>
      <c r="I101" s="34">
        <f>ROUND(ROUND(H101,2)*ROUND(G101,3),2)</f>
        <v>0</v>
      </c>
      <c r="O101">
        <f>(I101*21)/100</f>
        <v>0</v>
      </c>
      <c r="P101" t="s">
        <v>27</v>
      </c>
    </row>
    <row r="102" spans="1:5" ht="12.75">
      <c r="A102" s="35" t="s">
        <v>53</v>
      </c>
      <c r="E102" s="36" t="s">
        <v>50</v>
      </c>
    </row>
    <row r="103" spans="1:5" ht="38.25">
      <c r="A103" s="37" t="s">
        <v>54</v>
      </c>
      <c r="E103" s="38" t="s">
        <v>894</v>
      </c>
    </row>
    <row r="104" spans="1:5" ht="89.25">
      <c r="A104" t="s">
        <v>56</v>
      </c>
      <c r="E104" s="36" t="s">
        <v>193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897</v>
      </c>
      <c r="I3" s="39">
        <f>0+I9+I14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895</v>
      </c>
      <c r="D4" s="7"/>
      <c r="E4" s="18" t="s">
        <v>896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897</v>
      </c>
      <c r="D5" s="2"/>
      <c r="E5" s="21" t="s">
        <v>896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6" t="s">
        <v>46</v>
      </c>
      <c r="B9" s="26"/>
      <c r="C9" s="27" t="s">
        <v>38</v>
      </c>
      <c r="D9" s="26"/>
      <c r="E9" s="28" t="s">
        <v>244</v>
      </c>
      <c r="F9" s="26"/>
      <c r="G9" s="26"/>
      <c r="H9" s="26"/>
      <c r="I9" s="29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5" t="s">
        <v>48</v>
      </c>
      <c r="B10" s="30" t="s">
        <v>32</v>
      </c>
      <c r="C10" s="30" t="s">
        <v>898</v>
      </c>
      <c r="D10" s="25" t="s">
        <v>50</v>
      </c>
      <c r="E10" s="31" t="s">
        <v>899</v>
      </c>
      <c r="F10" s="32" t="s">
        <v>150</v>
      </c>
      <c r="G10" s="33">
        <v>71.25</v>
      </c>
      <c r="H10" s="34">
        <v>0</v>
      </c>
      <c r="I10" s="34">
        <f>ROUND(ROUND(H10,2)*ROUND(G10,3),2)</f>
        <v>0</v>
      </c>
      <c r="O10">
        <f>(I10*21)/100</f>
        <v>0</v>
      </c>
      <c r="P10" t="s">
        <v>27</v>
      </c>
    </row>
    <row r="11" spans="1:5" ht="25.5">
      <c r="A11" s="35" t="s">
        <v>53</v>
      </c>
      <c r="E11" s="36" t="s">
        <v>900</v>
      </c>
    </row>
    <row r="12" spans="1:5" ht="51">
      <c r="A12" s="37" t="s">
        <v>54</v>
      </c>
      <c r="E12" s="38" t="s">
        <v>901</v>
      </c>
    </row>
    <row r="13" spans="1:5" ht="76.5">
      <c r="A13" t="s">
        <v>56</v>
      </c>
      <c r="E13" s="36" t="s">
        <v>902</v>
      </c>
    </row>
    <row r="14" spans="1:18" ht="12.75" customHeight="1">
      <c r="A14" s="12" t="s">
        <v>46</v>
      </c>
      <c r="B14" s="12"/>
      <c r="C14" s="43" t="s">
        <v>43</v>
      </c>
      <c r="D14" s="12"/>
      <c r="E14" s="28" t="s">
        <v>161</v>
      </c>
      <c r="F14" s="12"/>
      <c r="G14" s="12"/>
      <c r="H14" s="12"/>
      <c r="I14" s="44">
        <f>0+Q14</f>
        <v>0</v>
      </c>
      <c r="O14">
        <f>0+R14</f>
        <v>0</v>
      </c>
      <c r="Q14">
        <f>0+I15</f>
        <v>0</v>
      </c>
      <c r="R14">
        <f>0+O15</f>
        <v>0</v>
      </c>
    </row>
    <row r="15" spans="1:16" ht="12.75">
      <c r="A15" s="25" t="s">
        <v>48</v>
      </c>
      <c r="B15" s="30" t="s">
        <v>27</v>
      </c>
      <c r="C15" s="30" t="s">
        <v>903</v>
      </c>
      <c r="D15" s="25" t="s">
        <v>50</v>
      </c>
      <c r="E15" s="31" t="s">
        <v>904</v>
      </c>
      <c r="F15" s="32" t="s">
        <v>191</v>
      </c>
      <c r="G15" s="33">
        <v>71.25</v>
      </c>
      <c r="H15" s="34">
        <v>0</v>
      </c>
      <c r="I15" s="34">
        <f>ROUND(ROUND(H15,2)*ROUND(G15,3),2)</f>
        <v>0</v>
      </c>
      <c r="O15">
        <f>(I15*21)/100</f>
        <v>0</v>
      </c>
      <c r="P15" t="s">
        <v>27</v>
      </c>
    </row>
    <row r="16" spans="1:5" ht="25.5">
      <c r="A16" s="35" t="s">
        <v>53</v>
      </c>
      <c r="E16" s="36" t="s">
        <v>905</v>
      </c>
    </row>
    <row r="17" spans="1:5" ht="51">
      <c r="A17" s="37" t="s">
        <v>54</v>
      </c>
      <c r="E17" s="38" t="s">
        <v>906</v>
      </c>
    </row>
    <row r="18" spans="1:5" ht="25.5">
      <c r="A18" t="s">
        <v>56</v>
      </c>
      <c r="E18" s="36" t="s">
        <v>907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908</v>
      </c>
      <c r="I3" s="39">
        <f>0+I8</f>
        <v>0</v>
      </c>
      <c r="O3" t="s">
        <v>23</v>
      </c>
      <c r="P3" t="s">
        <v>27</v>
      </c>
    </row>
    <row r="4" spans="1:16" ht="15" customHeight="1">
      <c r="A4" t="s">
        <v>17</v>
      </c>
      <c r="B4" s="20" t="s">
        <v>22</v>
      </c>
      <c r="C4" s="3" t="s">
        <v>908</v>
      </c>
      <c r="D4" s="2"/>
      <c r="E4" s="21" t="s">
        <v>909</v>
      </c>
      <c r="F4" s="12"/>
      <c r="G4" s="12"/>
      <c r="H4" s="26"/>
      <c r="I4" s="26"/>
      <c r="O4" t="s">
        <v>24</v>
      </c>
      <c r="P4" t="s">
        <v>27</v>
      </c>
    </row>
    <row r="5" spans="1:16" ht="12.75" customHeight="1">
      <c r="A5" s="1" t="s">
        <v>29</v>
      </c>
      <c r="B5" s="1" t="s">
        <v>31</v>
      </c>
      <c r="C5" s="1" t="s">
        <v>33</v>
      </c>
      <c r="D5" s="1" t="s">
        <v>34</v>
      </c>
      <c r="E5" s="1" t="s">
        <v>35</v>
      </c>
      <c r="F5" s="1" t="s">
        <v>37</v>
      </c>
      <c r="G5" s="1" t="s">
        <v>39</v>
      </c>
      <c r="H5" s="1" t="s">
        <v>41</v>
      </c>
      <c r="I5" s="1"/>
      <c r="O5" t="s">
        <v>25</v>
      </c>
      <c r="P5" t="s">
        <v>27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42</v>
      </c>
      <c r="I6" s="19" t="s">
        <v>44</v>
      </c>
    </row>
    <row r="7" spans="1:9" ht="12.75" customHeight="1">
      <c r="A7" s="19" t="s">
        <v>30</v>
      </c>
      <c r="B7" s="19" t="s">
        <v>32</v>
      </c>
      <c r="C7" s="19" t="s">
        <v>27</v>
      </c>
      <c r="D7" s="19" t="s">
        <v>26</v>
      </c>
      <c r="E7" s="19" t="s">
        <v>36</v>
      </c>
      <c r="F7" s="19" t="s">
        <v>38</v>
      </c>
      <c r="G7" s="19" t="s">
        <v>40</v>
      </c>
      <c r="H7" s="19" t="s">
        <v>43</v>
      </c>
      <c r="I7" s="19" t="s">
        <v>45</v>
      </c>
    </row>
    <row r="8" spans="1:18" ht="12.75" customHeight="1">
      <c r="A8" s="26" t="s">
        <v>46</v>
      </c>
      <c r="B8" s="26"/>
      <c r="C8" s="27" t="s">
        <v>43</v>
      </c>
      <c r="D8" s="26"/>
      <c r="E8" s="28" t="s">
        <v>161</v>
      </c>
      <c r="F8" s="26"/>
      <c r="G8" s="26"/>
      <c r="H8" s="26"/>
      <c r="I8" s="29">
        <f>0+Q8</f>
        <v>0</v>
      </c>
      <c r="O8">
        <f>0+R8</f>
        <v>0</v>
      </c>
      <c r="Q8">
        <f>0+I9+I13+I17+I21+I25+I29+I33+I37+I41+I45+I49+I53+I57</f>
        <v>0</v>
      </c>
      <c r="R8">
        <f>0+O9+O13+O17+O21+O25+O29+O33+O37+O41+O45+O49+O53+O57</f>
        <v>0</v>
      </c>
    </row>
    <row r="9" spans="1:16" ht="12.75">
      <c r="A9" s="25" t="s">
        <v>48</v>
      </c>
      <c r="B9" s="30" t="s">
        <v>32</v>
      </c>
      <c r="C9" s="30" t="s">
        <v>910</v>
      </c>
      <c r="D9" s="25" t="s">
        <v>50</v>
      </c>
      <c r="E9" s="31" t="s">
        <v>911</v>
      </c>
      <c r="F9" s="32" t="s">
        <v>70</v>
      </c>
      <c r="G9" s="33">
        <v>20</v>
      </c>
      <c r="H9" s="34">
        <v>0</v>
      </c>
      <c r="I9" s="34">
        <f>ROUND(ROUND(H9,2)*ROUND(G9,3),2)</f>
        <v>0</v>
      </c>
      <c r="O9">
        <f>(I9*21)/100</f>
        <v>0</v>
      </c>
      <c r="P9" t="s">
        <v>27</v>
      </c>
    </row>
    <row r="10" spans="1:5" ht="12.75">
      <c r="A10" s="35" t="s">
        <v>53</v>
      </c>
      <c r="E10" s="36" t="s">
        <v>50</v>
      </c>
    </row>
    <row r="11" spans="1:5" ht="38.25">
      <c r="A11" s="37" t="s">
        <v>54</v>
      </c>
      <c r="E11" s="38" t="s">
        <v>912</v>
      </c>
    </row>
    <row r="12" spans="1:5" ht="38.25">
      <c r="A12" t="s">
        <v>56</v>
      </c>
      <c r="E12" s="36" t="s">
        <v>913</v>
      </c>
    </row>
    <row r="13" spans="1:16" ht="25.5">
      <c r="A13" s="25" t="s">
        <v>48</v>
      </c>
      <c r="B13" s="30" t="s">
        <v>27</v>
      </c>
      <c r="C13" s="30" t="s">
        <v>430</v>
      </c>
      <c r="D13" s="25" t="s">
        <v>50</v>
      </c>
      <c r="E13" s="31" t="s">
        <v>431</v>
      </c>
      <c r="F13" s="32" t="s">
        <v>70</v>
      </c>
      <c r="G13" s="33">
        <v>53</v>
      </c>
      <c r="H13" s="34">
        <v>0</v>
      </c>
      <c r="I13" s="34">
        <f>ROUND(ROUND(H13,2)*ROUND(G13,3),2)</f>
        <v>0</v>
      </c>
      <c r="O13">
        <f>(I13*21)/100</f>
        <v>0</v>
      </c>
      <c r="P13" t="s">
        <v>27</v>
      </c>
    </row>
    <row r="14" spans="1:5" ht="12.75">
      <c r="A14" s="35" t="s">
        <v>53</v>
      </c>
      <c r="E14" s="36" t="s">
        <v>50</v>
      </c>
    </row>
    <row r="15" spans="1:5" ht="191.25">
      <c r="A15" s="37" t="s">
        <v>54</v>
      </c>
      <c r="E15" s="38" t="s">
        <v>914</v>
      </c>
    </row>
    <row r="16" spans="1:5" ht="25.5">
      <c r="A16" t="s">
        <v>56</v>
      </c>
      <c r="E16" s="36" t="s">
        <v>329</v>
      </c>
    </row>
    <row r="17" spans="1:16" ht="25.5">
      <c r="A17" s="25" t="s">
        <v>48</v>
      </c>
      <c r="B17" s="30" t="s">
        <v>26</v>
      </c>
      <c r="C17" s="30" t="s">
        <v>915</v>
      </c>
      <c r="D17" s="25" t="s">
        <v>50</v>
      </c>
      <c r="E17" s="31" t="s">
        <v>916</v>
      </c>
      <c r="F17" s="32" t="s">
        <v>70</v>
      </c>
      <c r="G17" s="33">
        <v>53</v>
      </c>
      <c r="H17" s="34">
        <v>0</v>
      </c>
      <c r="I17" s="34">
        <f>ROUND(ROUND(H17,2)*ROUND(G17,3),2)</f>
        <v>0</v>
      </c>
      <c r="O17">
        <f>(I17*21)/100</f>
        <v>0</v>
      </c>
      <c r="P17" t="s">
        <v>27</v>
      </c>
    </row>
    <row r="18" spans="1:5" ht="12.75">
      <c r="A18" s="35" t="s">
        <v>53</v>
      </c>
      <c r="E18" s="36" t="s">
        <v>50</v>
      </c>
    </row>
    <row r="19" spans="1:5" ht="191.25">
      <c r="A19" s="37" t="s">
        <v>54</v>
      </c>
      <c r="E19" s="38" t="s">
        <v>914</v>
      </c>
    </row>
    <row r="20" spans="1:5" ht="25.5">
      <c r="A20" t="s">
        <v>56</v>
      </c>
      <c r="E20" s="36" t="s">
        <v>172</v>
      </c>
    </row>
    <row r="21" spans="1:16" ht="12.75">
      <c r="A21" s="25" t="s">
        <v>48</v>
      </c>
      <c r="B21" s="30" t="s">
        <v>36</v>
      </c>
      <c r="C21" s="30" t="s">
        <v>917</v>
      </c>
      <c r="D21" s="25" t="s">
        <v>50</v>
      </c>
      <c r="E21" s="31" t="s">
        <v>918</v>
      </c>
      <c r="F21" s="32" t="s">
        <v>919</v>
      </c>
      <c r="G21" s="33">
        <v>12243</v>
      </c>
      <c r="H21" s="34">
        <v>0</v>
      </c>
      <c r="I21" s="34">
        <f>ROUND(ROUND(H21,2)*ROUND(G21,3),2)</f>
        <v>0</v>
      </c>
      <c r="O21">
        <f>(I21*21)/100</f>
        <v>0</v>
      </c>
      <c r="P21" t="s">
        <v>27</v>
      </c>
    </row>
    <row r="22" spans="1:5" ht="12.75">
      <c r="A22" s="35" t="s">
        <v>53</v>
      </c>
      <c r="E22" s="36" t="s">
        <v>50</v>
      </c>
    </row>
    <row r="23" spans="1:5" ht="153">
      <c r="A23" s="37" t="s">
        <v>54</v>
      </c>
      <c r="E23" s="38" t="s">
        <v>920</v>
      </c>
    </row>
    <row r="24" spans="1:5" ht="25.5">
      <c r="A24" t="s">
        <v>56</v>
      </c>
      <c r="E24" s="36" t="s">
        <v>921</v>
      </c>
    </row>
    <row r="25" spans="1:16" ht="12.75">
      <c r="A25" s="25" t="s">
        <v>48</v>
      </c>
      <c r="B25" s="30" t="s">
        <v>38</v>
      </c>
      <c r="C25" s="30" t="s">
        <v>922</v>
      </c>
      <c r="D25" s="25" t="s">
        <v>50</v>
      </c>
      <c r="E25" s="31" t="s">
        <v>923</v>
      </c>
      <c r="F25" s="32" t="s">
        <v>70</v>
      </c>
      <c r="G25" s="33">
        <v>3</v>
      </c>
      <c r="H25" s="34">
        <v>0</v>
      </c>
      <c r="I25" s="34">
        <f>ROUND(ROUND(H25,2)*ROUND(G25,3),2)</f>
        <v>0</v>
      </c>
      <c r="O25">
        <f>(I25*21)/100</f>
        <v>0</v>
      </c>
      <c r="P25" t="s">
        <v>27</v>
      </c>
    </row>
    <row r="26" spans="1:5" ht="12.75">
      <c r="A26" s="35" t="s">
        <v>53</v>
      </c>
      <c r="E26" s="36" t="s">
        <v>50</v>
      </c>
    </row>
    <row r="27" spans="1:5" ht="63.75">
      <c r="A27" s="37" t="s">
        <v>54</v>
      </c>
      <c r="E27" s="38" t="s">
        <v>924</v>
      </c>
    </row>
    <row r="28" spans="1:5" ht="63.75">
      <c r="A28" t="s">
        <v>56</v>
      </c>
      <c r="E28" s="36" t="s">
        <v>925</v>
      </c>
    </row>
    <row r="29" spans="1:16" ht="12.75">
      <c r="A29" s="25" t="s">
        <v>48</v>
      </c>
      <c r="B29" s="30" t="s">
        <v>40</v>
      </c>
      <c r="C29" s="30" t="s">
        <v>926</v>
      </c>
      <c r="D29" s="25" t="s">
        <v>50</v>
      </c>
      <c r="E29" s="31" t="s">
        <v>927</v>
      </c>
      <c r="F29" s="32" t="s">
        <v>70</v>
      </c>
      <c r="G29" s="33">
        <v>3</v>
      </c>
      <c r="H29" s="34">
        <v>0</v>
      </c>
      <c r="I29" s="34">
        <f>ROUND(ROUND(H29,2)*ROUND(G29,3),2)</f>
        <v>0</v>
      </c>
      <c r="O29">
        <f>(I29*21)/100</f>
        <v>0</v>
      </c>
      <c r="P29" t="s">
        <v>27</v>
      </c>
    </row>
    <row r="30" spans="1:5" ht="12.75">
      <c r="A30" s="35" t="s">
        <v>53</v>
      </c>
      <c r="E30" s="36" t="s">
        <v>50</v>
      </c>
    </row>
    <row r="31" spans="1:5" ht="63.75">
      <c r="A31" s="37" t="s">
        <v>54</v>
      </c>
      <c r="E31" s="38" t="s">
        <v>924</v>
      </c>
    </row>
    <row r="32" spans="1:5" ht="25.5">
      <c r="A32" t="s">
        <v>56</v>
      </c>
      <c r="E32" s="36" t="s">
        <v>928</v>
      </c>
    </row>
    <row r="33" spans="1:16" ht="12.75">
      <c r="A33" s="25" t="s">
        <v>48</v>
      </c>
      <c r="B33" s="30" t="s">
        <v>78</v>
      </c>
      <c r="C33" s="30" t="s">
        <v>929</v>
      </c>
      <c r="D33" s="25" t="s">
        <v>50</v>
      </c>
      <c r="E33" s="31" t="s">
        <v>930</v>
      </c>
      <c r="F33" s="32" t="s">
        <v>919</v>
      </c>
      <c r="G33" s="33">
        <v>693</v>
      </c>
      <c r="H33" s="34">
        <v>0</v>
      </c>
      <c r="I33" s="34">
        <f>ROUND(ROUND(H33,2)*ROUND(G33,3),2)</f>
        <v>0</v>
      </c>
      <c r="O33">
        <f>(I33*21)/100</f>
        <v>0</v>
      </c>
      <c r="P33" t="s">
        <v>27</v>
      </c>
    </row>
    <row r="34" spans="1:5" ht="12.75">
      <c r="A34" s="35" t="s">
        <v>53</v>
      </c>
      <c r="E34" s="36" t="s">
        <v>50</v>
      </c>
    </row>
    <row r="35" spans="1:5" ht="25.5">
      <c r="A35" s="37" t="s">
        <v>54</v>
      </c>
      <c r="E35" s="38" t="s">
        <v>931</v>
      </c>
    </row>
    <row r="36" spans="1:5" ht="25.5">
      <c r="A36" t="s">
        <v>56</v>
      </c>
      <c r="E36" s="36" t="s">
        <v>932</v>
      </c>
    </row>
    <row r="37" spans="1:16" ht="12.75">
      <c r="A37" s="25" t="s">
        <v>48</v>
      </c>
      <c r="B37" s="30" t="s">
        <v>84</v>
      </c>
      <c r="C37" s="30" t="s">
        <v>933</v>
      </c>
      <c r="D37" s="25" t="s">
        <v>50</v>
      </c>
      <c r="E37" s="31" t="s">
        <v>934</v>
      </c>
      <c r="F37" s="32" t="s">
        <v>70</v>
      </c>
      <c r="G37" s="33">
        <v>3</v>
      </c>
      <c r="H37" s="34">
        <v>0</v>
      </c>
      <c r="I37" s="34">
        <f>ROUND(ROUND(H37,2)*ROUND(G37,3),2)</f>
        <v>0</v>
      </c>
      <c r="O37">
        <f>(I37*21)/100</f>
        <v>0</v>
      </c>
      <c r="P37" t="s">
        <v>27</v>
      </c>
    </row>
    <row r="38" spans="1:5" ht="12.75">
      <c r="A38" s="35" t="s">
        <v>53</v>
      </c>
      <c r="E38" s="36" t="s">
        <v>50</v>
      </c>
    </row>
    <row r="39" spans="1:5" ht="63.75">
      <c r="A39" s="37" t="s">
        <v>54</v>
      </c>
      <c r="E39" s="38" t="s">
        <v>924</v>
      </c>
    </row>
    <row r="40" spans="1:5" ht="51">
      <c r="A40" t="s">
        <v>56</v>
      </c>
      <c r="E40" s="36" t="s">
        <v>935</v>
      </c>
    </row>
    <row r="41" spans="1:16" ht="12.75">
      <c r="A41" s="25" t="s">
        <v>48</v>
      </c>
      <c r="B41" s="30" t="s">
        <v>43</v>
      </c>
      <c r="C41" s="30" t="s">
        <v>936</v>
      </c>
      <c r="D41" s="25" t="s">
        <v>50</v>
      </c>
      <c r="E41" s="31" t="s">
        <v>937</v>
      </c>
      <c r="F41" s="32" t="s">
        <v>70</v>
      </c>
      <c r="G41" s="33">
        <v>3</v>
      </c>
      <c r="H41" s="34">
        <v>0</v>
      </c>
      <c r="I41" s="34">
        <f>ROUND(ROUND(H41,2)*ROUND(G41,3),2)</f>
        <v>0</v>
      </c>
      <c r="O41">
        <f>(I41*21)/100</f>
        <v>0</v>
      </c>
      <c r="P41" t="s">
        <v>27</v>
      </c>
    </row>
    <row r="42" spans="1:5" ht="12.75">
      <c r="A42" s="35" t="s">
        <v>53</v>
      </c>
      <c r="E42" s="36" t="s">
        <v>50</v>
      </c>
    </row>
    <row r="43" spans="1:5" ht="63.75">
      <c r="A43" s="37" t="s">
        <v>54</v>
      </c>
      <c r="E43" s="38" t="s">
        <v>924</v>
      </c>
    </row>
    <row r="44" spans="1:5" ht="25.5">
      <c r="A44" t="s">
        <v>56</v>
      </c>
      <c r="E44" s="36" t="s">
        <v>928</v>
      </c>
    </row>
    <row r="45" spans="1:16" ht="12.75">
      <c r="A45" s="25" t="s">
        <v>48</v>
      </c>
      <c r="B45" s="30" t="s">
        <v>45</v>
      </c>
      <c r="C45" s="30" t="s">
        <v>938</v>
      </c>
      <c r="D45" s="25" t="s">
        <v>50</v>
      </c>
      <c r="E45" s="31" t="s">
        <v>939</v>
      </c>
      <c r="F45" s="32" t="s">
        <v>919</v>
      </c>
      <c r="G45" s="33">
        <v>693</v>
      </c>
      <c r="H45" s="34">
        <v>0</v>
      </c>
      <c r="I45" s="34">
        <f>ROUND(ROUND(H45,2)*ROUND(G45,3),2)</f>
        <v>0</v>
      </c>
      <c r="O45">
        <f>(I45*21)/100</f>
        <v>0</v>
      </c>
      <c r="P45" t="s">
        <v>27</v>
      </c>
    </row>
    <row r="46" spans="1:5" ht="12.75">
      <c r="A46" s="35" t="s">
        <v>53</v>
      </c>
      <c r="E46" s="36" t="s">
        <v>50</v>
      </c>
    </row>
    <row r="47" spans="1:5" ht="25.5">
      <c r="A47" s="37" t="s">
        <v>54</v>
      </c>
      <c r="E47" s="38" t="s">
        <v>931</v>
      </c>
    </row>
    <row r="48" spans="1:5" ht="25.5">
      <c r="A48" t="s">
        <v>56</v>
      </c>
      <c r="E48" s="36" t="s">
        <v>932</v>
      </c>
    </row>
    <row r="49" spans="1:16" ht="12.75">
      <c r="A49" s="25" t="s">
        <v>48</v>
      </c>
      <c r="B49" s="30" t="s">
        <v>96</v>
      </c>
      <c r="C49" s="30" t="s">
        <v>940</v>
      </c>
      <c r="D49" s="25" t="s">
        <v>50</v>
      </c>
      <c r="E49" s="31" t="s">
        <v>941</v>
      </c>
      <c r="F49" s="32" t="s">
        <v>70</v>
      </c>
      <c r="G49" s="33">
        <v>3</v>
      </c>
      <c r="H49" s="34">
        <v>0</v>
      </c>
      <c r="I49" s="34">
        <f>ROUND(ROUND(H49,2)*ROUND(G49,3),2)</f>
        <v>0</v>
      </c>
      <c r="O49">
        <f>(I49*21)/100</f>
        <v>0</v>
      </c>
      <c r="P49" t="s">
        <v>27</v>
      </c>
    </row>
    <row r="50" spans="1:5" ht="12.75">
      <c r="A50" s="35" t="s">
        <v>53</v>
      </c>
      <c r="E50" s="36" t="s">
        <v>50</v>
      </c>
    </row>
    <row r="51" spans="1:5" ht="63.75">
      <c r="A51" s="37" t="s">
        <v>54</v>
      </c>
      <c r="E51" s="38" t="s">
        <v>924</v>
      </c>
    </row>
    <row r="52" spans="1:5" ht="51">
      <c r="A52" t="s">
        <v>56</v>
      </c>
      <c r="E52" s="36" t="s">
        <v>935</v>
      </c>
    </row>
    <row r="53" spans="1:16" ht="12.75">
      <c r="A53" s="25" t="s">
        <v>48</v>
      </c>
      <c r="B53" s="30" t="s">
        <v>100</v>
      </c>
      <c r="C53" s="30" t="s">
        <v>942</v>
      </c>
      <c r="D53" s="25" t="s">
        <v>50</v>
      </c>
      <c r="E53" s="31" t="s">
        <v>943</v>
      </c>
      <c r="F53" s="32" t="s">
        <v>70</v>
      </c>
      <c r="G53" s="33">
        <v>3</v>
      </c>
      <c r="H53" s="34">
        <v>0</v>
      </c>
      <c r="I53" s="34">
        <f>ROUND(ROUND(H53,2)*ROUND(G53,3),2)</f>
        <v>0</v>
      </c>
      <c r="O53">
        <f>(I53*21)/100</f>
        <v>0</v>
      </c>
      <c r="P53" t="s">
        <v>27</v>
      </c>
    </row>
    <row r="54" spans="1:5" ht="12.75">
      <c r="A54" s="35" t="s">
        <v>53</v>
      </c>
      <c r="E54" s="36" t="s">
        <v>50</v>
      </c>
    </row>
    <row r="55" spans="1:5" ht="63.75">
      <c r="A55" s="37" t="s">
        <v>54</v>
      </c>
      <c r="E55" s="38" t="s">
        <v>924</v>
      </c>
    </row>
    <row r="56" spans="1:5" ht="25.5">
      <c r="A56" t="s">
        <v>56</v>
      </c>
      <c r="E56" s="36" t="s">
        <v>928</v>
      </c>
    </row>
    <row r="57" spans="1:16" ht="12.75">
      <c r="A57" s="25" t="s">
        <v>48</v>
      </c>
      <c r="B57" s="30" t="s">
        <v>107</v>
      </c>
      <c r="C57" s="30" t="s">
        <v>944</v>
      </c>
      <c r="D57" s="25" t="s">
        <v>50</v>
      </c>
      <c r="E57" s="31" t="s">
        <v>945</v>
      </c>
      <c r="F57" s="32" t="s">
        <v>919</v>
      </c>
      <c r="G57" s="33">
        <v>693</v>
      </c>
      <c r="H57" s="34">
        <v>0</v>
      </c>
      <c r="I57" s="34">
        <f>ROUND(ROUND(H57,2)*ROUND(G57,3),2)</f>
        <v>0</v>
      </c>
      <c r="O57">
        <f>(I57*21)/100</f>
        <v>0</v>
      </c>
      <c r="P57" t="s">
        <v>27</v>
      </c>
    </row>
    <row r="58" spans="1:5" ht="12.75">
      <c r="A58" s="35" t="s">
        <v>53</v>
      </c>
      <c r="E58" s="36" t="s">
        <v>50</v>
      </c>
    </row>
    <row r="59" spans="1:5" ht="25.5">
      <c r="A59" s="37" t="s">
        <v>54</v>
      </c>
      <c r="E59" s="38" t="s">
        <v>931</v>
      </c>
    </row>
    <row r="60" spans="1:5" ht="25.5">
      <c r="A60" t="s">
        <v>56</v>
      </c>
      <c r="E60" s="36" t="s">
        <v>932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28</v>
      </c>
      <c r="I3" s="39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28</v>
      </c>
      <c r="D5" s="2"/>
      <c r="E5" s="21" t="s">
        <v>20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6" t="s">
        <v>46</v>
      </c>
      <c r="B9" s="26"/>
      <c r="C9" s="27" t="s">
        <v>30</v>
      </c>
      <c r="D9" s="26"/>
      <c r="E9" s="28" t="s">
        <v>47</v>
      </c>
      <c r="F9" s="26"/>
      <c r="G9" s="26"/>
      <c r="H9" s="26"/>
      <c r="I9" s="29">
        <f>0+Q9</f>
        <v>0</v>
      </c>
      <c r="O9">
        <f>0+R9</f>
        <v>0</v>
      </c>
      <c r="Q9">
        <f>0+I10+I14+I18+I22+I26+I30+I34+I38+I42+I46+I50+I54+I58+I62</f>
        <v>0</v>
      </c>
      <c r="R9">
        <f>0+O10+O14+O18+O22+O26+O30+O34+O38+O42+O46+O50+O54+O58+O62</f>
        <v>0</v>
      </c>
    </row>
    <row r="10" spans="1:16" ht="12.75">
      <c r="A10" s="25" t="s">
        <v>48</v>
      </c>
      <c r="B10" s="30" t="s">
        <v>32</v>
      </c>
      <c r="C10" s="30" t="s">
        <v>49</v>
      </c>
      <c r="D10" s="25" t="s">
        <v>50</v>
      </c>
      <c r="E10" s="31" t="s">
        <v>51</v>
      </c>
      <c r="F10" s="32" t="s">
        <v>52</v>
      </c>
      <c r="G10" s="33">
        <v>1</v>
      </c>
      <c r="H10" s="34">
        <v>0</v>
      </c>
      <c r="I10" s="34">
        <f>ROUND(ROUND(H10,2)*ROUND(G10,3),2)</f>
        <v>0</v>
      </c>
      <c r="O10">
        <f>(I10*21)/100</f>
        <v>0</v>
      </c>
      <c r="P10" t="s">
        <v>27</v>
      </c>
    </row>
    <row r="11" spans="1:5" ht="12.75">
      <c r="A11" s="35" t="s">
        <v>53</v>
      </c>
      <c r="E11" s="36" t="s">
        <v>50</v>
      </c>
    </row>
    <row r="12" spans="1:5" ht="12.75">
      <c r="A12" s="37" t="s">
        <v>54</v>
      </c>
      <c r="E12" s="38" t="s">
        <v>55</v>
      </c>
    </row>
    <row r="13" spans="1:5" ht="12.75">
      <c r="A13" t="s">
        <v>56</v>
      </c>
      <c r="E13" s="36" t="s">
        <v>57</v>
      </c>
    </row>
    <row r="14" spans="1:16" ht="12.75">
      <c r="A14" s="25" t="s">
        <v>48</v>
      </c>
      <c r="B14" s="30" t="s">
        <v>27</v>
      </c>
      <c r="C14" s="30" t="s">
        <v>58</v>
      </c>
      <c r="D14" s="25" t="s">
        <v>50</v>
      </c>
      <c r="E14" s="31" t="s">
        <v>59</v>
      </c>
      <c r="F14" s="32" t="s">
        <v>52</v>
      </c>
      <c r="G14" s="33">
        <v>1</v>
      </c>
      <c r="H14" s="34">
        <v>0</v>
      </c>
      <c r="I14" s="34">
        <f>ROUND(ROUND(H14,2)*ROUND(G14,3),2)</f>
        <v>0</v>
      </c>
      <c r="O14">
        <f>(I14*21)/100</f>
        <v>0</v>
      </c>
      <c r="P14" t="s">
        <v>27</v>
      </c>
    </row>
    <row r="15" spans="1:5" ht="114.75">
      <c r="A15" s="35" t="s">
        <v>53</v>
      </c>
      <c r="E15" s="36" t="s">
        <v>60</v>
      </c>
    </row>
    <row r="16" spans="1:5" ht="12.75">
      <c r="A16" s="37" t="s">
        <v>54</v>
      </c>
      <c r="E16" s="38" t="s">
        <v>55</v>
      </c>
    </row>
    <row r="17" spans="1:5" ht="38.25">
      <c r="A17" t="s">
        <v>56</v>
      </c>
      <c r="E17" s="36" t="s">
        <v>61</v>
      </c>
    </row>
    <row r="18" spans="1:16" ht="12.75">
      <c r="A18" s="25" t="s">
        <v>48</v>
      </c>
      <c r="B18" s="30" t="s">
        <v>26</v>
      </c>
      <c r="C18" s="30" t="s">
        <v>62</v>
      </c>
      <c r="D18" s="25" t="s">
        <v>50</v>
      </c>
      <c r="E18" s="31" t="s">
        <v>63</v>
      </c>
      <c r="F18" s="32" t="s">
        <v>64</v>
      </c>
      <c r="G18" s="33">
        <v>0.2</v>
      </c>
      <c r="H18" s="34">
        <v>0</v>
      </c>
      <c r="I18" s="34">
        <f>ROUND(ROUND(H18,2)*ROUND(G18,3),2)</f>
        <v>0</v>
      </c>
      <c r="O18">
        <f>(I18*21)/100</f>
        <v>0</v>
      </c>
      <c r="P18" t="s">
        <v>27</v>
      </c>
    </row>
    <row r="19" spans="1:5" ht="25.5">
      <c r="A19" s="35" t="s">
        <v>53</v>
      </c>
      <c r="E19" s="36" t="s">
        <v>65</v>
      </c>
    </row>
    <row r="20" spans="1:5" ht="12.75">
      <c r="A20" s="37" t="s">
        <v>54</v>
      </c>
      <c r="E20" s="38" t="s">
        <v>66</v>
      </c>
    </row>
    <row r="21" spans="1:5" ht="12.75">
      <c r="A21" t="s">
        <v>56</v>
      </c>
      <c r="E21" s="36" t="s">
        <v>67</v>
      </c>
    </row>
    <row r="22" spans="1:16" ht="12.75">
      <c r="A22" s="25" t="s">
        <v>48</v>
      </c>
      <c r="B22" s="30" t="s">
        <v>36</v>
      </c>
      <c r="C22" s="30" t="s">
        <v>68</v>
      </c>
      <c r="D22" s="25" t="s">
        <v>50</v>
      </c>
      <c r="E22" s="31" t="s">
        <v>69</v>
      </c>
      <c r="F22" s="32" t="s">
        <v>70</v>
      </c>
      <c r="G22" s="33">
        <v>1</v>
      </c>
      <c r="H22" s="34">
        <v>0</v>
      </c>
      <c r="I22" s="34">
        <f>ROUND(ROUND(H22,2)*ROUND(G22,3),2)</f>
        <v>0</v>
      </c>
      <c r="O22">
        <f>(I22*21)/100</f>
        <v>0</v>
      </c>
      <c r="P22" t="s">
        <v>27</v>
      </c>
    </row>
    <row r="23" spans="1:5" ht="38.25">
      <c r="A23" s="35" t="s">
        <v>53</v>
      </c>
      <c r="E23" s="36" t="s">
        <v>71</v>
      </c>
    </row>
    <row r="24" spans="1:5" ht="12.75">
      <c r="A24" s="37" t="s">
        <v>54</v>
      </c>
      <c r="E24" s="38" t="s">
        <v>55</v>
      </c>
    </row>
    <row r="25" spans="1:5" ht="12.75">
      <c r="A25" t="s">
        <v>56</v>
      </c>
      <c r="E25" s="36" t="s">
        <v>67</v>
      </c>
    </row>
    <row r="26" spans="1:16" ht="12.75">
      <c r="A26" s="25" t="s">
        <v>48</v>
      </c>
      <c r="B26" s="30" t="s">
        <v>38</v>
      </c>
      <c r="C26" s="30" t="s">
        <v>72</v>
      </c>
      <c r="D26" s="25" t="s">
        <v>50</v>
      </c>
      <c r="E26" s="31" t="s">
        <v>73</v>
      </c>
      <c r="F26" s="32" t="s">
        <v>52</v>
      </c>
      <c r="G26" s="33">
        <v>1</v>
      </c>
      <c r="H26" s="34">
        <v>0</v>
      </c>
      <c r="I26" s="34">
        <f>ROUND(ROUND(H26,2)*ROUND(G26,3),2)</f>
        <v>0</v>
      </c>
      <c r="O26">
        <f>(I26*21)/100</f>
        <v>0</v>
      </c>
      <c r="P26" t="s">
        <v>27</v>
      </c>
    </row>
    <row r="27" spans="1:5" ht="140.25">
      <c r="A27" s="35" t="s">
        <v>53</v>
      </c>
      <c r="E27" s="36" t="s">
        <v>74</v>
      </c>
    </row>
    <row r="28" spans="1:5" ht="12.75">
      <c r="A28" s="37" t="s">
        <v>54</v>
      </c>
      <c r="E28" s="38" t="s">
        <v>55</v>
      </c>
    </row>
    <row r="29" spans="1:5" ht="12.75">
      <c r="A29" t="s">
        <v>56</v>
      </c>
      <c r="E29" s="36" t="s">
        <v>67</v>
      </c>
    </row>
    <row r="30" spans="1:16" ht="12.75">
      <c r="A30" s="25" t="s">
        <v>48</v>
      </c>
      <c r="B30" s="30" t="s">
        <v>40</v>
      </c>
      <c r="C30" s="30" t="s">
        <v>75</v>
      </c>
      <c r="D30" s="25" t="s">
        <v>50</v>
      </c>
      <c r="E30" s="31" t="s">
        <v>76</v>
      </c>
      <c r="F30" s="32" t="s">
        <v>52</v>
      </c>
      <c r="G30" s="33">
        <v>1</v>
      </c>
      <c r="H30" s="34">
        <v>0</v>
      </c>
      <c r="I30" s="34">
        <f>ROUND(ROUND(H30,2)*ROUND(G30,3),2)</f>
        <v>0</v>
      </c>
      <c r="O30">
        <f>(I30*21)/100</f>
        <v>0</v>
      </c>
      <c r="P30" t="s">
        <v>27</v>
      </c>
    </row>
    <row r="31" spans="1:5" ht="63.75">
      <c r="A31" s="35" t="s">
        <v>53</v>
      </c>
      <c r="E31" s="36" t="s">
        <v>77</v>
      </c>
    </row>
    <row r="32" spans="1:5" ht="12.75">
      <c r="A32" s="37" t="s">
        <v>54</v>
      </c>
      <c r="E32" s="38" t="s">
        <v>55</v>
      </c>
    </row>
    <row r="33" spans="1:5" ht="12.75">
      <c r="A33" t="s">
        <v>56</v>
      </c>
      <c r="E33" s="36" t="s">
        <v>67</v>
      </c>
    </row>
    <row r="34" spans="1:16" ht="12.75">
      <c r="A34" s="25" t="s">
        <v>48</v>
      </c>
      <c r="B34" s="30" t="s">
        <v>78</v>
      </c>
      <c r="C34" s="30" t="s">
        <v>79</v>
      </c>
      <c r="D34" s="25" t="s">
        <v>50</v>
      </c>
      <c r="E34" s="31" t="s">
        <v>80</v>
      </c>
      <c r="F34" s="32" t="s">
        <v>81</v>
      </c>
      <c r="G34" s="33">
        <v>1</v>
      </c>
      <c r="H34" s="34">
        <v>0</v>
      </c>
      <c r="I34" s="34">
        <f>ROUND(ROUND(H34,2)*ROUND(G34,3),2)</f>
        <v>0</v>
      </c>
      <c r="O34">
        <f>(I34*21)/100</f>
        <v>0</v>
      </c>
      <c r="P34" t="s">
        <v>27</v>
      </c>
    </row>
    <row r="35" spans="1:5" ht="63.75">
      <c r="A35" s="35" t="s">
        <v>53</v>
      </c>
      <c r="E35" s="36" t="s">
        <v>82</v>
      </c>
    </row>
    <row r="36" spans="1:5" ht="12.75">
      <c r="A36" s="37" t="s">
        <v>54</v>
      </c>
      <c r="E36" s="38" t="s">
        <v>55</v>
      </c>
    </row>
    <row r="37" spans="1:5" ht="76.5">
      <c r="A37" t="s">
        <v>56</v>
      </c>
      <c r="E37" s="36" t="s">
        <v>83</v>
      </c>
    </row>
    <row r="38" spans="1:16" ht="12.75">
      <c r="A38" s="25" t="s">
        <v>48</v>
      </c>
      <c r="B38" s="30" t="s">
        <v>84</v>
      </c>
      <c r="C38" s="30" t="s">
        <v>85</v>
      </c>
      <c r="D38" s="25" t="s">
        <v>50</v>
      </c>
      <c r="E38" s="31" t="s">
        <v>86</v>
      </c>
      <c r="F38" s="32" t="s">
        <v>52</v>
      </c>
      <c r="G38" s="33">
        <v>1</v>
      </c>
      <c r="H38" s="34">
        <v>0</v>
      </c>
      <c r="I38" s="34">
        <f>ROUND(ROUND(H38,2)*ROUND(G38,3),2)</f>
        <v>0</v>
      </c>
      <c r="O38">
        <f>(I38*21)/100</f>
        <v>0</v>
      </c>
      <c r="P38" t="s">
        <v>27</v>
      </c>
    </row>
    <row r="39" spans="1:5" ht="12.75">
      <c r="A39" s="35" t="s">
        <v>53</v>
      </c>
      <c r="E39" s="36" t="s">
        <v>87</v>
      </c>
    </row>
    <row r="40" spans="1:5" ht="12.75">
      <c r="A40" s="37" t="s">
        <v>54</v>
      </c>
      <c r="E40" s="38" t="s">
        <v>55</v>
      </c>
    </row>
    <row r="41" spans="1:5" ht="12.75">
      <c r="A41" t="s">
        <v>56</v>
      </c>
      <c r="E41" s="36" t="s">
        <v>67</v>
      </c>
    </row>
    <row r="42" spans="1:16" ht="12.75">
      <c r="A42" s="25" t="s">
        <v>48</v>
      </c>
      <c r="B42" s="30" t="s">
        <v>43</v>
      </c>
      <c r="C42" s="30" t="s">
        <v>88</v>
      </c>
      <c r="D42" s="25" t="s">
        <v>50</v>
      </c>
      <c r="E42" s="31" t="s">
        <v>89</v>
      </c>
      <c r="F42" s="32" t="s">
        <v>70</v>
      </c>
      <c r="G42" s="33">
        <v>1</v>
      </c>
      <c r="H42" s="34">
        <v>0</v>
      </c>
      <c r="I42" s="34">
        <f>ROUND(ROUND(H42,2)*ROUND(G42,3),2)</f>
        <v>0</v>
      </c>
      <c r="O42">
        <f>(I42*21)/100</f>
        <v>0</v>
      </c>
      <c r="P42" t="s">
        <v>27</v>
      </c>
    </row>
    <row r="43" spans="1:5" ht="38.25">
      <c r="A43" s="35" t="s">
        <v>53</v>
      </c>
      <c r="E43" s="36" t="s">
        <v>90</v>
      </c>
    </row>
    <row r="44" spans="1:5" ht="12.75">
      <c r="A44" s="37" t="s">
        <v>54</v>
      </c>
      <c r="E44" s="38" t="s">
        <v>55</v>
      </c>
    </row>
    <row r="45" spans="1:5" ht="51">
      <c r="A45" t="s">
        <v>56</v>
      </c>
      <c r="E45" s="36" t="s">
        <v>91</v>
      </c>
    </row>
    <row r="46" spans="1:16" ht="12.75">
      <c r="A46" s="25" t="s">
        <v>48</v>
      </c>
      <c r="B46" s="30" t="s">
        <v>45</v>
      </c>
      <c r="C46" s="30" t="s">
        <v>92</v>
      </c>
      <c r="D46" s="25" t="s">
        <v>50</v>
      </c>
      <c r="E46" s="31" t="s">
        <v>93</v>
      </c>
      <c r="F46" s="32" t="s">
        <v>52</v>
      </c>
      <c r="G46" s="33">
        <v>1</v>
      </c>
      <c r="H46" s="34">
        <v>0</v>
      </c>
      <c r="I46" s="34">
        <f>ROUND(ROUND(H46,2)*ROUND(G46,3),2)</f>
        <v>0</v>
      </c>
      <c r="O46">
        <f>(I46*21)/100</f>
        <v>0</v>
      </c>
      <c r="P46" t="s">
        <v>27</v>
      </c>
    </row>
    <row r="47" spans="1:5" ht="51">
      <c r="A47" s="35" t="s">
        <v>53</v>
      </c>
      <c r="E47" s="36" t="s">
        <v>94</v>
      </c>
    </row>
    <row r="48" spans="1:5" ht="12.75">
      <c r="A48" s="37" t="s">
        <v>54</v>
      </c>
      <c r="E48" s="38" t="s">
        <v>55</v>
      </c>
    </row>
    <row r="49" spans="1:5" ht="12.75">
      <c r="A49" t="s">
        <v>56</v>
      </c>
      <c r="E49" s="36" t="s">
        <v>95</v>
      </c>
    </row>
    <row r="50" spans="1:16" ht="12.75">
      <c r="A50" s="25" t="s">
        <v>48</v>
      </c>
      <c r="B50" s="30" t="s">
        <v>96</v>
      </c>
      <c r="C50" s="30" t="s">
        <v>97</v>
      </c>
      <c r="D50" s="25" t="s">
        <v>50</v>
      </c>
      <c r="E50" s="31" t="s">
        <v>98</v>
      </c>
      <c r="F50" s="32" t="s">
        <v>52</v>
      </c>
      <c r="G50" s="33">
        <v>1</v>
      </c>
      <c r="H50" s="34">
        <v>0</v>
      </c>
      <c r="I50" s="34">
        <f>ROUND(ROUND(H50,2)*ROUND(G50,3),2)</f>
        <v>0</v>
      </c>
      <c r="O50">
        <f>(I50*21)/100</f>
        <v>0</v>
      </c>
      <c r="P50" t="s">
        <v>27</v>
      </c>
    </row>
    <row r="51" spans="1:5" ht="38.25">
      <c r="A51" s="35" t="s">
        <v>53</v>
      </c>
      <c r="E51" s="36" t="s">
        <v>99</v>
      </c>
    </row>
    <row r="52" spans="1:5" ht="12.75">
      <c r="A52" s="37" t="s">
        <v>54</v>
      </c>
      <c r="E52" s="38" t="s">
        <v>55</v>
      </c>
    </row>
    <row r="53" spans="1:5" ht="12.75">
      <c r="A53" t="s">
        <v>56</v>
      </c>
      <c r="E53" s="36" t="s">
        <v>67</v>
      </c>
    </row>
    <row r="54" spans="1:16" ht="12.75">
      <c r="A54" s="25" t="s">
        <v>48</v>
      </c>
      <c r="B54" s="30" t="s">
        <v>100</v>
      </c>
      <c r="C54" s="30" t="s">
        <v>101</v>
      </c>
      <c r="D54" s="25" t="s">
        <v>102</v>
      </c>
      <c r="E54" s="31" t="s">
        <v>103</v>
      </c>
      <c r="F54" s="32" t="s">
        <v>70</v>
      </c>
      <c r="G54" s="33">
        <v>1</v>
      </c>
      <c r="H54" s="34">
        <v>0</v>
      </c>
      <c r="I54" s="34">
        <f>ROUND(ROUND(H54,2)*ROUND(G54,3),2)</f>
        <v>0</v>
      </c>
      <c r="O54">
        <f>(I54*21)/100</f>
        <v>0</v>
      </c>
      <c r="P54" t="s">
        <v>27</v>
      </c>
    </row>
    <row r="55" spans="1:5" ht="102">
      <c r="A55" s="35" t="s">
        <v>53</v>
      </c>
      <c r="E55" s="36" t="s">
        <v>104</v>
      </c>
    </row>
    <row r="56" spans="1:5" ht="25.5">
      <c r="A56" s="37" t="s">
        <v>54</v>
      </c>
      <c r="E56" s="38" t="s">
        <v>105</v>
      </c>
    </row>
    <row r="57" spans="1:5" ht="76.5">
      <c r="A57" t="s">
        <v>56</v>
      </c>
      <c r="E57" s="36" t="s">
        <v>106</v>
      </c>
    </row>
    <row r="58" spans="1:16" ht="12.75">
      <c r="A58" s="25" t="s">
        <v>48</v>
      </c>
      <c r="B58" s="30" t="s">
        <v>107</v>
      </c>
      <c r="C58" s="30" t="s">
        <v>101</v>
      </c>
      <c r="D58" s="25" t="s">
        <v>108</v>
      </c>
      <c r="E58" s="31" t="s">
        <v>103</v>
      </c>
      <c r="F58" s="32" t="s">
        <v>70</v>
      </c>
      <c r="G58" s="33">
        <v>1</v>
      </c>
      <c r="H58" s="34">
        <v>0</v>
      </c>
      <c r="I58" s="34">
        <f>ROUND(ROUND(H58,2)*ROUND(G58,3),2)</f>
        <v>0</v>
      </c>
      <c r="O58">
        <f>(I58*21)/100</f>
        <v>0</v>
      </c>
      <c r="P58" t="s">
        <v>27</v>
      </c>
    </row>
    <row r="59" spans="1:5" ht="89.25">
      <c r="A59" s="35" t="s">
        <v>53</v>
      </c>
      <c r="E59" s="36" t="s">
        <v>109</v>
      </c>
    </row>
    <row r="60" spans="1:5" ht="12.75">
      <c r="A60" s="37" t="s">
        <v>54</v>
      </c>
      <c r="E60" s="38" t="s">
        <v>55</v>
      </c>
    </row>
    <row r="61" spans="1:5" ht="63.75">
      <c r="A61" t="s">
        <v>56</v>
      </c>
      <c r="E61" s="36" t="s">
        <v>110</v>
      </c>
    </row>
    <row r="62" spans="1:16" ht="12.75">
      <c r="A62" s="25" t="s">
        <v>48</v>
      </c>
      <c r="B62" s="30" t="s">
        <v>111</v>
      </c>
      <c r="C62" s="30" t="s">
        <v>112</v>
      </c>
      <c r="D62" s="25" t="s">
        <v>50</v>
      </c>
      <c r="E62" s="31" t="s">
        <v>113</v>
      </c>
      <c r="F62" s="32" t="s">
        <v>52</v>
      </c>
      <c r="G62" s="33">
        <v>1</v>
      </c>
      <c r="H62" s="34">
        <v>0</v>
      </c>
      <c r="I62" s="34">
        <f>ROUND(ROUND(H62,2)*ROUND(G62,3),2)</f>
        <v>0</v>
      </c>
      <c r="O62">
        <f>(I62*21)/100</f>
        <v>0</v>
      </c>
      <c r="P62" t="s">
        <v>27</v>
      </c>
    </row>
    <row r="63" spans="1:5" ht="216.75">
      <c r="A63" s="35" t="s">
        <v>53</v>
      </c>
      <c r="E63" s="36" t="s">
        <v>114</v>
      </c>
    </row>
    <row r="64" spans="1:5" ht="25.5">
      <c r="A64" s="37" t="s">
        <v>54</v>
      </c>
      <c r="E64" s="38" t="s">
        <v>115</v>
      </c>
    </row>
    <row r="65" spans="1:5" ht="25.5">
      <c r="A65" t="s">
        <v>56</v>
      </c>
      <c r="E65" s="36" t="s">
        <v>116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117</v>
      </c>
      <c r="I3" s="39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117</v>
      </c>
      <c r="D5" s="2"/>
      <c r="E5" s="21" t="s">
        <v>20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6" t="s">
        <v>46</v>
      </c>
      <c r="B9" s="26"/>
      <c r="C9" s="27" t="s">
        <v>30</v>
      </c>
      <c r="D9" s="26"/>
      <c r="E9" s="28" t="s">
        <v>47</v>
      </c>
      <c r="F9" s="26"/>
      <c r="G9" s="26"/>
      <c r="H9" s="26"/>
      <c r="I9" s="29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25" t="s">
        <v>48</v>
      </c>
      <c r="B10" s="30" t="s">
        <v>32</v>
      </c>
      <c r="C10" s="30" t="s">
        <v>118</v>
      </c>
      <c r="D10" s="25" t="s">
        <v>50</v>
      </c>
      <c r="E10" s="31" t="s">
        <v>119</v>
      </c>
      <c r="F10" s="32" t="s">
        <v>52</v>
      </c>
      <c r="G10" s="33">
        <v>1</v>
      </c>
      <c r="H10" s="34">
        <v>0</v>
      </c>
      <c r="I10" s="34">
        <f>ROUND(ROUND(H10,2)*ROUND(G10,3),2)</f>
        <v>0</v>
      </c>
      <c r="O10">
        <f>(I10*21)/100</f>
        <v>0</v>
      </c>
      <c r="P10" t="s">
        <v>27</v>
      </c>
    </row>
    <row r="11" spans="1:5" ht="76.5">
      <c r="A11" s="35" t="s">
        <v>53</v>
      </c>
      <c r="E11" s="36" t="s">
        <v>120</v>
      </c>
    </row>
    <row r="12" spans="1:5" ht="12.75">
      <c r="A12" s="37" t="s">
        <v>54</v>
      </c>
      <c r="E12" s="38" t="s">
        <v>55</v>
      </c>
    </row>
    <row r="13" spans="1:5" ht="12.75">
      <c r="A13" t="s">
        <v>56</v>
      </c>
      <c r="E13" s="36" t="s">
        <v>121</v>
      </c>
    </row>
    <row r="14" spans="1:16" ht="12.75">
      <c r="A14" s="25" t="s">
        <v>48</v>
      </c>
      <c r="B14" s="30" t="s">
        <v>27</v>
      </c>
      <c r="C14" s="30" t="s">
        <v>122</v>
      </c>
      <c r="D14" s="25" t="s">
        <v>50</v>
      </c>
      <c r="E14" s="31" t="s">
        <v>123</v>
      </c>
      <c r="F14" s="32" t="s">
        <v>70</v>
      </c>
      <c r="G14" s="33">
        <v>3</v>
      </c>
      <c r="H14" s="34">
        <v>0</v>
      </c>
      <c r="I14" s="34">
        <f>ROUND(ROUND(H14,2)*ROUND(G14,3),2)</f>
        <v>0</v>
      </c>
      <c r="O14">
        <f>(I14*21)/100</f>
        <v>0</v>
      </c>
      <c r="P14" t="s">
        <v>27</v>
      </c>
    </row>
    <row r="15" spans="1:5" ht="12.75">
      <c r="A15" s="35" t="s">
        <v>53</v>
      </c>
      <c r="E15" s="36" t="s">
        <v>124</v>
      </c>
    </row>
    <row r="16" spans="1:5" ht="12.75">
      <c r="A16" s="37" t="s">
        <v>54</v>
      </c>
      <c r="E16" s="38" t="s">
        <v>125</v>
      </c>
    </row>
    <row r="17" spans="1:5" ht="12.75">
      <c r="A17" t="s">
        <v>56</v>
      </c>
      <c r="E17" s="36" t="s">
        <v>67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E13" sqref="E1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126</v>
      </c>
      <c r="I3" s="39">
        <f>0+I8</f>
        <v>0</v>
      </c>
      <c r="O3" t="s">
        <v>23</v>
      </c>
      <c r="P3" t="s">
        <v>27</v>
      </c>
    </row>
    <row r="4" spans="1:16" ht="15" customHeight="1">
      <c r="A4" t="s">
        <v>17</v>
      </c>
      <c r="B4" s="20" t="s">
        <v>22</v>
      </c>
      <c r="C4" s="3" t="s">
        <v>126</v>
      </c>
      <c r="D4" s="2"/>
      <c r="E4" s="21" t="s">
        <v>127</v>
      </c>
      <c r="F4" s="12"/>
      <c r="G4" s="12"/>
      <c r="H4" s="26"/>
      <c r="I4" s="26"/>
      <c r="O4" t="s">
        <v>24</v>
      </c>
      <c r="P4" t="s">
        <v>27</v>
      </c>
    </row>
    <row r="5" spans="1:16" ht="12.75" customHeight="1">
      <c r="A5" s="1" t="s">
        <v>29</v>
      </c>
      <c r="B5" s="1" t="s">
        <v>31</v>
      </c>
      <c r="C5" s="1" t="s">
        <v>33</v>
      </c>
      <c r="D5" s="1" t="s">
        <v>34</v>
      </c>
      <c r="E5" s="1" t="s">
        <v>35</v>
      </c>
      <c r="F5" s="1" t="s">
        <v>37</v>
      </c>
      <c r="G5" s="1" t="s">
        <v>39</v>
      </c>
      <c r="H5" s="1" t="s">
        <v>41</v>
      </c>
      <c r="I5" s="1"/>
      <c r="O5" t="s">
        <v>25</v>
      </c>
      <c r="P5" t="s">
        <v>27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42</v>
      </c>
      <c r="I6" s="19" t="s">
        <v>44</v>
      </c>
    </row>
    <row r="7" spans="1:9" ht="12.75" customHeight="1">
      <c r="A7" s="19" t="s">
        <v>30</v>
      </c>
      <c r="B7" s="19" t="s">
        <v>32</v>
      </c>
      <c r="C7" s="19" t="s">
        <v>27</v>
      </c>
      <c r="D7" s="19" t="s">
        <v>26</v>
      </c>
      <c r="E7" s="19" t="s">
        <v>36</v>
      </c>
      <c r="F7" s="19" t="s">
        <v>38</v>
      </c>
      <c r="G7" s="19" t="s">
        <v>40</v>
      </c>
      <c r="H7" s="19" t="s">
        <v>43</v>
      </c>
      <c r="I7" s="19" t="s">
        <v>45</v>
      </c>
    </row>
    <row r="8" spans="1:18" ht="12.75" customHeight="1">
      <c r="A8" s="26" t="s">
        <v>46</v>
      </c>
      <c r="B8" s="26"/>
      <c r="C8" s="27" t="s">
        <v>30</v>
      </c>
      <c r="D8" s="26"/>
      <c r="E8" s="28" t="s">
        <v>47</v>
      </c>
      <c r="F8" s="26"/>
      <c r="G8" s="26"/>
      <c r="H8" s="26"/>
      <c r="I8" s="29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5" t="s">
        <v>48</v>
      </c>
      <c r="B9" s="30" t="s">
        <v>32</v>
      </c>
      <c r="C9" s="30" t="s">
        <v>128</v>
      </c>
      <c r="D9" s="25" t="s">
        <v>50</v>
      </c>
      <c r="E9" s="31" t="s">
        <v>129</v>
      </c>
      <c r="F9" s="32" t="s">
        <v>52</v>
      </c>
      <c r="G9" s="33">
        <v>1</v>
      </c>
      <c r="H9" s="34">
        <v>0</v>
      </c>
      <c r="I9" s="34">
        <f>ROUND(ROUND(H9,2)*ROUND(G9,3),2)</f>
        <v>0</v>
      </c>
      <c r="O9">
        <f>(I9*21)/100</f>
        <v>0</v>
      </c>
      <c r="P9" t="s">
        <v>27</v>
      </c>
    </row>
    <row r="10" spans="1:5" ht="51">
      <c r="A10" s="35" t="s">
        <v>53</v>
      </c>
      <c r="E10" s="36" t="s">
        <v>130</v>
      </c>
    </row>
    <row r="11" spans="1:5" ht="12.75">
      <c r="A11" s="37" t="s">
        <v>54</v>
      </c>
      <c r="E11" s="38" t="s">
        <v>55</v>
      </c>
    </row>
    <row r="12" spans="1:5" ht="12.75">
      <c r="A12" t="s">
        <v>56</v>
      </c>
      <c r="E12" s="36"/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0+O8+O25+O38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131</v>
      </c>
      <c r="I3" s="39">
        <f>0+I8+I25+I38</f>
        <v>0</v>
      </c>
      <c r="O3" t="s">
        <v>23</v>
      </c>
      <c r="P3" t="s">
        <v>27</v>
      </c>
    </row>
    <row r="4" spans="1:16" ht="15" customHeight="1">
      <c r="A4" t="s">
        <v>17</v>
      </c>
      <c r="B4" s="20" t="s">
        <v>22</v>
      </c>
      <c r="C4" s="3" t="s">
        <v>131</v>
      </c>
      <c r="D4" s="2"/>
      <c r="E4" s="21" t="s">
        <v>132</v>
      </c>
      <c r="F4" s="12"/>
      <c r="G4" s="12"/>
      <c r="H4" s="26"/>
      <c r="I4" s="26"/>
      <c r="O4" t="s">
        <v>24</v>
      </c>
      <c r="P4" t="s">
        <v>27</v>
      </c>
    </row>
    <row r="5" spans="1:16" ht="12.75" customHeight="1">
      <c r="A5" s="1" t="s">
        <v>29</v>
      </c>
      <c r="B5" s="1" t="s">
        <v>31</v>
      </c>
      <c r="C5" s="1" t="s">
        <v>33</v>
      </c>
      <c r="D5" s="1" t="s">
        <v>34</v>
      </c>
      <c r="E5" s="1" t="s">
        <v>35</v>
      </c>
      <c r="F5" s="1" t="s">
        <v>37</v>
      </c>
      <c r="G5" s="1" t="s">
        <v>39</v>
      </c>
      <c r="H5" s="1" t="s">
        <v>41</v>
      </c>
      <c r="I5" s="1"/>
      <c r="O5" t="s">
        <v>25</v>
      </c>
      <c r="P5" t="s">
        <v>27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42</v>
      </c>
      <c r="I6" s="19" t="s">
        <v>44</v>
      </c>
    </row>
    <row r="7" spans="1:9" ht="12.75" customHeight="1">
      <c r="A7" s="19" t="s">
        <v>30</v>
      </c>
      <c r="B7" s="19" t="s">
        <v>32</v>
      </c>
      <c r="C7" s="19" t="s">
        <v>27</v>
      </c>
      <c r="D7" s="19" t="s">
        <v>26</v>
      </c>
      <c r="E7" s="19" t="s">
        <v>36</v>
      </c>
      <c r="F7" s="19" t="s">
        <v>38</v>
      </c>
      <c r="G7" s="19" t="s">
        <v>40</v>
      </c>
      <c r="H7" s="19" t="s">
        <v>43</v>
      </c>
      <c r="I7" s="19" t="s">
        <v>45</v>
      </c>
    </row>
    <row r="8" spans="1:18" ht="12.75" customHeight="1">
      <c r="A8" s="26" t="s">
        <v>46</v>
      </c>
      <c r="B8" s="26"/>
      <c r="C8" s="27" t="s">
        <v>30</v>
      </c>
      <c r="D8" s="26"/>
      <c r="E8" s="28" t="s">
        <v>47</v>
      </c>
      <c r="F8" s="26"/>
      <c r="G8" s="26"/>
      <c r="H8" s="26"/>
      <c r="I8" s="29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25" t="s">
        <v>48</v>
      </c>
      <c r="B9" s="30" t="s">
        <v>32</v>
      </c>
      <c r="C9" s="30" t="s">
        <v>133</v>
      </c>
      <c r="D9" s="25" t="s">
        <v>32</v>
      </c>
      <c r="E9" s="31" t="s">
        <v>134</v>
      </c>
      <c r="F9" s="32" t="s">
        <v>135</v>
      </c>
      <c r="G9" s="33">
        <v>849.8</v>
      </c>
      <c r="H9" s="34">
        <v>0</v>
      </c>
      <c r="I9" s="34">
        <f>ROUND(ROUND(H9,2)*ROUND(G9,3),2)</f>
        <v>0</v>
      </c>
      <c r="O9">
        <f>(I9*21)/100</f>
        <v>0</v>
      </c>
      <c r="P9" t="s">
        <v>27</v>
      </c>
    </row>
    <row r="10" spans="1:5" ht="12.75">
      <c r="A10" s="35" t="s">
        <v>53</v>
      </c>
      <c r="E10" s="36" t="s">
        <v>136</v>
      </c>
    </row>
    <row r="11" spans="1:5" ht="114.75">
      <c r="A11" s="37" t="s">
        <v>54</v>
      </c>
      <c r="E11" s="38" t="s">
        <v>137</v>
      </c>
    </row>
    <row r="12" spans="1:5" ht="25.5">
      <c r="A12" t="s">
        <v>56</v>
      </c>
      <c r="E12" s="36" t="s">
        <v>138</v>
      </c>
    </row>
    <row r="13" spans="1:16" ht="12.75">
      <c r="A13" s="25" t="s">
        <v>48</v>
      </c>
      <c r="B13" s="30" t="s">
        <v>27</v>
      </c>
      <c r="C13" s="30" t="s">
        <v>133</v>
      </c>
      <c r="D13" s="25" t="s">
        <v>27</v>
      </c>
      <c r="E13" s="31" t="s">
        <v>134</v>
      </c>
      <c r="F13" s="32" t="s">
        <v>135</v>
      </c>
      <c r="G13" s="33">
        <v>337.41</v>
      </c>
      <c r="H13" s="34">
        <v>0</v>
      </c>
      <c r="I13" s="34">
        <f>ROUND(ROUND(H13,2)*ROUND(G13,3),2)</f>
        <v>0</v>
      </c>
      <c r="O13">
        <f>(I13*21)/100</f>
        <v>0</v>
      </c>
      <c r="P13" t="s">
        <v>27</v>
      </c>
    </row>
    <row r="14" spans="1:5" ht="12.75">
      <c r="A14" s="35" t="s">
        <v>53</v>
      </c>
      <c r="E14" s="36" t="s">
        <v>139</v>
      </c>
    </row>
    <row r="15" spans="1:5" ht="127.5">
      <c r="A15" s="37" t="s">
        <v>54</v>
      </c>
      <c r="E15" s="38" t="s">
        <v>140</v>
      </c>
    </row>
    <row r="16" spans="1:5" ht="25.5">
      <c r="A16" t="s">
        <v>56</v>
      </c>
      <c r="E16" s="36" t="s">
        <v>138</v>
      </c>
    </row>
    <row r="17" spans="1:16" ht="12.75">
      <c r="A17" s="25" t="s">
        <v>48</v>
      </c>
      <c r="B17" s="30" t="s">
        <v>26</v>
      </c>
      <c r="C17" s="30" t="s">
        <v>133</v>
      </c>
      <c r="D17" s="25" t="s">
        <v>26</v>
      </c>
      <c r="E17" s="31" t="s">
        <v>134</v>
      </c>
      <c r="F17" s="32" t="s">
        <v>135</v>
      </c>
      <c r="G17" s="33">
        <v>68.953</v>
      </c>
      <c r="H17" s="34">
        <v>0</v>
      </c>
      <c r="I17" s="34">
        <f>ROUND(ROUND(H17,2)*ROUND(G17,3),2)</f>
        <v>0</v>
      </c>
      <c r="O17">
        <f>(I17*21)/100</f>
        <v>0</v>
      </c>
      <c r="P17" t="s">
        <v>27</v>
      </c>
    </row>
    <row r="18" spans="1:5" ht="12.75">
      <c r="A18" s="35" t="s">
        <v>53</v>
      </c>
      <c r="E18" s="36" t="s">
        <v>141</v>
      </c>
    </row>
    <row r="19" spans="1:5" ht="76.5">
      <c r="A19" s="37" t="s">
        <v>54</v>
      </c>
      <c r="E19" s="38" t="s">
        <v>142</v>
      </c>
    </row>
    <row r="20" spans="1:5" ht="25.5">
      <c r="A20" t="s">
        <v>56</v>
      </c>
      <c r="E20" s="36" t="s">
        <v>138</v>
      </c>
    </row>
    <row r="21" spans="1:16" ht="12.75">
      <c r="A21" s="25" t="s">
        <v>48</v>
      </c>
      <c r="B21" s="30" t="s">
        <v>36</v>
      </c>
      <c r="C21" s="30" t="s">
        <v>143</v>
      </c>
      <c r="D21" s="25" t="s">
        <v>50</v>
      </c>
      <c r="E21" s="31" t="s">
        <v>144</v>
      </c>
      <c r="F21" s="32" t="s">
        <v>135</v>
      </c>
      <c r="G21" s="33">
        <v>1.31</v>
      </c>
      <c r="H21" s="34">
        <v>0</v>
      </c>
      <c r="I21" s="34">
        <f>ROUND(ROUND(H21,2)*ROUND(G21,3),2)</f>
        <v>0</v>
      </c>
      <c r="O21">
        <f>(I21*21)/100</f>
        <v>0</v>
      </c>
      <c r="P21" t="s">
        <v>27</v>
      </c>
    </row>
    <row r="22" spans="1:5" ht="12.75">
      <c r="A22" s="35" t="s">
        <v>53</v>
      </c>
      <c r="E22" s="36" t="s">
        <v>145</v>
      </c>
    </row>
    <row r="23" spans="1:5" ht="89.25">
      <c r="A23" s="37" t="s">
        <v>54</v>
      </c>
      <c r="E23" s="38" t="s">
        <v>146</v>
      </c>
    </row>
    <row r="24" spans="1:5" ht="25.5">
      <c r="A24" t="s">
        <v>56</v>
      </c>
      <c r="E24" s="36" t="s">
        <v>138</v>
      </c>
    </row>
    <row r="25" spans="1:18" ht="12.75" customHeight="1">
      <c r="A25" s="12" t="s">
        <v>46</v>
      </c>
      <c r="B25" s="12"/>
      <c r="C25" s="43" t="s">
        <v>32</v>
      </c>
      <c r="D25" s="12"/>
      <c r="E25" s="28" t="s">
        <v>147</v>
      </c>
      <c r="F25" s="12"/>
      <c r="G25" s="12"/>
      <c r="H25" s="12"/>
      <c r="I25" s="44">
        <f>0+Q25</f>
        <v>0</v>
      </c>
      <c r="O25">
        <f>0+R25</f>
        <v>0</v>
      </c>
      <c r="Q25">
        <f>0+I26+I30+I34</f>
        <v>0</v>
      </c>
      <c r="R25">
        <f>0+O26+O30+O34</f>
        <v>0</v>
      </c>
    </row>
    <row r="26" spans="1:16" ht="12.75">
      <c r="A26" s="25" t="s">
        <v>48</v>
      </c>
      <c r="B26" s="30" t="s">
        <v>38</v>
      </c>
      <c r="C26" s="30" t="s">
        <v>148</v>
      </c>
      <c r="D26" s="25" t="s">
        <v>50</v>
      </c>
      <c r="E26" s="31" t="s">
        <v>149</v>
      </c>
      <c r="F26" s="32" t="s">
        <v>150</v>
      </c>
      <c r="G26" s="33">
        <v>20.4</v>
      </c>
      <c r="H26" s="34">
        <v>0</v>
      </c>
      <c r="I26" s="34">
        <f>ROUND(ROUND(H26,2)*ROUND(G26,3),2)</f>
        <v>0</v>
      </c>
      <c r="O26">
        <f>(I26*21)/100</f>
        <v>0</v>
      </c>
      <c r="P26" t="s">
        <v>27</v>
      </c>
    </row>
    <row r="27" spans="1:5" ht="25.5">
      <c r="A27" s="35" t="s">
        <v>53</v>
      </c>
      <c r="E27" s="36" t="s">
        <v>151</v>
      </c>
    </row>
    <row r="28" spans="1:5" ht="114.75">
      <c r="A28" s="37" t="s">
        <v>54</v>
      </c>
      <c r="E28" s="38" t="s">
        <v>152</v>
      </c>
    </row>
    <row r="29" spans="1:5" ht="63.75">
      <c r="A29" t="s">
        <v>56</v>
      </c>
      <c r="E29" s="36" t="s">
        <v>153</v>
      </c>
    </row>
    <row r="30" spans="1:16" ht="12.75">
      <c r="A30" s="25" t="s">
        <v>48</v>
      </c>
      <c r="B30" s="30" t="s">
        <v>40</v>
      </c>
      <c r="C30" s="30" t="s">
        <v>154</v>
      </c>
      <c r="D30" s="25" t="s">
        <v>50</v>
      </c>
      <c r="E30" s="31" t="s">
        <v>155</v>
      </c>
      <c r="F30" s="32" t="s">
        <v>150</v>
      </c>
      <c r="G30" s="33">
        <v>10.2</v>
      </c>
      <c r="H30" s="34">
        <v>0</v>
      </c>
      <c r="I30" s="34">
        <f>ROUND(ROUND(H30,2)*ROUND(G30,3),2)</f>
        <v>0</v>
      </c>
      <c r="O30">
        <f>(I30*21)/100</f>
        <v>0</v>
      </c>
      <c r="P30" t="s">
        <v>27</v>
      </c>
    </row>
    <row r="31" spans="1:5" ht="25.5">
      <c r="A31" s="35" t="s">
        <v>53</v>
      </c>
      <c r="E31" s="36" t="s">
        <v>151</v>
      </c>
    </row>
    <row r="32" spans="1:5" ht="114.75">
      <c r="A32" s="37" t="s">
        <v>54</v>
      </c>
      <c r="E32" s="38" t="s">
        <v>156</v>
      </c>
    </row>
    <row r="33" spans="1:5" ht="63.75">
      <c r="A33" t="s">
        <v>56</v>
      </c>
      <c r="E33" s="36" t="s">
        <v>153</v>
      </c>
    </row>
    <row r="34" spans="1:16" ht="12.75">
      <c r="A34" s="25" t="s">
        <v>48</v>
      </c>
      <c r="B34" s="30" t="s">
        <v>78</v>
      </c>
      <c r="C34" s="30" t="s">
        <v>157</v>
      </c>
      <c r="D34" s="25" t="s">
        <v>50</v>
      </c>
      <c r="E34" s="31" t="s">
        <v>158</v>
      </c>
      <c r="F34" s="32" t="s">
        <v>150</v>
      </c>
      <c r="G34" s="33">
        <v>404.5</v>
      </c>
      <c r="H34" s="34">
        <v>0</v>
      </c>
      <c r="I34" s="34">
        <f>ROUND(ROUND(H34,2)*ROUND(G34,3),2)</f>
        <v>0</v>
      </c>
      <c r="O34">
        <f>(I34*21)/100</f>
        <v>0</v>
      </c>
      <c r="P34" t="s">
        <v>27</v>
      </c>
    </row>
    <row r="35" spans="1:5" ht="12.75">
      <c r="A35" s="35" t="s">
        <v>53</v>
      </c>
      <c r="E35" s="36" t="s">
        <v>50</v>
      </c>
    </row>
    <row r="36" spans="1:5" ht="191.25">
      <c r="A36" s="37" t="s">
        <v>54</v>
      </c>
      <c r="E36" s="38" t="s">
        <v>159</v>
      </c>
    </row>
    <row r="37" spans="1:5" ht="318.75">
      <c r="A37" t="s">
        <v>56</v>
      </c>
      <c r="E37" s="36" t="s">
        <v>160</v>
      </c>
    </row>
    <row r="38" spans="1:18" ht="12.75" customHeight="1">
      <c r="A38" s="12" t="s">
        <v>46</v>
      </c>
      <c r="B38" s="12"/>
      <c r="C38" s="43" t="s">
        <v>43</v>
      </c>
      <c r="D38" s="12"/>
      <c r="E38" s="28" t="s">
        <v>161</v>
      </c>
      <c r="F38" s="12"/>
      <c r="G38" s="12"/>
      <c r="H38" s="12"/>
      <c r="I38" s="44">
        <f>0+Q38</f>
        <v>0</v>
      </c>
      <c r="O38">
        <f>0+R38</f>
        <v>0</v>
      </c>
      <c r="Q38">
        <f>0+I39+I43+I47+I51+I55+I59+I63</f>
        <v>0</v>
      </c>
      <c r="R38">
        <f>0+O39+O43+O47+O51+O55+O59+O63</f>
        <v>0</v>
      </c>
    </row>
    <row r="39" spans="1:16" ht="12.75">
      <c r="A39" s="25" t="s">
        <v>48</v>
      </c>
      <c r="B39" s="30" t="s">
        <v>84</v>
      </c>
      <c r="C39" s="30" t="s">
        <v>162</v>
      </c>
      <c r="D39" s="25" t="s">
        <v>50</v>
      </c>
      <c r="E39" s="31" t="s">
        <v>163</v>
      </c>
      <c r="F39" s="32" t="s">
        <v>164</v>
      </c>
      <c r="G39" s="33">
        <v>28</v>
      </c>
      <c r="H39" s="34">
        <v>0</v>
      </c>
      <c r="I39" s="34">
        <f>ROUND(ROUND(H39,2)*ROUND(G39,3),2)</f>
        <v>0</v>
      </c>
      <c r="O39">
        <f>(I39*21)/100</f>
        <v>0</v>
      </c>
      <c r="P39" t="s">
        <v>27</v>
      </c>
    </row>
    <row r="40" spans="1:5" ht="12.75">
      <c r="A40" s="35" t="s">
        <v>53</v>
      </c>
      <c r="E40" s="36" t="s">
        <v>165</v>
      </c>
    </row>
    <row r="41" spans="1:5" ht="63.75">
      <c r="A41" s="37" t="s">
        <v>54</v>
      </c>
      <c r="E41" s="38" t="s">
        <v>166</v>
      </c>
    </row>
    <row r="42" spans="1:5" ht="38.25">
      <c r="A42" t="s">
        <v>56</v>
      </c>
      <c r="E42" s="36" t="s">
        <v>167</v>
      </c>
    </row>
    <row r="43" spans="1:16" ht="25.5">
      <c r="A43" s="25" t="s">
        <v>48</v>
      </c>
      <c r="B43" s="30" t="s">
        <v>43</v>
      </c>
      <c r="C43" s="30" t="s">
        <v>168</v>
      </c>
      <c r="D43" s="25" t="s">
        <v>50</v>
      </c>
      <c r="E43" s="31" t="s">
        <v>169</v>
      </c>
      <c r="F43" s="32" t="s">
        <v>70</v>
      </c>
      <c r="G43" s="33">
        <v>4</v>
      </c>
      <c r="H43" s="34">
        <v>0</v>
      </c>
      <c r="I43" s="34">
        <f>ROUND(ROUND(H43,2)*ROUND(G43,3),2)</f>
        <v>0</v>
      </c>
      <c r="O43">
        <f>(I43*21)/100</f>
        <v>0</v>
      </c>
      <c r="P43" t="s">
        <v>27</v>
      </c>
    </row>
    <row r="44" spans="1:5" ht="25.5">
      <c r="A44" s="35" t="s">
        <v>53</v>
      </c>
      <c r="E44" s="36" t="s">
        <v>170</v>
      </c>
    </row>
    <row r="45" spans="1:5" ht="63.75">
      <c r="A45" s="37" t="s">
        <v>54</v>
      </c>
      <c r="E45" s="38" t="s">
        <v>171</v>
      </c>
    </row>
    <row r="46" spans="1:5" ht="25.5">
      <c r="A46" t="s">
        <v>56</v>
      </c>
      <c r="E46" s="36" t="s">
        <v>172</v>
      </c>
    </row>
    <row r="47" spans="1:16" ht="12.75">
      <c r="A47" s="25" t="s">
        <v>48</v>
      </c>
      <c r="B47" s="30" t="s">
        <v>45</v>
      </c>
      <c r="C47" s="30" t="s">
        <v>173</v>
      </c>
      <c r="D47" s="25" t="s">
        <v>50</v>
      </c>
      <c r="E47" s="31" t="s">
        <v>174</v>
      </c>
      <c r="F47" s="32" t="s">
        <v>70</v>
      </c>
      <c r="G47" s="33">
        <v>8</v>
      </c>
      <c r="H47" s="34">
        <v>0</v>
      </c>
      <c r="I47" s="34">
        <f>ROUND(ROUND(H47,2)*ROUND(G47,3),2)</f>
        <v>0</v>
      </c>
      <c r="O47">
        <f>(I47*21)/100</f>
        <v>0</v>
      </c>
      <c r="P47" t="s">
        <v>27</v>
      </c>
    </row>
    <row r="48" spans="1:5" ht="25.5">
      <c r="A48" s="35" t="s">
        <v>53</v>
      </c>
      <c r="E48" s="36" t="s">
        <v>170</v>
      </c>
    </row>
    <row r="49" spans="1:5" ht="51">
      <c r="A49" s="37" t="s">
        <v>54</v>
      </c>
      <c r="E49" s="38" t="s">
        <v>175</v>
      </c>
    </row>
    <row r="50" spans="1:5" ht="12.75">
      <c r="A50" t="s">
        <v>56</v>
      </c>
      <c r="E50" s="36" t="s">
        <v>176</v>
      </c>
    </row>
    <row r="51" spans="1:16" ht="12.75">
      <c r="A51" s="25" t="s">
        <v>48</v>
      </c>
      <c r="B51" s="30" t="s">
        <v>96</v>
      </c>
      <c r="C51" s="30" t="s">
        <v>177</v>
      </c>
      <c r="D51" s="25" t="s">
        <v>50</v>
      </c>
      <c r="E51" s="31" t="s">
        <v>178</v>
      </c>
      <c r="F51" s="32" t="s">
        <v>150</v>
      </c>
      <c r="G51" s="33">
        <v>126.5</v>
      </c>
      <c r="H51" s="34">
        <v>0</v>
      </c>
      <c r="I51" s="34">
        <f>ROUND(ROUND(H51,2)*ROUND(G51,3),2)</f>
        <v>0</v>
      </c>
      <c r="O51">
        <f>(I51*21)/100</f>
        <v>0</v>
      </c>
      <c r="P51" t="s">
        <v>27</v>
      </c>
    </row>
    <row r="52" spans="1:5" ht="25.5">
      <c r="A52" s="35" t="s">
        <v>53</v>
      </c>
      <c r="E52" s="36" t="s">
        <v>151</v>
      </c>
    </row>
    <row r="53" spans="1:5" ht="102">
      <c r="A53" s="37" t="s">
        <v>54</v>
      </c>
      <c r="E53" s="38" t="s">
        <v>179</v>
      </c>
    </row>
    <row r="54" spans="1:5" ht="114.75">
      <c r="A54" t="s">
        <v>56</v>
      </c>
      <c r="E54" s="36" t="s">
        <v>180</v>
      </c>
    </row>
    <row r="55" spans="1:16" ht="12.75">
      <c r="A55" s="25" t="s">
        <v>48</v>
      </c>
      <c r="B55" s="30" t="s">
        <v>100</v>
      </c>
      <c r="C55" s="30" t="s">
        <v>181</v>
      </c>
      <c r="D55" s="25" t="s">
        <v>50</v>
      </c>
      <c r="E55" s="31" t="s">
        <v>182</v>
      </c>
      <c r="F55" s="32" t="s">
        <v>150</v>
      </c>
      <c r="G55" s="33">
        <v>27.581</v>
      </c>
      <c r="H55" s="34">
        <v>0</v>
      </c>
      <c r="I55" s="34">
        <f>ROUND(ROUND(H55,2)*ROUND(G55,3),2)</f>
        <v>0</v>
      </c>
      <c r="O55">
        <f>(I55*21)/100</f>
        <v>0</v>
      </c>
      <c r="P55" t="s">
        <v>27</v>
      </c>
    </row>
    <row r="56" spans="1:5" ht="25.5">
      <c r="A56" s="35" t="s">
        <v>53</v>
      </c>
      <c r="E56" s="36" t="s">
        <v>151</v>
      </c>
    </row>
    <row r="57" spans="1:5" ht="102">
      <c r="A57" s="37" t="s">
        <v>54</v>
      </c>
      <c r="E57" s="38" t="s">
        <v>183</v>
      </c>
    </row>
    <row r="58" spans="1:5" ht="114.75">
      <c r="A58" t="s">
        <v>56</v>
      </c>
      <c r="E58" s="36" t="s">
        <v>180</v>
      </c>
    </row>
    <row r="59" spans="1:16" ht="12.75">
      <c r="A59" s="25" t="s">
        <v>48</v>
      </c>
      <c r="B59" s="30" t="s">
        <v>107</v>
      </c>
      <c r="C59" s="30" t="s">
        <v>184</v>
      </c>
      <c r="D59" s="25" t="s">
        <v>50</v>
      </c>
      <c r="E59" s="31" t="s">
        <v>185</v>
      </c>
      <c r="F59" s="32" t="s">
        <v>150</v>
      </c>
      <c r="G59" s="33">
        <v>10</v>
      </c>
      <c r="H59" s="34">
        <v>0</v>
      </c>
      <c r="I59" s="34">
        <f>ROUND(ROUND(H59,2)*ROUND(G59,3),2)</f>
        <v>0</v>
      </c>
      <c r="O59">
        <f>(I59*21)/100</f>
        <v>0</v>
      </c>
      <c r="P59" t="s">
        <v>27</v>
      </c>
    </row>
    <row r="60" spans="1:5" ht="12.75">
      <c r="A60" s="35" t="s">
        <v>53</v>
      </c>
      <c r="E60" s="36" t="s">
        <v>186</v>
      </c>
    </row>
    <row r="61" spans="1:5" ht="114.75">
      <c r="A61" s="37" t="s">
        <v>54</v>
      </c>
      <c r="E61" s="38" t="s">
        <v>187</v>
      </c>
    </row>
    <row r="62" spans="1:5" ht="89.25">
      <c r="A62" t="s">
        <v>56</v>
      </c>
      <c r="E62" s="36" t="s">
        <v>188</v>
      </c>
    </row>
    <row r="63" spans="1:16" ht="12.75">
      <c r="A63" s="25" t="s">
        <v>48</v>
      </c>
      <c r="B63" s="30" t="s">
        <v>111</v>
      </c>
      <c r="C63" s="30" t="s">
        <v>189</v>
      </c>
      <c r="D63" s="25" t="s">
        <v>50</v>
      </c>
      <c r="E63" s="31" t="s">
        <v>190</v>
      </c>
      <c r="F63" s="32" t="s">
        <v>191</v>
      </c>
      <c r="G63" s="33">
        <v>54.6</v>
      </c>
      <c r="H63" s="34">
        <v>0</v>
      </c>
      <c r="I63" s="34">
        <f>ROUND(ROUND(H63,2)*ROUND(G63,3),2)</f>
        <v>0</v>
      </c>
      <c r="O63">
        <f>(I63*21)/100</f>
        <v>0</v>
      </c>
      <c r="P63" t="s">
        <v>27</v>
      </c>
    </row>
    <row r="64" spans="1:5" ht="12.75">
      <c r="A64" s="35" t="s">
        <v>53</v>
      </c>
      <c r="E64" s="36" t="s">
        <v>186</v>
      </c>
    </row>
    <row r="65" spans="1:5" ht="76.5">
      <c r="A65" s="37" t="s">
        <v>54</v>
      </c>
      <c r="E65" s="38" t="s">
        <v>192</v>
      </c>
    </row>
    <row r="66" spans="1:5" ht="89.25">
      <c r="A66" t="s">
        <v>56</v>
      </c>
      <c r="E66" s="36" t="s">
        <v>193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0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0+O9+O22+O55+O64+O101+O126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196</v>
      </c>
      <c r="I3" s="39">
        <f>0+I9+I22+I55+I64+I101+I126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194</v>
      </c>
      <c r="D4" s="7"/>
      <c r="E4" s="18" t="s">
        <v>195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196</v>
      </c>
      <c r="D5" s="2"/>
      <c r="E5" s="21" t="s">
        <v>197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6" t="s">
        <v>46</v>
      </c>
      <c r="B9" s="26"/>
      <c r="C9" s="27" t="s">
        <v>30</v>
      </c>
      <c r="D9" s="26"/>
      <c r="E9" s="28" t="s">
        <v>47</v>
      </c>
      <c r="F9" s="26"/>
      <c r="G9" s="26"/>
      <c r="H9" s="26"/>
      <c r="I9" s="29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5" t="s">
        <v>48</v>
      </c>
      <c r="B10" s="30" t="s">
        <v>32</v>
      </c>
      <c r="C10" s="30" t="s">
        <v>133</v>
      </c>
      <c r="D10" s="25" t="s">
        <v>32</v>
      </c>
      <c r="E10" s="31" t="s">
        <v>134</v>
      </c>
      <c r="F10" s="32" t="s">
        <v>135</v>
      </c>
      <c r="G10" s="33">
        <v>1241.716</v>
      </c>
      <c r="H10" s="34">
        <v>0</v>
      </c>
      <c r="I10" s="34">
        <f>ROUND(ROUND(H10,2)*ROUND(G10,3),2)</f>
        <v>0</v>
      </c>
      <c r="O10">
        <f>(I10*21)/100</f>
        <v>0</v>
      </c>
      <c r="P10" t="s">
        <v>27</v>
      </c>
    </row>
    <row r="11" spans="1:5" ht="38.25">
      <c r="A11" s="35" t="s">
        <v>53</v>
      </c>
      <c r="E11" s="36" t="s">
        <v>198</v>
      </c>
    </row>
    <row r="12" spans="1:5" ht="408">
      <c r="A12" s="37" t="s">
        <v>54</v>
      </c>
      <c r="E12" s="38" t="s">
        <v>199</v>
      </c>
    </row>
    <row r="13" spans="1:5" ht="25.5">
      <c r="A13" t="s">
        <v>56</v>
      </c>
      <c r="E13" s="36" t="s">
        <v>138</v>
      </c>
    </row>
    <row r="14" spans="1:16" ht="12.75">
      <c r="A14" s="25" t="s">
        <v>48</v>
      </c>
      <c r="B14" s="30" t="s">
        <v>27</v>
      </c>
      <c r="C14" s="30" t="s">
        <v>133</v>
      </c>
      <c r="D14" s="25" t="s">
        <v>27</v>
      </c>
      <c r="E14" s="31" t="s">
        <v>134</v>
      </c>
      <c r="F14" s="32" t="s">
        <v>135</v>
      </c>
      <c r="G14" s="33">
        <v>365.7</v>
      </c>
      <c r="H14" s="34">
        <v>0</v>
      </c>
      <c r="I14" s="34">
        <f>ROUND(ROUND(H14,2)*ROUND(G14,3),2)</f>
        <v>0</v>
      </c>
      <c r="O14">
        <f>(I14*21)/100</f>
        <v>0</v>
      </c>
      <c r="P14" t="s">
        <v>27</v>
      </c>
    </row>
    <row r="15" spans="1:5" ht="25.5">
      <c r="A15" s="35" t="s">
        <v>53</v>
      </c>
      <c r="E15" s="36" t="s">
        <v>200</v>
      </c>
    </row>
    <row r="16" spans="1:5" ht="89.25">
      <c r="A16" s="37" t="s">
        <v>54</v>
      </c>
      <c r="E16" s="38" t="s">
        <v>201</v>
      </c>
    </row>
    <row r="17" spans="1:5" ht="25.5">
      <c r="A17" t="s">
        <v>56</v>
      </c>
      <c r="E17" s="36" t="s">
        <v>138</v>
      </c>
    </row>
    <row r="18" spans="1:16" ht="12.75">
      <c r="A18" s="25" t="s">
        <v>48</v>
      </c>
      <c r="B18" s="30" t="s">
        <v>26</v>
      </c>
      <c r="C18" s="30" t="s">
        <v>133</v>
      </c>
      <c r="D18" s="25" t="s">
        <v>26</v>
      </c>
      <c r="E18" s="31" t="s">
        <v>134</v>
      </c>
      <c r="F18" s="32" t="s">
        <v>135</v>
      </c>
      <c r="G18" s="33">
        <v>23.4</v>
      </c>
      <c r="H18" s="34">
        <v>0</v>
      </c>
      <c r="I18" s="34">
        <f>ROUND(ROUND(H18,2)*ROUND(G18,3),2)</f>
        <v>0</v>
      </c>
      <c r="O18">
        <f>(I18*21)/100</f>
        <v>0</v>
      </c>
      <c r="P18" t="s">
        <v>27</v>
      </c>
    </row>
    <row r="19" spans="1:5" ht="12.75">
      <c r="A19" s="35" t="s">
        <v>53</v>
      </c>
      <c r="E19" s="36" t="s">
        <v>202</v>
      </c>
    </row>
    <row r="20" spans="1:5" ht="216.75">
      <c r="A20" s="37" t="s">
        <v>54</v>
      </c>
      <c r="E20" s="38" t="s">
        <v>203</v>
      </c>
    </row>
    <row r="21" spans="1:5" ht="25.5">
      <c r="A21" t="s">
        <v>56</v>
      </c>
      <c r="E21" s="36" t="s">
        <v>138</v>
      </c>
    </row>
    <row r="22" spans="1:18" ht="12.75" customHeight="1">
      <c r="A22" s="12" t="s">
        <v>46</v>
      </c>
      <c r="B22" s="12"/>
      <c r="C22" s="43" t="s">
        <v>32</v>
      </c>
      <c r="D22" s="12"/>
      <c r="E22" s="28" t="s">
        <v>147</v>
      </c>
      <c r="F22" s="12"/>
      <c r="G22" s="12"/>
      <c r="H22" s="12"/>
      <c r="I22" s="44">
        <f>0+Q22</f>
        <v>0</v>
      </c>
      <c r="O22">
        <f>0+R22</f>
        <v>0</v>
      </c>
      <c r="Q22">
        <f>0+I23+I27+I31+I35+I39+I43+I47+I51</f>
        <v>0</v>
      </c>
      <c r="R22">
        <f>0+O23+O27+O31+O35+O39+O43+O47+O51</f>
        <v>0</v>
      </c>
    </row>
    <row r="23" spans="1:16" ht="12.75">
      <c r="A23" s="25" t="s">
        <v>48</v>
      </c>
      <c r="B23" s="30" t="s">
        <v>36</v>
      </c>
      <c r="C23" s="30" t="s">
        <v>204</v>
      </c>
      <c r="D23" s="25" t="s">
        <v>50</v>
      </c>
      <c r="E23" s="31" t="s">
        <v>205</v>
      </c>
      <c r="F23" s="32" t="s">
        <v>150</v>
      </c>
      <c r="G23" s="33">
        <v>159</v>
      </c>
      <c r="H23" s="34">
        <v>0</v>
      </c>
      <c r="I23" s="34">
        <f>ROUND(ROUND(H23,2)*ROUND(G23,3),2)</f>
        <v>0</v>
      </c>
      <c r="O23">
        <f>(I23*21)/100</f>
        <v>0</v>
      </c>
      <c r="P23" t="s">
        <v>27</v>
      </c>
    </row>
    <row r="24" spans="1:5" ht="38.25">
      <c r="A24" s="35" t="s">
        <v>53</v>
      </c>
      <c r="E24" s="36" t="s">
        <v>206</v>
      </c>
    </row>
    <row r="25" spans="1:5" ht="76.5">
      <c r="A25" s="37" t="s">
        <v>54</v>
      </c>
      <c r="E25" s="38" t="s">
        <v>207</v>
      </c>
    </row>
    <row r="26" spans="1:5" ht="63.75">
      <c r="A26" t="s">
        <v>56</v>
      </c>
      <c r="E26" s="36" t="s">
        <v>153</v>
      </c>
    </row>
    <row r="27" spans="1:16" ht="12.75">
      <c r="A27" s="25" t="s">
        <v>48</v>
      </c>
      <c r="B27" s="30" t="s">
        <v>38</v>
      </c>
      <c r="C27" s="30" t="s">
        <v>208</v>
      </c>
      <c r="D27" s="25" t="s">
        <v>50</v>
      </c>
      <c r="E27" s="31" t="s">
        <v>209</v>
      </c>
      <c r="F27" s="32" t="s">
        <v>150</v>
      </c>
      <c r="G27" s="33">
        <v>148.7</v>
      </c>
      <c r="H27" s="34">
        <v>0</v>
      </c>
      <c r="I27" s="34">
        <f>ROUND(ROUND(H27,2)*ROUND(G27,3),2)</f>
        <v>0</v>
      </c>
      <c r="O27">
        <f>(I27*21)/100</f>
        <v>0</v>
      </c>
      <c r="P27" t="s">
        <v>27</v>
      </c>
    </row>
    <row r="28" spans="1:5" ht="25.5">
      <c r="A28" s="35" t="s">
        <v>53</v>
      </c>
      <c r="E28" s="36" t="s">
        <v>210</v>
      </c>
    </row>
    <row r="29" spans="1:5" ht="255">
      <c r="A29" s="37" t="s">
        <v>54</v>
      </c>
      <c r="E29" s="38" t="s">
        <v>211</v>
      </c>
    </row>
    <row r="30" spans="1:5" ht="63.75">
      <c r="A30" t="s">
        <v>56</v>
      </c>
      <c r="E30" s="36" t="s">
        <v>153</v>
      </c>
    </row>
    <row r="31" spans="1:16" ht="12.75">
      <c r="A31" s="25" t="s">
        <v>48</v>
      </c>
      <c r="B31" s="30" t="s">
        <v>40</v>
      </c>
      <c r="C31" s="30" t="s">
        <v>212</v>
      </c>
      <c r="D31" s="25" t="s">
        <v>50</v>
      </c>
      <c r="E31" s="31" t="s">
        <v>213</v>
      </c>
      <c r="F31" s="32" t="s">
        <v>150</v>
      </c>
      <c r="G31" s="33">
        <v>516.75</v>
      </c>
      <c r="H31" s="34">
        <v>0</v>
      </c>
      <c r="I31" s="34">
        <f>ROUND(ROUND(H31,2)*ROUND(G31,3),2)</f>
        <v>0</v>
      </c>
      <c r="O31">
        <f>(I31*21)/100</f>
        <v>0</v>
      </c>
      <c r="P31" t="s">
        <v>27</v>
      </c>
    </row>
    <row r="32" spans="1:5" ht="38.25">
      <c r="A32" s="35" t="s">
        <v>53</v>
      </c>
      <c r="E32" s="36" t="s">
        <v>206</v>
      </c>
    </row>
    <row r="33" spans="1:5" ht="191.25">
      <c r="A33" s="37" t="s">
        <v>54</v>
      </c>
      <c r="E33" s="38" t="s">
        <v>214</v>
      </c>
    </row>
    <row r="34" spans="1:5" ht="369.75">
      <c r="A34" t="s">
        <v>56</v>
      </c>
      <c r="E34" s="36" t="s">
        <v>215</v>
      </c>
    </row>
    <row r="35" spans="1:16" ht="12.75">
      <c r="A35" s="25" t="s">
        <v>48</v>
      </c>
      <c r="B35" s="30" t="s">
        <v>78</v>
      </c>
      <c r="C35" s="30" t="s">
        <v>157</v>
      </c>
      <c r="D35" s="25" t="s">
        <v>50</v>
      </c>
      <c r="E35" s="31" t="s">
        <v>158</v>
      </c>
      <c r="F35" s="32" t="s">
        <v>150</v>
      </c>
      <c r="G35" s="33">
        <v>13.208</v>
      </c>
      <c r="H35" s="34">
        <v>0</v>
      </c>
      <c r="I35" s="34">
        <f>ROUND(ROUND(H35,2)*ROUND(G35,3),2)</f>
        <v>0</v>
      </c>
      <c r="O35">
        <f>(I35*21)/100</f>
        <v>0</v>
      </c>
      <c r="P35" t="s">
        <v>27</v>
      </c>
    </row>
    <row r="36" spans="1:5" ht="38.25">
      <c r="A36" s="35" t="s">
        <v>53</v>
      </c>
      <c r="E36" s="36" t="s">
        <v>206</v>
      </c>
    </row>
    <row r="37" spans="1:5" ht="229.5">
      <c r="A37" s="37" t="s">
        <v>54</v>
      </c>
      <c r="E37" s="38" t="s">
        <v>216</v>
      </c>
    </row>
    <row r="38" spans="1:5" ht="318.75">
      <c r="A38" t="s">
        <v>56</v>
      </c>
      <c r="E38" s="36" t="s">
        <v>160</v>
      </c>
    </row>
    <row r="39" spans="1:16" ht="12.75">
      <c r="A39" s="25" t="s">
        <v>48</v>
      </c>
      <c r="B39" s="30" t="s">
        <v>84</v>
      </c>
      <c r="C39" s="30" t="s">
        <v>217</v>
      </c>
      <c r="D39" s="25" t="s">
        <v>50</v>
      </c>
      <c r="E39" s="31" t="s">
        <v>218</v>
      </c>
      <c r="F39" s="32" t="s">
        <v>150</v>
      </c>
      <c r="G39" s="33">
        <v>90.9</v>
      </c>
      <c r="H39" s="34">
        <v>0</v>
      </c>
      <c r="I39" s="34">
        <f>ROUND(ROUND(H39,2)*ROUND(G39,3),2)</f>
        <v>0</v>
      </c>
      <c r="O39">
        <f>(I39*21)/100</f>
        <v>0</v>
      </c>
      <c r="P39" t="s">
        <v>27</v>
      </c>
    </row>
    <row r="40" spans="1:5" ht="38.25">
      <c r="A40" s="35" t="s">
        <v>53</v>
      </c>
      <c r="E40" s="36" t="s">
        <v>206</v>
      </c>
    </row>
    <row r="41" spans="1:5" ht="153">
      <c r="A41" s="37" t="s">
        <v>54</v>
      </c>
      <c r="E41" s="38" t="s">
        <v>219</v>
      </c>
    </row>
    <row r="42" spans="1:5" ht="318.75">
      <c r="A42" t="s">
        <v>56</v>
      </c>
      <c r="E42" s="36" t="s">
        <v>160</v>
      </c>
    </row>
    <row r="43" spans="1:16" ht="12.75">
      <c r="A43" s="25" t="s">
        <v>48</v>
      </c>
      <c r="B43" s="30" t="s">
        <v>43</v>
      </c>
      <c r="C43" s="30" t="s">
        <v>220</v>
      </c>
      <c r="D43" s="25" t="s">
        <v>50</v>
      </c>
      <c r="E43" s="31" t="s">
        <v>221</v>
      </c>
      <c r="F43" s="32" t="s">
        <v>150</v>
      </c>
      <c r="G43" s="33">
        <v>482.14</v>
      </c>
      <c r="H43" s="34">
        <v>0</v>
      </c>
      <c r="I43" s="34">
        <f>ROUND(ROUND(H43,2)*ROUND(G43,3),2)</f>
        <v>0</v>
      </c>
      <c r="O43">
        <f>(I43*21)/100</f>
        <v>0</v>
      </c>
      <c r="P43" t="s">
        <v>27</v>
      </c>
    </row>
    <row r="44" spans="1:5" ht="12.75">
      <c r="A44" s="35" t="s">
        <v>53</v>
      </c>
      <c r="E44" s="36" t="s">
        <v>222</v>
      </c>
    </row>
    <row r="45" spans="1:5" ht="306">
      <c r="A45" s="37" t="s">
        <v>54</v>
      </c>
      <c r="E45" s="38" t="s">
        <v>223</v>
      </c>
    </row>
    <row r="46" spans="1:5" ht="229.5">
      <c r="A46" t="s">
        <v>56</v>
      </c>
      <c r="E46" s="36" t="s">
        <v>224</v>
      </c>
    </row>
    <row r="47" spans="1:16" ht="12.75">
      <c r="A47" s="25" t="s">
        <v>48</v>
      </c>
      <c r="B47" s="30" t="s">
        <v>45</v>
      </c>
      <c r="C47" s="30" t="s">
        <v>225</v>
      </c>
      <c r="D47" s="25" t="s">
        <v>50</v>
      </c>
      <c r="E47" s="31" t="s">
        <v>226</v>
      </c>
      <c r="F47" s="32" t="s">
        <v>150</v>
      </c>
      <c r="G47" s="33">
        <v>58.8</v>
      </c>
      <c r="H47" s="34">
        <v>0</v>
      </c>
      <c r="I47" s="34">
        <f>ROUND(ROUND(H47,2)*ROUND(G47,3),2)</f>
        <v>0</v>
      </c>
      <c r="O47">
        <f>(I47*21)/100</f>
        <v>0</v>
      </c>
      <c r="P47" t="s">
        <v>27</v>
      </c>
    </row>
    <row r="48" spans="1:5" ht="12.75">
      <c r="A48" s="35" t="s">
        <v>53</v>
      </c>
      <c r="E48" s="36" t="s">
        <v>222</v>
      </c>
    </row>
    <row r="49" spans="1:5" ht="153">
      <c r="A49" s="37" t="s">
        <v>54</v>
      </c>
      <c r="E49" s="38" t="s">
        <v>227</v>
      </c>
    </row>
    <row r="50" spans="1:5" ht="293.25">
      <c r="A50" t="s">
        <v>56</v>
      </c>
      <c r="E50" s="36" t="s">
        <v>228</v>
      </c>
    </row>
    <row r="51" spans="1:16" ht="12.75">
      <c r="A51" s="25" t="s">
        <v>48</v>
      </c>
      <c r="B51" s="30" t="s">
        <v>96</v>
      </c>
      <c r="C51" s="30" t="s">
        <v>229</v>
      </c>
      <c r="D51" s="25" t="s">
        <v>50</v>
      </c>
      <c r="E51" s="31" t="s">
        <v>230</v>
      </c>
      <c r="F51" s="32" t="s">
        <v>191</v>
      </c>
      <c r="G51" s="33">
        <v>48</v>
      </c>
      <c r="H51" s="34">
        <v>0</v>
      </c>
      <c r="I51" s="34">
        <f>ROUND(ROUND(H51,2)*ROUND(G51,3),2)</f>
        <v>0</v>
      </c>
      <c r="O51">
        <f>(I51*21)/100</f>
        <v>0</v>
      </c>
      <c r="P51" t="s">
        <v>27</v>
      </c>
    </row>
    <row r="52" spans="1:5" ht="12.75">
      <c r="A52" s="35" t="s">
        <v>53</v>
      </c>
      <c r="E52" s="36" t="s">
        <v>50</v>
      </c>
    </row>
    <row r="53" spans="1:5" ht="25.5">
      <c r="A53" s="37" t="s">
        <v>54</v>
      </c>
      <c r="E53" s="38" t="s">
        <v>231</v>
      </c>
    </row>
    <row r="54" spans="1:5" ht="38.25">
      <c r="A54" t="s">
        <v>56</v>
      </c>
      <c r="E54" s="36" t="s">
        <v>232</v>
      </c>
    </row>
    <row r="55" spans="1:18" ht="12.75" customHeight="1">
      <c r="A55" s="12" t="s">
        <v>46</v>
      </c>
      <c r="B55" s="12"/>
      <c r="C55" s="43" t="s">
        <v>27</v>
      </c>
      <c r="D55" s="12"/>
      <c r="E55" s="28" t="s">
        <v>233</v>
      </c>
      <c r="F55" s="12"/>
      <c r="G55" s="12"/>
      <c r="H55" s="12"/>
      <c r="I55" s="44">
        <f>0+Q55</f>
        <v>0</v>
      </c>
      <c r="O55">
        <f>0+R55</f>
        <v>0</v>
      </c>
      <c r="Q55">
        <f>0+I56+I60</f>
        <v>0</v>
      </c>
      <c r="R55">
        <f>0+O56+O60</f>
        <v>0</v>
      </c>
    </row>
    <row r="56" spans="1:16" ht="12.75">
      <c r="A56" s="25" t="s">
        <v>48</v>
      </c>
      <c r="B56" s="30" t="s">
        <v>100</v>
      </c>
      <c r="C56" s="30" t="s">
        <v>234</v>
      </c>
      <c r="D56" s="25" t="s">
        <v>50</v>
      </c>
      <c r="E56" s="31" t="s">
        <v>235</v>
      </c>
      <c r="F56" s="32" t="s">
        <v>164</v>
      </c>
      <c r="G56" s="33">
        <v>60.6</v>
      </c>
      <c r="H56" s="34">
        <v>0</v>
      </c>
      <c r="I56" s="34">
        <f>ROUND(ROUND(H56,2)*ROUND(G56,3),2)</f>
        <v>0</v>
      </c>
      <c r="O56">
        <f>(I56*21)/100</f>
        <v>0</v>
      </c>
      <c r="P56" t="s">
        <v>27</v>
      </c>
    </row>
    <row r="57" spans="1:5" ht="153">
      <c r="A57" s="35" t="s">
        <v>53</v>
      </c>
      <c r="E57" s="36" t="s">
        <v>236</v>
      </c>
    </row>
    <row r="58" spans="1:5" ht="191.25">
      <c r="A58" s="37" t="s">
        <v>54</v>
      </c>
      <c r="E58" s="38" t="s">
        <v>237</v>
      </c>
    </row>
    <row r="59" spans="1:5" ht="165.75">
      <c r="A59" t="s">
        <v>56</v>
      </c>
      <c r="E59" s="36" t="s">
        <v>238</v>
      </c>
    </row>
    <row r="60" spans="1:16" ht="12.75">
      <c r="A60" s="25" t="s">
        <v>48</v>
      </c>
      <c r="B60" s="30" t="s">
        <v>107</v>
      </c>
      <c r="C60" s="30" t="s">
        <v>239</v>
      </c>
      <c r="D60" s="25" t="s">
        <v>50</v>
      </c>
      <c r="E60" s="31" t="s">
        <v>240</v>
      </c>
      <c r="F60" s="32" t="s">
        <v>191</v>
      </c>
      <c r="G60" s="33">
        <v>1170</v>
      </c>
      <c r="H60" s="34">
        <v>0</v>
      </c>
      <c r="I60" s="34">
        <f>ROUND(ROUND(H60,2)*ROUND(G60,3),2)</f>
        <v>0</v>
      </c>
      <c r="O60">
        <f>(I60*21)/100</f>
        <v>0</v>
      </c>
      <c r="P60" t="s">
        <v>27</v>
      </c>
    </row>
    <row r="61" spans="1:5" ht="25.5">
      <c r="A61" s="35" t="s">
        <v>53</v>
      </c>
      <c r="E61" s="36" t="s">
        <v>241</v>
      </c>
    </row>
    <row r="62" spans="1:5" ht="76.5">
      <c r="A62" s="37" t="s">
        <v>54</v>
      </c>
      <c r="E62" s="38" t="s">
        <v>242</v>
      </c>
    </row>
    <row r="63" spans="1:5" ht="102">
      <c r="A63" t="s">
        <v>56</v>
      </c>
      <c r="E63" s="36" t="s">
        <v>243</v>
      </c>
    </row>
    <row r="64" spans="1:18" ht="12.75" customHeight="1">
      <c r="A64" s="12" t="s">
        <v>46</v>
      </c>
      <c r="B64" s="12"/>
      <c r="C64" s="43" t="s">
        <v>38</v>
      </c>
      <c r="D64" s="12"/>
      <c r="E64" s="28" t="s">
        <v>244</v>
      </c>
      <c r="F64" s="12"/>
      <c r="G64" s="12"/>
      <c r="H64" s="12"/>
      <c r="I64" s="44">
        <f>0+Q64</f>
        <v>0</v>
      </c>
      <c r="O64">
        <f>0+R64</f>
        <v>0</v>
      </c>
      <c r="Q64">
        <f>0+I65+I69+I73+I77+I81+I85+I89+I93+I97</f>
        <v>0</v>
      </c>
      <c r="R64">
        <f>0+O65+O69+O73+O77+O81+O85+O89+O93+O97</f>
        <v>0</v>
      </c>
    </row>
    <row r="65" spans="1:16" ht="12.75">
      <c r="A65" s="25" t="s">
        <v>48</v>
      </c>
      <c r="B65" s="30" t="s">
        <v>111</v>
      </c>
      <c r="C65" s="30" t="s">
        <v>245</v>
      </c>
      <c r="D65" s="25" t="s">
        <v>50</v>
      </c>
      <c r="E65" s="31" t="s">
        <v>246</v>
      </c>
      <c r="F65" s="32" t="s">
        <v>191</v>
      </c>
      <c r="G65" s="33">
        <v>805</v>
      </c>
      <c r="H65" s="34">
        <v>0</v>
      </c>
      <c r="I65" s="34">
        <f>ROUND(ROUND(H65,2)*ROUND(G65,3),2)</f>
        <v>0</v>
      </c>
      <c r="O65">
        <f>(I65*21)/100</f>
        <v>0</v>
      </c>
      <c r="P65" t="s">
        <v>27</v>
      </c>
    </row>
    <row r="66" spans="1:5" ht="25.5">
      <c r="A66" s="35" t="s">
        <v>53</v>
      </c>
      <c r="E66" s="36" t="s">
        <v>241</v>
      </c>
    </row>
    <row r="67" spans="1:5" ht="127.5">
      <c r="A67" s="37" t="s">
        <v>54</v>
      </c>
      <c r="E67" s="38" t="s">
        <v>247</v>
      </c>
    </row>
    <row r="68" spans="1:5" ht="51">
      <c r="A68" t="s">
        <v>56</v>
      </c>
      <c r="E68" s="36" t="s">
        <v>248</v>
      </c>
    </row>
    <row r="69" spans="1:16" ht="12.75">
      <c r="A69" s="25" t="s">
        <v>48</v>
      </c>
      <c r="B69" s="30" t="s">
        <v>249</v>
      </c>
      <c r="C69" s="30" t="s">
        <v>250</v>
      </c>
      <c r="D69" s="25" t="s">
        <v>50</v>
      </c>
      <c r="E69" s="31" t="s">
        <v>251</v>
      </c>
      <c r="F69" s="32" t="s">
        <v>191</v>
      </c>
      <c r="G69" s="33">
        <v>79.1</v>
      </c>
      <c r="H69" s="34">
        <v>0</v>
      </c>
      <c r="I69" s="34">
        <f>ROUND(ROUND(H69,2)*ROUND(G69,3),2)</f>
        <v>0</v>
      </c>
      <c r="O69">
        <f>(I69*21)/100</f>
        <v>0</v>
      </c>
      <c r="P69" t="s">
        <v>27</v>
      </c>
    </row>
    <row r="70" spans="1:5" ht="25.5">
      <c r="A70" s="35" t="s">
        <v>53</v>
      </c>
      <c r="E70" s="36" t="s">
        <v>241</v>
      </c>
    </row>
    <row r="71" spans="1:5" ht="165.75">
      <c r="A71" s="37" t="s">
        <v>54</v>
      </c>
      <c r="E71" s="38" t="s">
        <v>252</v>
      </c>
    </row>
    <row r="72" spans="1:5" ht="102">
      <c r="A72" t="s">
        <v>56</v>
      </c>
      <c r="E72" s="36" t="s">
        <v>253</v>
      </c>
    </row>
    <row r="73" spans="1:16" ht="12.75">
      <c r="A73" s="25" t="s">
        <v>48</v>
      </c>
      <c r="B73" s="30" t="s">
        <v>254</v>
      </c>
      <c r="C73" s="30" t="s">
        <v>255</v>
      </c>
      <c r="D73" s="25" t="s">
        <v>50</v>
      </c>
      <c r="E73" s="31" t="s">
        <v>256</v>
      </c>
      <c r="F73" s="32" t="s">
        <v>191</v>
      </c>
      <c r="G73" s="33">
        <v>803.4</v>
      </c>
      <c r="H73" s="34">
        <v>0</v>
      </c>
      <c r="I73" s="34">
        <f>ROUND(ROUND(H73,2)*ROUND(G73,3),2)</f>
        <v>0</v>
      </c>
      <c r="O73">
        <f>(I73*21)/100</f>
        <v>0</v>
      </c>
      <c r="P73" t="s">
        <v>27</v>
      </c>
    </row>
    <row r="74" spans="1:5" ht="25.5">
      <c r="A74" s="35" t="s">
        <v>53</v>
      </c>
      <c r="E74" s="36" t="s">
        <v>241</v>
      </c>
    </row>
    <row r="75" spans="1:5" ht="76.5">
      <c r="A75" s="37" t="s">
        <v>54</v>
      </c>
      <c r="E75" s="38" t="s">
        <v>257</v>
      </c>
    </row>
    <row r="76" spans="1:5" ht="51">
      <c r="A76" t="s">
        <v>56</v>
      </c>
      <c r="E76" s="36" t="s">
        <v>258</v>
      </c>
    </row>
    <row r="77" spans="1:16" ht="12.75">
      <c r="A77" s="25" t="s">
        <v>48</v>
      </c>
      <c r="B77" s="30" t="s">
        <v>259</v>
      </c>
      <c r="C77" s="30" t="s">
        <v>260</v>
      </c>
      <c r="D77" s="25" t="s">
        <v>50</v>
      </c>
      <c r="E77" s="31" t="s">
        <v>261</v>
      </c>
      <c r="F77" s="32" t="s">
        <v>191</v>
      </c>
      <c r="G77" s="33">
        <v>1662.2</v>
      </c>
      <c r="H77" s="34">
        <v>0</v>
      </c>
      <c r="I77" s="34">
        <f>ROUND(ROUND(H77,2)*ROUND(G77,3),2)</f>
        <v>0</v>
      </c>
      <c r="O77">
        <f>(I77*21)/100</f>
        <v>0</v>
      </c>
      <c r="P77" t="s">
        <v>27</v>
      </c>
    </row>
    <row r="78" spans="1:5" ht="25.5">
      <c r="A78" s="35" t="s">
        <v>53</v>
      </c>
      <c r="E78" s="36" t="s">
        <v>241</v>
      </c>
    </row>
    <row r="79" spans="1:5" ht="76.5">
      <c r="A79" s="37" t="s">
        <v>54</v>
      </c>
      <c r="E79" s="38" t="s">
        <v>262</v>
      </c>
    </row>
    <row r="80" spans="1:5" ht="51">
      <c r="A80" t="s">
        <v>56</v>
      </c>
      <c r="E80" s="36" t="s">
        <v>258</v>
      </c>
    </row>
    <row r="81" spans="1:16" ht="12.75">
      <c r="A81" s="25" t="s">
        <v>48</v>
      </c>
      <c r="B81" s="30" t="s">
        <v>263</v>
      </c>
      <c r="C81" s="30" t="s">
        <v>264</v>
      </c>
      <c r="D81" s="25" t="s">
        <v>50</v>
      </c>
      <c r="E81" s="31" t="s">
        <v>265</v>
      </c>
      <c r="F81" s="32" t="s">
        <v>191</v>
      </c>
      <c r="G81" s="33">
        <v>1041</v>
      </c>
      <c r="H81" s="34">
        <v>0</v>
      </c>
      <c r="I81" s="34">
        <f>ROUND(ROUND(H81,2)*ROUND(G81,3),2)</f>
        <v>0</v>
      </c>
      <c r="O81">
        <f>(I81*21)/100</f>
        <v>0</v>
      </c>
      <c r="P81" t="s">
        <v>27</v>
      </c>
    </row>
    <row r="82" spans="1:5" ht="25.5">
      <c r="A82" s="35" t="s">
        <v>53</v>
      </c>
      <c r="E82" s="36" t="s">
        <v>241</v>
      </c>
    </row>
    <row r="83" spans="1:5" ht="255">
      <c r="A83" s="37" t="s">
        <v>54</v>
      </c>
      <c r="E83" s="38" t="s">
        <v>266</v>
      </c>
    </row>
    <row r="84" spans="1:5" ht="140.25">
      <c r="A84" t="s">
        <v>56</v>
      </c>
      <c r="E84" s="36" t="s">
        <v>267</v>
      </c>
    </row>
    <row r="85" spans="1:16" ht="12.75">
      <c r="A85" s="25" t="s">
        <v>48</v>
      </c>
      <c r="B85" s="30" t="s">
        <v>268</v>
      </c>
      <c r="C85" s="30" t="s">
        <v>269</v>
      </c>
      <c r="D85" s="25" t="s">
        <v>50</v>
      </c>
      <c r="E85" s="31" t="s">
        <v>270</v>
      </c>
      <c r="F85" s="32" t="s">
        <v>191</v>
      </c>
      <c r="G85" s="33">
        <v>1045.2</v>
      </c>
      <c r="H85" s="34">
        <v>0</v>
      </c>
      <c r="I85" s="34">
        <f>ROUND(ROUND(H85,2)*ROUND(G85,3),2)</f>
        <v>0</v>
      </c>
      <c r="O85">
        <f>(I85*21)/100</f>
        <v>0</v>
      </c>
      <c r="P85" t="s">
        <v>27</v>
      </c>
    </row>
    <row r="86" spans="1:5" ht="25.5">
      <c r="A86" s="35" t="s">
        <v>53</v>
      </c>
      <c r="E86" s="36" t="s">
        <v>241</v>
      </c>
    </row>
    <row r="87" spans="1:5" ht="267.75">
      <c r="A87" s="37" t="s">
        <v>54</v>
      </c>
      <c r="E87" s="38" t="s">
        <v>271</v>
      </c>
    </row>
    <row r="88" spans="1:5" ht="140.25">
      <c r="A88" t="s">
        <v>56</v>
      </c>
      <c r="E88" s="36" t="s">
        <v>267</v>
      </c>
    </row>
    <row r="89" spans="1:16" ht="12.75">
      <c r="A89" s="25" t="s">
        <v>48</v>
      </c>
      <c r="B89" s="30" t="s">
        <v>272</v>
      </c>
      <c r="C89" s="30" t="s">
        <v>273</v>
      </c>
      <c r="D89" s="25" t="s">
        <v>50</v>
      </c>
      <c r="E89" s="31" t="s">
        <v>274</v>
      </c>
      <c r="F89" s="32" t="s">
        <v>191</v>
      </c>
      <c r="G89" s="33">
        <v>803.4</v>
      </c>
      <c r="H89" s="34">
        <v>0</v>
      </c>
      <c r="I89" s="34">
        <f>ROUND(ROUND(H89,2)*ROUND(G89,3),2)</f>
        <v>0</v>
      </c>
      <c r="O89">
        <f>(I89*21)/100</f>
        <v>0</v>
      </c>
      <c r="P89" t="s">
        <v>27</v>
      </c>
    </row>
    <row r="90" spans="1:5" ht="25.5">
      <c r="A90" s="35" t="s">
        <v>53</v>
      </c>
      <c r="E90" s="36" t="s">
        <v>241</v>
      </c>
    </row>
    <row r="91" spans="1:5" ht="76.5">
      <c r="A91" s="37" t="s">
        <v>54</v>
      </c>
      <c r="E91" s="38" t="s">
        <v>257</v>
      </c>
    </row>
    <row r="92" spans="1:5" ht="140.25">
      <c r="A92" t="s">
        <v>56</v>
      </c>
      <c r="E92" s="36" t="s">
        <v>267</v>
      </c>
    </row>
    <row r="93" spans="1:16" ht="12.75">
      <c r="A93" s="25" t="s">
        <v>48</v>
      </c>
      <c r="B93" s="30" t="s">
        <v>275</v>
      </c>
      <c r="C93" s="30" t="s">
        <v>276</v>
      </c>
      <c r="D93" s="25" t="s">
        <v>50</v>
      </c>
      <c r="E93" s="31" t="s">
        <v>277</v>
      </c>
      <c r="F93" s="32" t="s">
        <v>191</v>
      </c>
      <c r="G93" s="33">
        <v>27.3</v>
      </c>
      <c r="H93" s="34">
        <v>0</v>
      </c>
      <c r="I93" s="34">
        <f>ROUND(ROUND(H93,2)*ROUND(G93,3),2)</f>
        <v>0</v>
      </c>
      <c r="O93">
        <f>(I93*21)/100</f>
        <v>0</v>
      </c>
      <c r="P93" t="s">
        <v>27</v>
      </c>
    </row>
    <row r="94" spans="1:5" ht="25.5">
      <c r="A94" s="35" t="s">
        <v>53</v>
      </c>
      <c r="E94" s="36" t="s">
        <v>241</v>
      </c>
    </row>
    <row r="95" spans="1:5" ht="76.5">
      <c r="A95" s="37" t="s">
        <v>54</v>
      </c>
      <c r="E95" s="38" t="s">
        <v>278</v>
      </c>
    </row>
    <row r="96" spans="1:5" ht="165.75">
      <c r="A96" t="s">
        <v>56</v>
      </c>
      <c r="E96" s="36" t="s">
        <v>279</v>
      </c>
    </row>
    <row r="97" spans="1:16" ht="12.75">
      <c r="A97" s="25" t="s">
        <v>48</v>
      </c>
      <c r="B97" s="30" t="s">
        <v>280</v>
      </c>
      <c r="C97" s="30" t="s">
        <v>281</v>
      </c>
      <c r="D97" s="25" t="s">
        <v>50</v>
      </c>
      <c r="E97" s="31" t="s">
        <v>282</v>
      </c>
      <c r="F97" s="32" t="s">
        <v>164</v>
      </c>
      <c r="G97" s="33">
        <v>276.73</v>
      </c>
      <c r="H97" s="34">
        <v>0</v>
      </c>
      <c r="I97" s="34">
        <f>ROUND(ROUND(H97,2)*ROUND(G97,3),2)</f>
        <v>0</v>
      </c>
      <c r="O97">
        <f>(I97*21)/100</f>
        <v>0</v>
      </c>
      <c r="P97" t="s">
        <v>27</v>
      </c>
    </row>
    <row r="98" spans="1:5" ht="25.5">
      <c r="A98" s="35" t="s">
        <v>53</v>
      </c>
      <c r="E98" s="36" t="s">
        <v>241</v>
      </c>
    </row>
    <row r="99" spans="1:5" ht="318.75">
      <c r="A99" s="37" t="s">
        <v>54</v>
      </c>
      <c r="E99" s="38" t="s">
        <v>283</v>
      </c>
    </row>
    <row r="100" spans="1:5" ht="38.25">
      <c r="A100" t="s">
        <v>56</v>
      </c>
      <c r="E100" s="36" t="s">
        <v>284</v>
      </c>
    </row>
    <row r="101" spans="1:18" ht="12.75" customHeight="1">
      <c r="A101" s="12" t="s">
        <v>46</v>
      </c>
      <c r="B101" s="12"/>
      <c r="C101" s="43" t="s">
        <v>84</v>
      </c>
      <c r="D101" s="12"/>
      <c r="E101" s="28" t="s">
        <v>285</v>
      </c>
      <c r="F101" s="12"/>
      <c r="G101" s="12"/>
      <c r="H101" s="12"/>
      <c r="I101" s="44">
        <f>0+Q101</f>
        <v>0</v>
      </c>
      <c r="O101">
        <f>0+R101</f>
        <v>0</v>
      </c>
      <c r="Q101">
        <f>0+I102+I106+I110+I114+I118+I122</f>
        <v>0</v>
      </c>
      <c r="R101">
        <f>0+O102+O106+O110+O114+O118+O122</f>
        <v>0</v>
      </c>
    </row>
    <row r="102" spans="1:16" ht="12.75">
      <c r="A102" s="25" t="s">
        <v>48</v>
      </c>
      <c r="B102" s="30" t="s">
        <v>286</v>
      </c>
      <c r="C102" s="30" t="s">
        <v>287</v>
      </c>
      <c r="D102" s="25" t="s">
        <v>50</v>
      </c>
      <c r="E102" s="31" t="s">
        <v>288</v>
      </c>
      <c r="F102" s="32" t="s">
        <v>164</v>
      </c>
      <c r="G102" s="33">
        <v>19.2</v>
      </c>
      <c r="H102" s="34">
        <v>0</v>
      </c>
      <c r="I102" s="34">
        <f>ROUND(ROUND(H102,2)*ROUND(G102,3),2)</f>
        <v>0</v>
      </c>
      <c r="O102">
        <f>(I102*21)/100</f>
        <v>0</v>
      </c>
      <c r="P102" t="s">
        <v>27</v>
      </c>
    </row>
    <row r="103" spans="1:5" ht="38.25">
      <c r="A103" s="35" t="s">
        <v>53</v>
      </c>
      <c r="E103" s="36" t="s">
        <v>289</v>
      </c>
    </row>
    <row r="104" spans="1:5" ht="191.25">
      <c r="A104" s="37" t="s">
        <v>54</v>
      </c>
      <c r="E104" s="38" t="s">
        <v>290</v>
      </c>
    </row>
    <row r="105" spans="1:5" ht="255">
      <c r="A105" t="s">
        <v>56</v>
      </c>
      <c r="E105" s="36" t="s">
        <v>291</v>
      </c>
    </row>
    <row r="106" spans="1:16" ht="12.75">
      <c r="A106" s="25" t="s">
        <v>48</v>
      </c>
      <c r="B106" s="30" t="s">
        <v>292</v>
      </c>
      <c r="C106" s="30" t="s">
        <v>293</v>
      </c>
      <c r="D106" s="25" t="s">
        <v>50</v>
      </c>
      <c r="E106" s="31" t="s">
        <v>294</v>
      </c>
      <c r="F106" s="32" t="s">
        <v>164</v>
      </c>
      <c r="G106" s="33">
        <v>42.5</v>
      </c>
      <c r="H106" s="34">
        <v>0</v>
      </c>
      <c r="I106" s="34">
        <f>ROUND(ROUND(H106,2)*ROUND(G106,3),2)</f>
        <v>0</v>
      </c>
      <c r="O106">
        <f>(I106*21)/100</f>
        <v>0</v>
      </c>
      <c r="P106" t="s">
        <v>27</v>
      </c>
    </row>
    <row r="107" spans="1:5" ht="25.5">
      <c r="A107" s="35" t="s">
        <v>53</v>
      </c>
      <c r="E107" s="36" t="s">
        <v>241</v>
      </c>
    </row>
    <row r="108" spans="1:5" ht="76.5">
      <c r="A108" s="37" t="s">
        <v>54</v>
      </c>
      <c r="E108" s="38" t="s">
        <v>295</v>
      </c>
    </row>
    <row r="109" spans="1:5" ht="255">
      <c r="A109" t="s">
        <v>56</v>
      </c>
      <c r="E109" s="36" t="s">
        <v>291</v>
      </c>
    </row>
    <row r="110" spans="1:16" ht="12.75">
      <c r="A110" s="25" t="s">
        <v>48</v>
      </c>
      <c r="B110" s="30" t="s">
        <v>296</v>
      </c>
      <c r="C110" s="30" t="s">
        <v>297</v>
      </c>
      <c r="D110" s="25" t="s">
        <v>50</v>
      </c>
      <c r="E110" s="31" t="s">
        <v>298</v>
      </c>
      <c r="F110" s="32" t="s">
        <v>70</v>
      </c>
      <c r="G110" s="33">
        <v>1</v>
      </c>
      <c r="H110" s="34">
        <v>0</v>
      </c>
      <c r="I110" s="34">
        <f>ROUND(ROUND(H110,2)*ROUND(G110,3),2)</f>
        <v>0</v>
      </c>
      <c r="O110">
        <f>(I110*21)/100</f>
        <v>0</v>
      </c>
      <c r="P110" t="s">
        <v>27</v>
      </c>
    </row>
    <row r="111" spans="1:5" ht="25.5">
      <c r="A111" s="35" t="s">
        <v>53</v>
      </c>
      <c r="E111" s="36" t="s">
        <v>241</v>
      </c>
    </row>
    <row r="112" spans="1:5" ht="63.75">
      <c r="A112" s="37" t="s">
        <v>54</v>
      </c>
      <c r="E112" s="38" t="s">
        <v>299</v>
      </c>
    </row>
    <row r="113" spans="1:5" ht="255">
      <c r="A113" t="s">
        <v>56</v>
      </c>
      <c r="E113" s="36" t="s">
        <v>300</v>
      </c>
    </row>
    <row r="114" spans="1:16" ht="12.75">
      <c r="A114" s="25" t="s">
        <v>48</v>
      </c>
      <c r="B114" s="30" t="s">
        <v>301</v>
      </c>
      <c r="C114" s="30" t="s">
        <v>302</v>
      </c>
      <c r="D114" s="25" t="s">
        <v>50</v>
      </c>
      <c r="E114" s="31" t="s">
        <v>303</v>
      </c>
      <c r="F114" s="32" t="s">
        <v>70</v>
      </c>
      <c r="G114" s="33">
        <v>1</v>
      </c>
      <c r="H114" s="34">
        <v>0</v>
      </c>
      <c r="I114" s="34">
        <f>ROUND(ROUND(H114,2)*ROUND(G114,3),2)</f>
        <v>0</v>
      </c>
      <c r="O114">
        <f>(I114*21)/100</f>
        <v>0</v>
      </c>
      <c r="P114" t="s">
        <v>27</v>
      </c>
    </row>
    <row r="115" spans="1:5" ht="25.5">
      <c r="A115" s="35" t="s">
        <v>53</v>
      </c>
      <c r="E115" s="36" t="s">
        <v>241</v>
      </c>
    </row>
    <row r="116" spans="1:5" ht="63.75">
      <c r="A116" s="37" t="s">
        <v>54</v>
      </c>
      <c r="E116" s="38" t="s">
        <v>304</v>
      </c>
    </row>
    <row r="117" spans="1:5" ht="76.5">
      <c r="A117" t="s">
        <v>56</v>
      </c>
      <c r="E117" s="36" t="s">
        <v>305</v>
      </c>
    </row>
    <row r="118" spans="1:16" ht="12.75">
      <c r="A118" s="25" t="s">
        <v>48</v>
      </c>
      <c r="B118" s="30" t="s">
        <v>306</v>
      </c>
      <c r="C118" s="30" t="s">
        <v>307</v>
      </c>
      <c r="D118" s="25" t="s">
        <v>50</v>
      </c>
      <c r="E118" s="31" t="s">
        <v>308</v>
      </c>
      <c r="F118" s="32" t="s">
        <v>70</v>
      </c>
      <c r="G118" s="33">
        <v>1</v>
      </c>
      <c r="H118" s="34">
        <v>0</v>
      </c>
      <c r="I118" s="34">
        <f>ROUND(ROUND(H118,2)*ROUND(G118,3),2)</f>
        <v>0</v>
      </c>
      <c r="O118">
        <f>(I118*21)/100</f>
        <v>0</v>
      </c>
      <c r="P118" t="s">
        <v>27</v>
      </c>
    </row>
    <row r="119" spans="1:5" ht="25.5">
      <c r="A119" s="35" t="s">
        <v>53</v>
      </c>
      <c r="E119" s="36" t="s">
        <v>241</v>
      </c>
    </row>
    <row r="120" spans="1:5" ht="63.75">
      <c r="A120" s="37" t="s">
        <v>54</v>
      </c>
      <c r="E120" s="38" t="s">
        <v>309</v>
      </c>
    </row>
    <row r="121" spans="1:5" ht="76.5">
      <c r="A121" t="s">
        <v>56</v>
      </c>
      <c r="E121" s="36" t="s">
        <v>305</v>
      </c>
    </row>
    <row r="122" spans="1:16" ht="12.75">
      <c r="A122" s="25" t="s">
        <v>48</v>
      </c>
      <c r="B122" s="30" t="s">
        <v>310</v>
      </c>
      <c r="C122" s="30" t="s">
        <v>311</v>
      </c>
      <c r="D122" s="25" t="s">
        <v>50</v>
      </c>
      <c r="E122" s="31" t="s">
        <v>312</v>
      </c>
      <c r="F122" s="32" t="s">
        <v>70</v>
      </c>
      <c r="G122" s="33">
        <v>2</v>
      </c>
      <c r="H122" s="34">
        <v>0</v>
      </c>
      <c r="I122" s="34">
        <f>ROUND(ROUND(H122,2)*ROUND(G122,3),2)</f>
        <v>0</v>
      </c>
      <c r="O122">
        <f>(I122*21)/100</f>
        <v>0</v>
      </c>
      <c r="P122" t="s">
        <v>27</v>
      </c>
    </row>
    <row r="123" spans="1:5" ht="12.75">
      <c r="A123" s="35" t="s">
        <v>53</v>
      </c>
      <c r="E123" s="36" t="s">
        <v>313</v>
      </c>
    </row>
    <row r="124" spans="1:5" ht="76.5">
      <c r="A124" s="37" t="s">
        <v>54</v>
      </c>
      <c r="E124" s="38" t="s">
        <v>314</v>
      </c>
    </row>
    <row r="125" spans="1:5" ht="38.25">
      <c r="A125" t="s">
        <v>56</v>
      </c>
      <c r="E125" s="36" t="s">
        <v>315</v>
      </c>
    </row>
    <row r="126" spans="1:18" ht="12.75" customHeight="1">
      <c r="A126" s="12" t="s">
        <v>46</v>
      </c>
      <c r="B126" s="12"/>
      <c r="C126" s="43" t="s">
        <v>43</v>
      </c>
      <c r="D126" s="12"/>
      <c r="E126" s="28" t="s">
        <v>161</v>
      </c>
      <c r="F126" s="12"/>
      <c r="G126" s="12"/>
      <c r="H126" s="12"/>
      <c r="I126" s="44">
        <f>0+Q126</f>
        <v>0</v>
      </c>
      <c r="O126">
        <f>0+R126</f>
        <v>0</v>
      </c>
      <c r="Q126">
        <f>0+I127+I131+I135+I139+I143+I147+I151+I155+I159+I163+I167+I171+I175+I179+I183+I187</f>
        <v>0</v>
      </c>
      <c r="R126">
        <f>0+O127+O131+O135+O139+O143+O147+O151+O155+O159+O163+O167+O171+O175+O179+O183+O187</f>
        <v>0</v>
      </c>
    </row>
    <row r="127" spans="1:16" ht="25.5">
      <c r="A127" s="25" t="s">
        <v>48</v>
      </c>
      <c r="B127" s="30" t="s">
        <v>316</v>
      </c>
      <c r="C127" s="30" t="s">
        <v>317</v>
      </c>
      <c r="D127" s="25" t="s">
        <v>50</v>
      </c>
      <c r="E127" s="31" t="s">
        <v>318</v>
      </c>
      <c r="F127" s="32" t="s">
        <v>164</v>
      </c>
      <c r="G127" s="33">
        <v>32</v>
      </c>
      <c r="H127" s="34">
        <v>0</v>
      </c>
      <c r="I127" s="34">
        <f>ROUND(ROUND(H127,2)*ROUND(G127,3),2)</f>
        <v>0</v>
      </c>
      <c r="O127">
        <f>(I127*21)/100</f>
        <v>0</v>
      </c>
      <c r="P127" t="s">
        <v>27</v>
      </c>
    </row>
    <row r="128" spans="1:5" ht="25.5">
      <c r="A128" s="35" t="s">
        <v>53</v>
      </c>
      <c r="E128" s="36" t="s">
        <v>241</v>
      </c>
    </row>
    <row r="129" spans="1:5" ht="76.5">
      <c r="A129" s="37" t="s">
        <v>54</v>
      </c>
      <c r="E129" s="38" t="s">
        <v>319</v>
      </c>
    </row>
    <row r="130" spans="1:5" ht="127.5">
      <c r="A130" t="s">
        <v>56</v>
      </c>
      <c r="E130" s="36" t="s">
        <v>320</v>
      </c>
    </row>
    <row r="131" spans="1:16" ht="25.5">
      <c r="A131" s="25" t="s">
        <v>48</v>
      </c>
      <c r="B131" s="30" t="s">
        <v>321</v>
      </c>
      <c r="C131" s="30" t="s">
        <v>317</v>
      </c>
      <c r="D131" s="25" t="s">
        <v>27</v>
      </c>
      <c r="E131" s="31" t="s">
        <v>318</v>
      </c>
      <c r="F131" s="32" t="s">
        <v>164</v>
      </c>
      <c r="G131" s="33">
        <v>12</v>
      </c>
      <c r="H131" s="34">
        <v>0</v>
      </c>
      <c r="I131" s="34">
        <f>ROUND(ROUND(H131,2)*ROUND(G131,3),2)</f>
        <v>0</v>
      </c>
      <c r="O131">
        <f>(I131*21)/100</f>
        <v>0</v>
      </c>
      <c r="P131" t="s">
        <v>27</v>
      </c>
    </row>
    <row r="132" spans="1:5" ht="25.5">
      <c r="A132" s="35" t="s">
        <v>53</v>
      </c>
      <c r="E132" s="36" t="s">
        <v>241</v>
      </c>
    </row>
    <row r="133" spans="1:5" ht="76.5">
      <c r="A133" s="37" t="s">
        <v>54</v>
      </c>
      <c r="E133" s="38" t="s">
        <v>322</v>
      </c>
    </row>
    <row r="134" spans="1:5" ht="127.5">
      <c r="A134" t="s">
        <v>56</v>
      </c>
      <c r="E134" s="36" t="s">
        <v>320</v>
      </c>
    </row>
    <row r="135" spans="1:16" ht="25.5">
      <c r="A135" s="25" t="s">
        <v>48</v>
      </c>
      <c r="B135" s="30" t="s">
        <v>323</v>
      </c>
      <c r="C135" s="30" t="s">
        <v>168</v>
      </c>
      <c r="D135" s="25" t="s">
        <v>50</v>
      </c>
      <c r="E135" s="31" t="s">
        <v>169</v>
      </c>
      <c r="F135" s="32" t="s">
        <v>70</v>
      </c>
      <c r="G135" s="33">
        <v>9</v>
      </c>
      <c r="H135" s="34">
        <v>0</v>
      </c>
      <c r="I135" s="34">
        <f>ROUND(ROUND(H135,2)*ROUND(G135,3),2)</f>
        <v>0</v>
      </c>
      <c r="O135">
        <f>(I135*21)/100</f>
        <v>0</v>
      </c>
      <c r="P135" t="s">
        <v>27</v>
      </c>
    </row>
    <row r="136" spans="1:5" ht="12.75">
      <c r="A136" s="35" t="s">
        <v>53</v>
      </c>
      <c r="E136" s="36" t="s">
        <v>50</v>
      </c>
    </row>
    <row r="137" spans="1:5" ht="51">
      <c r="A137" s="37" t="s">
        <v>54</v>
      </c>
      <c r="E137" s="38" t="s">
        <v>324</v>
      </c>
    </row>
    <row r="138" spans="1:5" ht="25.5">
      <c r="A138" t="s">
        <v>56</v>
      </c>
      <c r="E138" s="36" t="s">
        <v>172</v>
      </c>
    </row>
    <row r="139" spans="1:16" ht="25.5">
      <c r="A139" s="25" t="s">
        <v>48</v>
      </c>
      <c r="B139" s="30" t="s">
        <v>325</v>
      </c>
      <c r="C139" s="30" t="s">
        <v>326</v>
      </c>
      <c r="D139" s="25" t="s">
        <v>50</v>
      </c>
      <c r="E139" s="31" t="s">
        <v>327</v>
      </c>
      <c r="F139" s="32" t="s">
        <v>70</v>
      </c>
      <c r="G139" s="33">
        <v>8</v>
      </c>
      <c r="H139" s="34">
        <v>0</v>
      </c>
      <c r="I139" s="34">
        <f>ROUND(ROUND(H139,2)*ROUND(G139,3),2)</f>
        <v>0</v>
      </c>
      <c r="O139">
        <f>(I139*21)/100</f>
        <v>0</v>
      </c>
      <c r="P139" t="s">
        <v>27</v>
      </c>
    </row>
    <row r="140" spans="1:5" ht="25.5">
      <c r="A140" s="35" t="s">
        <v>53</v>
      </c>
      <c r="E140" s="36" t="s">
        <v>241</v>
      </c>
    </row>
    <row r="141" spans="1:5" ht="51">
      <c r="A141" s="37" t="s">
        <v>54</v>
      </c>
      <c r="E141" s="38" t="s">
        <v>328</v>
      </c>
    </row>
    <row r="142" spans="1:5" ht="25.5">
      <c r="A142" t="s">
        <v>56</v>
      </c>
      <c r="E142" s="36" t="s">
        <v>329</v>
      </c>
    </row>
    <row r="143" spans="1:16" ht="25.5">
      <c r="A143" s="25" t="s">
        <v>48</v>
      </c>
      <c r="B143" s="30" t="s">
        <v>330</v>
      </c>
      <c r="C143" s="30" t="s">
        <v>331</v>
      </c>
      <c r="D143" s="25" t="s">
        <v>50</v>
      </c>
      <c r="E143" s="31" t="s">
        <v>332</v>
      </c>
      <c r="F143" s="32" t="s">
        <v>70</v>
      </c>
      <c r="G143" s="33">
        <v>3</v>
      </c>
      <c r="H143" s="34">
        <v>0</v>
      </c>
      <c r="I143" s="34">
        <f>ROUND(ROUND(H143,2)*ROUND(G143,3),2)</f>
        <v>0</v>
      </c>
      <c r="O143">
        <f>(I143*21)/100</f>
        <v>0</v>
      </c>
      <c r="P143" t="s">
        <v>27</v>
      </c>
    </row>
    <row r="144" spans="1:5" ht="25.5">
      <c r="A144" s="35" t="s">
        <v>53</v>
      </c>
      <c r="E144" s="36" t="s">
        <v>241</v>
      </c>
    </row>
    <row r="145" spans="1:5" ht="76.5">
      <c r="A145" s="37" t="s">
        <v>54</v>
      </c>
      <c r="E145" s="38" t="s">
        <v>333</v>
      </c>
    </row>
    <row r="146" spans="1:5" ht="38.25">
      <c r="A146" t="s">
        <v>56</v>
      </c>
      <c r="E146" s="36" t="s">
        <v>334</v>
      </c>
    </row>
    <row r="147" spans="1:16" ht="12.75">
      <c r="A147" s="25" t="s">
        <v>48</v>
      </c>
      <c r="B147" s="30" t="s">
        <v>335</v>
      </c>
      <c r="C147" s="30" t="s">
        <v>336</v>
      </c>
      <c r="D147" s="25" t="s">
        <v>50</v>
      </c>
      <c r="E147" s="31" t="s">
        <v>337</v>
      </c>
      <c r="F147" s="32" t="s">
        <v>70</v>
      </c>
      <c r="G147" s="33">
        <v>2</v>
      </c>
      <c r="H147" s="34">
        <v>0</v>
      </c>
      <c r="I147" s="34">
        <f>ROUND(ROUND(H147,2)*ROUND(G147,3),2)</f>
        <v>0</v>
      </c>
      <c r="O147">
        <f>(I147*21)/100</f>
        <v>0</v>
      </c>
      <c r="P147" t="s">
        <v>27</v>
      </c>
    </row>
    <row r="148" spans="1:5" ht="25.5">
      <c r="A148" s="35" t="s">
        <v>53</v>
      </c>
      <c r="E148" s="36" t="s">
        <v>241</v>
      </c>
    </row>
    <row r="149" spans="1:5" ht="12.75">
      <c r="A149" s="37" t="s">
        <v>54</v>
      </c>
      <c r="E149" s="38" t="s">
        <v>338</v>
      </c>
    </row>
    <row r="150" spans="1:5" ht="25.5">
      <c r="A150" t="s">
        <v>56</v>
      </c>
      <c r="E150" s="36" t="s">
        <v>329</v>
      </c>
    </row>
    <row r="151" spans="1:16" ht="25.5">
      <c r="A151" s="25" t="s">
        <v>48</v>
      </c>
      <c r="B151" s="30" t="s">
        <v>339</v>
      </c>
      <c r="C151" s="30" t="s">
        <v>340</v>
      </c>
      <c r="D151" s="25" t="s">
        <v>50</v>
      </c>
      <c r="E151" s="31" t="s">
        <v>341</v>
      </c>
      <c r="F151" s="32" t="s">
        <v>191</v>
      </c>
      <c r="G151" s="33">
        <v>118</v>
      </c>
      <c r="H151" s="34">
        <v>0</v>
      </c>
      <c r="I151" s="34">
        <f>ROUND(ROUND(H151,2)*ROUND(G151,3),2)</f>
        <v>0</v>
      </c>
      <c r="O151">
        <f>(I151*21)/100</f>
        <v>0</v>
      </c>
      <c r="P151" t="s">
        <v>27</v>
      </c>
    </row>
    <row r="152" spans="1:5" ht="25.5">
      <c r="A152" s="35" t="s">
        <v>53</v>
      </c>
      <c r="E152" s="36" t="s">
        <v>241</v>
      </c>
    </row>
    <row r="153" spans="1:5" ht="76.5">
      <c r="A153" s="37" t="s">
        <v>54</v>
      </c>
      <c r="E153" s="38" t="s">
        <v>342</v>
      </c>
    </row>
    <row r="154" spans="1:5" ht="38.25">
      <c r="A154" t="s">
        <v>56</v>
      </c>
      <c r="E154" s="36" t="s">
        <v>343</v>
      </c>
    </row>
    <row r="155" spans="1:16" ht="25.5">
      <c r="A155" s="25" t="s">
        <v>48</v>
      </c>
      <c r="B155" s="30" t="s">
        <v>344</v>
      </c>
      <c r="C155" s="30" t="s">
        <v>345</v>
      </c>
      <c r="D155" s="25" t="s">
        <v>50</v>
      </c>
      <c r="E155" s="31" t="s">
        <v>346</v>
      </c>
      <c r="F155" s="32" t="s">
        <v>191</v>
      </c>
      <c r="G155" s="33">
        <v>118</v>
      </c>
      <c r="H155" s="34">
        <v>0</v>
      </c>
      <c r="I155" s="34">
        <f>ROUND(ROUND(H155,2)*ROUND(G155,3),2)</f>
        <v>0</v>
      </c>
      <c r="O155">
        <f>(I155*21)/100</f>
        <v>0</v>
      </c>
      <c r="P155" t="s">
        <v>27</v>
      </c>
    </row>
    <row r="156" spans="1:5" ht="25.5">
      <c r="A156" s="35" t="s">
        <v>53</v>
      </c>
      <c r="E156" s="36" t="s">
        <v>241</v>
      </c>
    </row>
    <row r="157" spans="1:5" ht="76.5">
      <c r="A157" s="37" t="s">
        <v>54</v>
      </c>
      <c r="E157" s="38" t="s">
        <v>347</v>
      </c>
    </row>
    <row r="158" spans="1:5" ht="38.25">
      <c r="A158" t="s">
        <v>56</v>
      </c>
      <c r="E158" s="36" t="s">
        <v>343</v>
      </c>
    </row>
    <row r="159" spans="1:16" ht="12.75">
      <c r="A159" s="25" t="s">
        <v>48</v>
      </c>
      <c r="B159" s="30" t="s">
        <v>348</v>
      </c>
      <c r="C159" s="30" t="s">
        <v>349</v>
      </c>
      <c r="D159" s="25" t="s">
        <v>50</v>
      </c>
      <c r="E159" s="31" t="s">
        <v>350</v>
      </c>
      <c r="F159" s="32" t="s">
        <v>191</v>
      </c>
      <c r="G159" s="33">
        <v>5</v>
      </c>
      <c r="H159" s="34">
        <v>0</v>
      </c>
      <c r="I159" s="34">
        <f>ROUND(ROUND(H159,2)*ROUND(G159,3),2)</f>
        <v>0</v>
      </c>
      <c r="O159">
        <f>(I159*21)/100</f>
        <v>0</v>
      </c>
      <c r="P159" t="s">
        <v>27</v>
      </c>
    </row>
    <row r="160" spans="1:5" ht="25.5">
      <c r="A160" s="35" t="s">
        <v>53</v>
      </c>
      <c r="E160" s="36" t="s">
        <v>241</v>
      </c>
    </row>
    <row r="161" spans="1:5" ht="51">
      <c r="A161" s="37" t="s">
        <v>54</v>
      </c>
      <c r="E161" s="38" t="s">
        <v>351</v>
      </c>
    </row>
    <row r="162" spans="1:5" ht="38.25">
      <c r="A162" t="s">
        <v>56</v>
      </c>
      <c r="E162" s="36" t="s">
        <v>352</v>
      </c>
    </row>
    <row r="163" spans="1:16" ht="12.75">
      <c r="A163" s="25" t="s">
        <v>48</v>
      </c>
      <c r="B163" s="30" t="s">
        <v>353</v>
      </c>
      <c r="C163" s="30" t="s">
        <v>354</v>
      </c>
      <c r="D163" s="25" t="s">
        <v>50</v>
      </c>
      <c r="E163" s="31" t="s">
        <v>355</v>
      </c>
      <c r="F163" s="32" t="s">
        <v>70</v>
      </c>
      <c r="G163" s="33">
        <v>20</v>
      </c>
      <c r="H163" s="34">
        <v>0</v>
      </c>
      <c r="I163" s="34">
        <f>ROUND(ROUND(H163,2)*ROUND(G163,3),2)</f>
        <v>0</v>
      </c>
      <c r="O163">
        <f>(I163*21)/100</f>
        <v>0</v>
      </c>
      <c r="P163" t="s">
        <v>27</v>
      </c>
    </row>
    <row r="164" spans="1:5" ht="25.5">
      <c r="A164" s="35" t="s">
        <v>53</v>
      </c>
      <c r="E164" s="36" t="s">
        <v>241</v>
      </c>
    </row>
    <row r="165" spans="1:5" ht="89.25">
      <c r="A165" s="37" t="s">
        <v>54</v>
      </c>
      <c r="E165" s="38" t="s">
        <v>356</v>
      </c>
    </row>
    <row r="166" spans="1:5" ht="12.75">
      <c r="A166" t="s">
        <v>56</v>
      </c>
      <c r="E166" s="36" t="s">
        <v>357</v>
      </c>
    </row>
    <row r="167" spans="1:16" ht="12.75">
      <c r="A167" s="25" t="s">
        <v>48</v>
      </c>
      <c r="B167" s="30" t="s">
        <v>358</v>
      </c>
      <c r="C167" s="30" t="s">
        <v>359</v>
      </c>
      <c r="D167" s="25" t="s">
        <v>50</v>
      </c>
      <c r="E167" s="31" t="s">
        <v>360</v>
      </c>
      <c r="F167" s="32" t="s">
        <v>164</v>
      </c>
      <c r="G167" s="33">
        <v>75.4</v>
      </c>
      <c r="H167" s="34">
        <v>0</v>
      </c>
      <c r="I167" s="34">
        <f>ROUND(ROUND(H167,2)*ROUND(G167,3),2)</f>
        <v>0</v>
      </c>
      <c r="O167">
        <f>(I167*21)/100</f>
        <v>0</v>
      </c>
      <c r="P167" t="s">
        <v>27</v>
      </c>
    </row>
    <row r="168" spans="1:5" ht="25.5">
      <c r="A168" s="35" t="s">
        <v>53</v>
      </c>
      <c r="E168" s="36" t="s">
        <v>241</v>
      </c>
    </row>
    <row r="169" spans="1:5" ht="191.25">
      <c r="A169" s="37" t="s">
        <v>54</v>
      </c>
      <c r="E169" s="38" t="s">
        <v>361</v>
      </c>
    </row>
    <row r="170" spans="1:5" ht="51">
      <c r="A170" t="s">
        <v>56</v>
      </c>
      <c r="E170" s="36" t="s">
        <v>362</v>
      </c>
    </row>
    <row r="171" spans="1:16" ht="12.75">
      <c r="A171" s="25" t="s">
        <v>48</v>
      </c>
      <c r="B171" s="30" t="s">
        <v>363</v>
      </c>
      <c r="C171" s="30" t="s">
        <v>364</v>
      </c>
      <c r="D171" s="25" t="s">
        <v>50</v>
      </c>
      <c r="E171" s="31" t="s">
        <v>365</v>
      </c>
      <c r="F171" s="32" t="s">
        <v>164</v>
      </c>
      <c r="G171" s="33">
        <v>75</v>
      </c>
      <c r="H171" s="34">
        <v>0</v>
      </c>
      <c r="I171" s="34">
        <f>ROUND(ROUND(H171,2)*ROUND(G171,3),2)</f>
        <v>0</v>
      </c>
      <c r="O171">
        <f>(I171*21)/100</f>
        <v>0</v>
      </c>
      <c r="P171" t="s">
        <v>27</v>
      </c>
    </row>
    <row r="172" spans="1:5" ht="25.5">
      <c r="A172" s="35" t="s">
        <v>53</v>
      </c>
      <c r="E172" s="36" t="s">
        <v>241</v>
      </c>
    </row>
    <row r="173" spans="1:5" ht="76.5">
      <c r="A173" s="37" t="s">
        <v>54</v>
      </c>
      <c r="E173" s="38" t="s">
        <v>366</v>
      </c>
    </row>
    <row r="174" spans="1:5" ht="51">
      <c r="A174" t="s">
        <v>56</v>
      </c>
      <c r="E174" s="36" t="s">
        <v>367</v>
      </c>
    </row>
    <row r="175" spans="1:16" ht="12.75">
      <c r="A175" s="25" t="s">
        <v>48</v>
      </c>
      <c r="B175" s="30" t="s">
        <v>368</v>
      </c>
      <c r="C175" s="30" t="s">
        <v>369</v>
      </c>
      <c r="D175" s="25" t="s">
        <v>50</v>
      </c>
      <c r="E175" s="31" t="s">
        <v>370</v>
      </c>
      <c r="F175" s="32" t="s">
        <v>164</v>
      </c>
      <c r="G175" s="33">
        <v>284.53</v>
      </c>
      <c r="H175" s="34">
        <v>0</v>
      </c>
      <c r="I175" s="34">
        <f>ROUND(ROUND(H175,2)*ROUND(G175,3),2)</f>
        <v>0</v>
      </c>
      <c r="O175">
        <f>(I175*21)/100</f>
        <v>0</v>
      </c>
      <c r="P175" t="s">
        <v>27</v>
      </c>
    </row>
    <row r="176" spans="1:5" ht="12.75">
      <c r="A176" s="35" t="s">
        <v>53</v>
      </c>
      <c r="E176" s="36" t="s">
        <v>50</v>
      </c>
    </row>
    <row r="177" spans="1:5" ht="306">
      <c r="A177" s="37" t="s">
        <v>54</v>
      </c>
      <c r="E177" s="38" t="s">
        <v>371</v>
      </c>
    </row>
    <row r="178" spans="1:5" ht="25.5">
      <c r="A178" t="s">
        <v>56</v>
      </c>
      <c r="E178" s="36" t="s">
        <v>372</v>
      </c>
    </row>
    <row r="179" spans="1:16" ht="12.75">
      <c r="A179" s="25" t="s">
        <v>48</v>
      </c>
      <c r="B179" s="30" t="s">
        <v>373</v>
      </c>
      <c r="C179" s="30" t="s">
        <v>374</v>
      </c>
      <c r="D179" s="25" t="s">
        <v>50</v>
      </c>
      <c r="E179" s="31" t="s">
        <v>375</v>
      </c>
      <c r="F179" s="32" t="s">
        <v>164</v>
      </c>
      <c r="G179" s="33">
        <v>8</v>
      </c>
      <c r="H179" s="34">
        <v>0</v>
      </c>
      <c r="I179" s="34">
        <f>ROUND(ROUND(H179,2)*ROUND(G179,3),2)</f>
        <v>0</v>
      </c>
      <c r="O179">
        <f>(I179*21)/100</f>
        <v>0</v>
      </c>
      <c r="P179" t="s">
        <v>27</v>
      </c>
    </row>
    <row r="180" spans="1:5" ht="12.75">
      <c r="A180" s="35" t="s">
        <v>53</v>
      </c>
      <c r="E180" s="36" t="s">
        <v>50</v>
      </c>
    </row>
    <row r="181" spans="1:5" ht="63.75">
      <c r="A181" s="37" t="s">
        <v>54</v>
      </c>
      <c r="E181" s="38" t="s">
        <v>376</v>
      </c>
    </row>
    <row r="182" spans="1:5" ht="127.5">
      <c r="A182" t="s">
        <v>56</v>
      </c>
      <c r="E182" s="36" t="s">
        <v>377</v>
      </c>
    </row>
    <row r="183" spans="1:16" ht="12.75">
      <c r="A183" s="25" t="s">
        <v>48</v>
      </c>
      <c r="B183" s="30" t="s">
        <v>378</v>
      </c>
      <c r="C183" s="30" t="s">
        <v>379</v>
      </c>
      <c r="D183" s="25" t="s">
        <v>50</v>
      </c>
      <c r="E183" s="31" t="s">
        <v>380</v>
      </c>
      <c r="F183" s="32" t="s">
        <v>70</v>
      </c>
      <c r="G183" s="33">
        <v>1</v>
      </c>
      <c r="H183" s="34">
        <v>0</v>
      </c>
      <c r="I183" s="34">
        <f>ROUND(ROUND(H183,2)*ROUND(G183,3),2)</f>
        <v>0</v>
      </c>
      <c r="O183">
        <f>(I183*21)/100</f>
        <v>0</v>
      </c>
      <c r="P183" t="s">
        <v>27</v>
      </c>
    </row>
    <row r="184" spans="1:5" ht="12.75">
      <c r="A184" s="35" t="s">
        <v>53</v>
      </c>
      <c r="E184" s="36" t="s">
        <v>50</v>
      </c>
    </row>
    <row r="185" spans="1:5" ht="51">
      <c r="A185" s="37" t="s">
        <v>54</v>
      </c>
      <c r="E185" s="38" t="s">
        <v>381</v>
      </c>
    </row>
    <row r="186" spans="1:5" ht="89.25">
      <c r="A186" t="s">
        <v>56</v>
      </c>
      <c r="E186" s="36" t="s">
        <v>193</v>
      </c>
    </row>
    <row r="187" spans="1:16" ht="12.75">
      <c r="A187" s="25" t="s">
        <v>48</v>
      </c>
      <c r="B187" s="30" t="s">
        <v>382</v>
      </c>
      <c r="C187" s="30" t="s">
        <v>383</v>
      </c>
      <c r="D187" s="25" t="s">
        <v>50</v>
      </c>
      <c r="E187" s="31" t="s">
        <v>384</v>
      </c>
      <c r="F187" s="32" t="s">
        <v>70</v>
      </c>
      <c r="G187" s="33">
        <v>1</v>
      </c>
      <c r="H187" s="34">
        <v>0</v>
      </c>
      <c r="I187" s="34">
        <f>ROUND(ROUND(H187,2)*ROUND(G187,3),2)</f>
        <v>0</v>
      </c>
      <c r="O187">
        <f>(I187*21)/100</f>
        <v>0</v>
      </c>
      <c r="P187" t="s">
        <v>27</v>
      </c>
    </row>
    <row r="188" spans="1:5" ht="12.75">
      <c r="A188" s="35" t="s">
        <v>53</v>
      </c>
      <c r="E188" s="36" t="s">
        <v>50</v>
      </c>
    </row>
    <row r="189" spans="1:5" ht="51">
      <c r="A189" s="37" t="s">
        <v>54</v>
      </c>
      <c r="E189" s="38" t="s">
        <v>385</v>
      </c>
    </row>
    <row r="190" spans="1:5" ht="89.25">
      <c r="A190" t="s">
        <v>56</v>
      </c>
      <c r="E190" s="36" t="s">
        <v>193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0+O9+O26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386</v>
      </c>
      <c r="I3" s="39">
        <f>0+I9+I26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194</v>
      </c>
      <c r="D4" s="7"/>
      <c r="E4" s="18" t="s">
        <v>195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386</v>
      </c>
      <c r="D5" s="2"/>
      <c r="E5" s="21" t="s">
        <v>387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6" t="s">
        <v>46</v>
      </c>
      <c r="B9" s="26"/>
      <c r="C9" s="27" t="s">
        <v>38</v>
      </c>
      <c r="D9" s="26"/>
      <c r="E9" s="28" t="s">
        <v>244</v>
      </c>
      <c r="F9" s="26"/>
      <c r="G9" s="26"/>
      <c r="H9" s="26"/>
      <c r="I9" s="29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5" t="s">
        <v>48</v>
      </c>
      <c r="B10" s="30" t="s">
        <v>32</v>
      </c>
      <c r="C10" s="30" t="s">
        <v>220</v>
      </c>
      <c r="D10" s="25" t="s">
        <v>50</v>
      </c>
      <c r="E10" s="31" t="s">
        <v>221</v>
      </c>
      <c r="F10" s="32" t="s">
        <v>150</v>
      </c>
      <c r="G10" s="33">
        <v>20.9</v>
      </c>
      <c r="H10" s="34">
        <v>0</v>
      </c>
      <c r="I10" s="34">
        <f>ROUND(ROUND(H10,2)*ROUND(G10,3),2)</f>
        <v>0</v>
      </c>
      <c r="O10">
        <f>(I10*21)/100</f>
        <v>0</v>
      </c>
      <c r="P10" t="s">
        <v>27</v>
      </c>
    </row>
    <row r="11" spans="1:5" ht="12.75">
      <c r="A11" s="35" t="s">
        <v>53</v>
      </c>
      <c r="E11" s="36" t="s">
        <v>222</v>
      </c>
    </row>
    <row r="12" spans="1:5" ht="76.5">
      <c r="A12" s="37" t="s">
        <v>54</v>
      </c>
      <c r="E12" s="38" t="s">
        <v>388</v>
      </c>
    </row>
    <row r="13" spans="1:5" ht="229.5">
      <c r="A13" t="s">
        <v>56</v>
      </c>
      <c r="E13" s="36" t="s">
        <v>224</v>
      </c>
    </row>
    <row r="14" spans="1:16" ht="12.75">
      <c r="A14" s="25" t="s">
        <v>48</v>
      </c>
      <c r="B14" s="30" t="s">
        <v>27</v>
      </c>
      <c r="C14" s="30" t="s">
        <v>389</v>
      </c>
      <c r="D14" s="25" t="s">
        <v>50</v>
      </c>
      <c r="E14" s="31" t="s">
        <v>390</v>
      </c>
      <c r="F14" s="32" t="s">
        <v>191</v>
      </c>
      <c r="G14" s="33">
        <v>20.9</v>
      </c>
      <c r="H14" s="34">
        <v>0</v>
      </c>
      <c r="I14" s="34">
        <f>ROUND(ROUND(H14,2)*ROUND(G14,3),2)</f>
        <v>0</v>
      </c>
      <c r="O14">
        <f>(I14*21)/100</f>
        <v>0</v>
      </c>
      <c r="P14" t="s">
        <v>27</v>
      </c>
    </row>
    <row r="15" spans="1:5" ht="25.5">
      <c r="A15" s="35" t="s">
        <v>53</v>
      </c>
      <c r="E15" s="36" t="s">
        <v>241</v>
      </c>
    </row>
    <row r="16" spans="1:5" ht="76.5">
      <c r="A16" s="37" t="s">
        <v>54</v>
      </c>
      <c r="E16" s="38" t="s">
        <v>391</v>
      </c>
    </row>
    <row r="17" spans="1:5" ht="51">
      <c r="A17" t="s">
        <v>56</v>
      </c>
      <c r="E17" s="36" t="s">
        <v>248</v>
      </c>
    </row>
    <row r="18" spans="1:16" ht="12.75">
      <c r="A18" s="25" t="s">
        <v>48</v>
      </c>
      <c r="B18" s="30" t="s">
        <v>26</v>
      </c>
      <c r="C18" s="30" t="s">
        <v>392</v>
      </c>
      <c r="D18" s="25" t="s">
        <v>50</v>
      </c>
      <c r="E18" s="31" t="s">
        <v>393</v>
      </c>
      <c r="F18" s="32" t="s">
        <v>191</v>
      </c>
      <c r="G18" s="33">
        <v>3.75</v>
      </c>
      <c r="H18" s="34">
        <v>0</v>
      </c>
      <c r="I18" s="34">
        <f>ROUND(ROUND(H18,2)*ROUND(G18,3),2)</f>
        <v>0</v>
      </c>
      <c r="O18">
        <f>(I18*21)/100</f>
        <v>0</v>
      </c>
      <c r="P18" t="s">
        <v>27</v>
      </c>
    </row>
    <row r="19" spans="1:5" ht="25.5">
      <c r="A19" s="35" t="s">
        <v>53</v>
      </c>
      <c r="E19" s="36" t="s">
        <v>241</v>
      </c>
    </row>
    <row r="20" spans="1:5" ht="76.5">
      <c r="A20" s="37" t="s">
        <v>54</v>
      </c>
      <c r="E20" s="38" t="s">
        <v>394</v>
      </c>
    </row>
    <row r="21" spans="1:5" ht="165.75">
      <c r="A21" t="s">
        <v>56</v>
      </c>
      <c r="E21" s="36" t="s">
        <v>279</v>
      </c>
    </row>
    <row r="22" spans="1:16" ht="12.75">
      <c r="A22" s="25" t="s">
        <v>48</v>
      </c>
      <c r="B22" s="30" t="s">
        <v>36</v>
      </c>
      <c r="C22" s="30" t="s">
        <v>395</v>
      </c>
      <c r="D22" s="25" t="s">
        <v>50</v>
      </c>
      <c r="E22" s="31" t="s">
        <v>396</v>
      </c>
      <c r="F22" s="32" t="s">
        <v>191</v>
      </c>
      <c r="G22" s="33">
        <v>3.75</v>
      </c>
      <c r="H22" s="34">
        <v>0</v>
      </c>
      <c r="I22" s="34">
        <f>ROUND(ROUND(H22,2)*ROUND(G22,3),2)</f>
        <v>0</v>
      </c>
      <c r="O22">
        <f>(I22*21)/100</f>
        <v>0</v>
      </c>
      <c r="P22" t="s">
        <v>27</v>
      </c>
    </row>
    <row r="23" spans="1:5" ht="25.5">
      <c r="A23" s="35" t="s">
        <v>53</v>
      </c>
      <c r="E23" s="36" t="s">
        <v>241</v>
      </c>
    </row>
    <row r="24" spans="1:5" ht="89.25">
      <c r="A24" s="37" t="s">
        <v>54</v>
      </c>
      <c r="E24" s="38" t="s">
        <v>397</v>
      </c>
    </row>
    <row r="25" spans="1:5" ht="165.75">
      <c r="A25" t="s">
        <v>56</v>
      </c>
      <c r="E25" s="36" t="s">
        <v>279</v>
      </c>
    </row>
    <row r="26" spans="1:18" ht="12.75" customHeight="1">
      <c r="A26" s="12" t="s">
        <v>46</v>
      </c>
      <c r="B26" s="12"/>
      <c r="C26" s="43" t="s">
        <v>43</v>
      </c>
      <c r="D26" s="12"/>
      <c r="E26" s="28" t="s">
        <v>161</v>
      </c>
      <c r="F26" s="12"/>
      <c r="G26" s="12"/>
      <c r="H26" s="12"/>
      <c r="I26" s="44">
        <f>0+Q26</f>
        <v>0</v>
      </c>
      <c r="O26">
        <f>0+R26</f>
        <v>0</v>
      </c>
      <c r="Q26">
        <f>0+I27+I31+I35+I39+I43</f>
        <v>0</v>
      </c>
      <c r="R26">
        <f>0+O27+O31+O35+O39+O43</f>
        <v>0</v>
      </c>
    </row>
    <row r="27" spans="1:16" ht="25.5">
      <c r="A27" s="25" t="s">
        <v>48</v>
      </c>
      <c r="B27" s="30" t="s">
        <v>38</v>
      </c>
      <c r="C27" s="30" t="s">
        <v>326</v>
      </c>
      <c r="D27" s="25" t="s">
        <v>50</v>
      </c>
      <c r="E27" s="31" t="s">
        <v>327</v>
      </c>
      <c r="F27" s="32" t="s">
        <v>70</v>
      </c>
      <c r="G27" s="33">
        <v>2</v>
      </c>
      <c r="H27" s="34">
        <v>0</v>
      </c>
      <c r="I27" s="34">
        <f>ROUND(ROUND(H27,2)*ROUND(G27,3),2)</f>
        <v>0</v>
      </c>
      <c r="O27">
        <f>(I27*21)/100</f>
        <v>0</v>
      </c>
      <c r="P27" t="s">
        <v>27</v>
      </c>
    </row>
    <row r="28" spans="1:5" ht="25.5">
      <c r="A28" s="35" t="s">
        <v>53</v>
      </c>
      <c r="E28" s="36" t="s">
        <v>241</v>
      </c>
    </row>
    <row r="29" spans="1:5" ht="76.5">
      <c r="A29" s="37" t="s">
        <v>54</v>
      </c>
      <c r="E29" s="38" t="s">
        <v>398</v>
      </c>
    </row>
    <row r="30" spans="1:5" ht="25.5">
      <c r="A30" t="s">
        <v>56</v>
      </c>
      <c r="E30" s="36" t="s">
        <v>329</v>
      </c>
    </row>
    <row r="31" spans="1:16" ht="25.5">
      <c r="A31" s="25" t="s">
        <v>48</v>
      </c>
      <c r="B31" s="30" t="s">
        <v>40</v>
      </c>
      <c r="C31" s="30" t="s">
        <v>331</v>
      </c>
      <c r="D31" s="25" t="s">
        <v>50</v>
      </c>
      <c r="E31" s="31" t="s">
        <v>332</v>
      </c>
      <c r="F31" s="32" t="s">
        <v>70</v>
      </c>
      <c r="G31" s="33">
        <v>2</v>
      </c>
      <c r="H31" s="34">
        <v>0</v>
      </c>
      <c r="I31" s="34">
        <f>ROUND(ROUND(H31,2)*ROUND(G31,3),2)</f>
        <v>0</v>
      </c>
      <c r="O31">
        <f>(I31*21)/100</f>
        <v>0</v>
      </c>
      <c r="P31" t="s">
        <v>27</v>
      </c>
    </row>
    <row r="32" spans="1:5" ht="25.5">
      <c r="A32" s="35" t="s">
        <v>53</v>
      </c>
      <c r="E32" s="36" t="s">
        <v>241</v>
      </c>
    </row>
    <row r="33" spans="1:5" ht="76.5">
      <c r="A33" s="37" t="s">
        <v>54</v>
      </c>
      <c r="E33" s="38" t="s">
        <v>398</v>
      </c>
    </row>
    <row r="34" spans="1:5" ht="38.25">
      <c r="A34" t="s">
        <v>56</v>
      </c>
      <c r="E34" s="36" t="s">
        <v>334</v>
      </c>
    </row>
    <row r="35" spans="1:16" ht="25.5">
      <c r="A35" s="25" t="s">
        <v>48</v>
      </c>
      <c r="B35" s="30" t="s">
        <v>78</v>
      </c>
      <c r="C35" s="30" t="s">
        <v>399</v>
      </c>
      <c r="D35" s="25" t="s">
        <v>50</v>
      </c>
      <c r="E35" s="31" t="s">
        <v>400</v>
      </c>
      <c r="F35" s="32" t="s">
        <v>70</v>
      </c>
      <c r="G35" s="33">
        <v>52</v>
      </c>
      <c r="H35" s="34">
        <v>0</v>
      </c>
      <c r="I35" s="34">
        <f>ROUND(ROUND(H35,2)*ROUND(G35,3),2)</f>
        <v>0</v>
      </c>
      <c r="O35">
        <f>(I35*21)/100</f>
        <v>0</v>
      </c>
      <c r="P35" t="s">
        <v>27</v>
      </c>
    </row>
    <row r="36" spans="1:5" ht="25.5">
      <c r="A36" s="35" t="s">
        <v>53</v>
      </c>
      <c r="E36" s="36" t="s">
        <v>241</v>
      </c>
    </row>
    <row r="37" spans="1:5" ht="89.25">
      <c r="A37" s="37" t="s">
        <v>54</v>
      </c>
      <c r="E37" s="38" t="s">
        <v>401</v>
      </c>
    </row>
    <row r="38" spans="1:5" ht="12.75">
      <c r="A38" t="s">
        <v>56</v>
      </c>
      <c r="E38" s="36" t="s">
        <v>357</v>
      </c>
    </row>
    <row r="39" spans="1:16" ht="12.75">
      <c r="A39" s="25" t="s">
        <v>48</v>
      </c>
      <c r="B39" s="30" t="s">
        <v>84</v>
      </c>
      <c r="C39" s="30" t="s">
        <v>359</v>
      </c>
      <c r="D39" s="25" t="s">
        <v>50</v>
      </c>
      <c r="E39" s="31" t="s">
        <v>360</v>
      </c>
      <c r="F39" s="32" t="s">
        <v>164</v>
      </c>
      <c r="G39" s="33">
        <v>24.23</v>
      </c>
      <c r="H39" s="34">
        <v>0</v>
      </c>
      <c r="I39" s="34">
        <f>ROUND(ROUND(H39,2)*ROUND(G39,3),2)</f>
        <v>0</v>
      </c>
      <c r="O39">
        <f>(I39*21)/100</f>
        <v>0</v>
      </c>
      <c r="P39" t="s">
        <v>27</v>
      </c>
    </row>
    <row r="40" spans="1:5" ht="25.5">
      <c r="A40" s="35" t="s">
        <v>53</v>
      </c>
      <c r="E40" s="36" t="s">
        <v>241</v>
      </c>
    </row>
    <row r="41" spans="1:5" ht="191.25">
      <c r="A41" s="37" t="s">
        <v>54</v>
      </c>
      <c r="E41" s="38" t="s">
        <v>402</v>
      </c>
    </row>
    <row r="42" spans="1:5" ht="51">
      <c r="A42" t="s">
        <v>56</v>
      </c>
      <c r="E42" s="36" t="s">
        <v>362</v>
      </c>
    </row>
    <row r="43" spans="1:16" ht="12.75">
      <c r="A43" s="25" t="s">
        <v>48</v>
      </c>
      <c r="B43" s="30" t="s">
        <v>43</v>
      </c>
      <c r="C43" s="30" t="s">
        <v>403</v>
      </c>
      <c r="D43" s="25" t="s">
        <v>50</v>
      </c>
      <c r="E43" s="31" t="s">
        <v>404</v>
      </c>
      <c r="F43" s="32" t="s">
        <v>164</v>
      </c>
      <c r="G43" s="33">
        <v>13.1</v>
      </c>
      <c r="H43" s="34">
        <v>0</v>
      </c>
      <c r="I43" s="34">
        <f>ROUND(ROUND(H43,2)*ROUND(G43,3),2)</f>
        <v>0</v>
      </c>
      <c r="O43">
        <f>(I43*21)/100</f>
        <v>0</v>
      </c>
      <c r="P43" t="s">
        <v>27</v>
      </c>
    </row>
    <row r="44" spans="1:5" ht="25.5">
      <c r="A44" s="35" t="s">
        <v>53</v>
      </c>
      <c r="E44" s="36" t="s">
        <v>241</v>
      </c>
    </row>
    <row r="45" spans="1:5" ht="76.5">
      <c r="A45" s="37" t="s">
        <v>54</v>
      </c>
      <c r="E45" s="38" t="s">
        <v>405</v>
      </c>
    </row>
    <row r="46" spans="1:5" ht="51">
      <c r="A46" t="s">
        <v>56</v>
      </c>
      <c r="E46" s="36" t="s">
        <v>362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6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0+O9+O18+O39+O48+O81+O94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406</v>
      </c>
      <c r="I3" s="39">
        <f>0+I9+I18+I39+I48+I81+I94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194</v>
      </c>
      <c r="D4" s="7"/>
      <c r="E4" s="18" t="s">
        <v>195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406</v>
      </c>
      <c r="D5" s="2"/>
      <c r="E5" s="21" t="s">
        <v>407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6" t="s">
        <v>46</v>
      </c>
      <c r="B9" s="26"/>
      <c r="C9" s="27" t="s">
        <v>30</v>
      </c>
      <c r="D9" s="26"/>
      <c r="E9" s="28" t="s">
        <v>47</v>
      </c>
      <c r="F9" s="26"/>
      <c r="G9" s="26"/>
      <c r="H9" s="26"/>
      <c r="I9" s="29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25" t="s">
        <v>48</v>
      </c>
      <c r="B10" s="30" t="s">
        <v>32</v>
      </c>
      <c r="C10" s="30" t="s">
        <v>133</v>
      </c>
      <c r="D10" s="25" t="s">
        <v>32</v>
      </c>
      <c r="E10" s="31" t="s">
        <v>134</v>
      </c>
      <c r="F10" s="32" t="s">
        <v>135</v>
      </c>
      <c r="G10" s="33">
        <v>235.856</v>
      </c>
      <c r="H10" s="34">
        <v>0</v>
      </c>
      <c r="I10" s="34">
        <f>ROUND(ROUND(H10,2)*ROUND(G10,3),2)</f>
        <v>0</v>
      </c>
      <c r="O10">
        <f>(I10*21)/100</f>
        <v>0</v>
      </c>
      <c r="P10" t="s">
        <v>27</v>
      </c>
    </row>
    <row r="11" spans="1:5" ht="38.25">
      <c r="A11" s="35" t="s">
        <v>53</v>
      </c>
      <c r="E11" s="36" t="s">
        <v>198</v>
      </c>
    </row>
    <row r="12" spans="1:5" ht="344.25">
      <c r="A12" s="37" t="s">
        <v>54</v>
      </c>
      <c r="E12" s="38" t="s">
        <v>408</v>
      </c>
    </row>
    <row r="13" spans="1:5" ht="25.5">
      <c r="A13" t="s">
        <v>56</v>
      </c>
      <c r="E13" s="36" t="s">
        <v>138</v>
      </c>
    </row>
    <row r="14" spans="1:16" ht="12.75">
      <c r="A14" s="25" t="s">
        <v>48</v>
      </c>
      <c r="B14" s="30" t="s">
        <v>27</v>
      </c>
      <c r="C14" s="30" t="s">
        <v>133</v>
      </c>
      <c r="D14" s="25" t="s">
        <v>27</v>
      </c>
      <c r="E14" s="31" t="s">
        <v>134</v>
      </c>
      <c r="F14" s="32" t="s">
        <v>135</v>
      </c>
      <c r="G14" s="33">
        <v>80.96</v>
      </c>
      <c r="H14" s="34">
        <v>0</v>
      </c>
      <c r="I14" s="34">
        <f>ROUND(ROUND(H14,2)*ROUND(G14,3),2)</f>
        <v>0</v>
      </c>
      <c r="O14">
        <f>(I14*21)/100</f>
        <v>0</v>
      </c>
      <c r="P14" t="s">
        <v>27</v>
      </c>
    </row>
    <row r="15" spans="1:5" ht="25.5">
      <c r="A15" s="35" t="s">
        <v>53</v>
      </c>
      <c r="E15" s="36" t="s">
        <v>200</v>
      </c>
    </row>
    <row r="16" spans="1:5" ht="89.25">
      <c r="A16" s="37" t="s">
        <v>54</v>
      </c>
      <c r="E16" s="38" t="s">
        <v>409</v>
      </c>
    </row>
    <row r="17" spans="1:5" ht="25.5">
      <c r="A17" t="s">
        <v>56</v>
      </c>
      <c r="E17" s="36" t="s">
        <v>138</v>
      </c>
    </row>
    <row r="18" spans="1:18" ht="12.75" customHeight="1">
      <c r="A18" s="12" t="s">
        <v>46</v>
      </c>
      <c r="B18" s="12"/>
      <c r="C18" s="43" t="s">
        <v>32</v>
      </c>
      <c r="D18" s="12"/>
      <c r="E18" s="28" t="s">
        <v>147</v>
      </c>
      <c r="F18" s="12"/>
      <c r="G18" s="12"/>
      <c r="H18" s="12"/>
      <c r="I18" s="44">
        <f>0+Q18</f>
        <v>0</v>
      </c>
      <c r="O18">
        <f>0+R18</f>
        <v>0</v>
      </c>
      <c r="Q18">
        <f>0+I19+I23+I27+I31+I35</f>
        <v>0</v>
      </c>
      <c r="R18">
        <f>0+O19+O23+O27+O31+O35</f>
        <v>0</v>
      </c>
    </row>
    <row r="19" spans="1:16" ht="12.75">
      <c r="A19" s="25" t="s">
        <v>48</v>
      </c>
      <c r="B19" s="30" t="s">
        <v>26</v>
      </c>
      <c r="C19" s="30" t="s">
        <v>204</v>
      </c>
      <c r="D19" s="25" t="s">
        <v>50</v>
      </c>
      <c r="E19" s="31" t="s">
        <v>205</v>
      </c>
      <c r="F19" s="32" t="s">
        <v>150</v>
      </c>
      <c r="G19" s="33">
        <v>35.2</v>
      </c>
      <c r="H19" s="34">
        <v>0</v>
      </c>
      <c r="I19" s="34">
        <f>ROUND(ROUND(H19,2)*ROUND(G19,3),2)</f>
        <v>0</v>
      </c>
      <c r="O19">
        <f>(I19*21)/100</f>
        <v>0</v>
      </c>
      <c r="P19" t="s">
        <v>27</v>
      </c>
    </row>
    <row r="20" spans="1:5" ht="38.25">
      <c r="A20" s="35" t="s">
        <v>53</v>
      </c>
      <c r="E20" s="36" t="s">
        <v>206</v>
      </c>
    </row>
    <row r="21" spans="1:5" ht="76.5">
      <c r="A21" s="37" t="s">
        <v>54</v>
      </c>
      <c r="E21" s="38" t="s">
        <v>410</v>
      </c>
    </row>
    <row r="22" spans="1:5" ht="63.75">
      <c r="A22" t="s">
        <v>56</v>
      </c>
      <c r="E22" s="36" t="s">
        <v>153</v>
      </c>
    </row>
    <row r="23" spans="1:16" ht="12.75">
      <c r="A23" s="25" t="s">
        <v>48</v>
      </c>
      <c r="B23" s="30" t="s">
        <v>36</v>
      </c>
      <c r="C23" s="30" t="s">
        <v>208</v>
      </c>
      <c r="D23" s="25" t="s">
        <v>50</v>
      </c>
      <c r="E23" s="31" t="s">
        <v>209</v>
      </c>
      <c r="F23" s="32" t="s">
        <v>150</v>
      </c>
      <c r="G23" s="33">
        <v>27.4</v>
      </c>
      <c r="H23" s="34">
        <v>0</v>
      </c>
      <c r="I23" s="34">
        <f>ROUND(ROUND(H23,2)*ROUND(G23,3),2)</f>
        <v>0</v>
      </c>
      <c r="O23">
        <f>(I23*21)/100</f>
        <v>0</v>
      </c>
      <c r="P23" t="s">
        <v>27</v>
      </c>
    </row>
    <row r="24" spans="1:5" ht="25.5">
      <c r="A24" s="35" t="s">
        <v>53</v>
      </c>
      <c r="E24" s="36" t="s">
        <v>210</v>
      </c>
    </row>
    <row r="25" spans="1:5" ht="165.75">
      <c r="A25" s="37" t="s">
        <v>54</v>
      </c>
      <c r="E25" s="38" t="s">
        <v>411</v>
      </c>
    </row>
    <row r="26" spans="1:5" ht="63.75">
      <c r="A26" t="s">
        <v>56</v>
      </c>
      <c r="E26" s="36" t="s">
        <v>153</v>
      </c>
    </row>
    <row r="27" spans="1:16" ht="12.75">
      <c r="A27" s="25" t="s">
        <v>48</v>
      </c>
      <c r="B27" s="30" t="s">
        <v>38</v>
      </c>
      <c r="C27" s="30" t="s">
        <v>212</v>
      </c>
      <c r="D27" s="25" t="s">
        <v>50</v>
      </c>
      <c r="E27" s="31" t="s">
        <v>213</v>
      </c>
      <c r="F27" s="32" t="s">
        <v>150</v>
      </c>
      <c r="G27" s="33">
        <v>114.4</v>
      </c>
      <c r="H27" s="34">
        <v>0</v>
      </c>
      <c r="I27" s="34">
        <f>ROUND(ROUND(H27,2)*ROUND(G27,3),2)</f>
        <v>0</v>
      </c>
      <c r="O27">
        <f>(I27*21)/100</f>
        <v>0</v>
      </c>
      <c r="P27" t="s">
        <v>27</v>
      </c>
    </row>
    <row r="28" spans="1:5" ht="38.25">
      <c r="A28" s="35" t="s">
        <v>53</v>
      </c>
      <c r="E28" s="36" t="s">
        <v>206</v>
      </c>
    </row>
    <row r="29" spans="1:5" ht="191.25">
      <c r="A29" s="37" t="s">
        <v>54</v>
      </c>
      <c r="E29" s="38" t="s">
        <v>412</v>
      </c>
    </row>
    <row r="30" spans="1:5" ht="369.75">
      <c r="A30" t="s">
        <v>56</v>
      </c>
      <c r="E30" s="36" t="s">
        <v>215</v>
      </c>
    </row>
    <row r="31" spans="1:16" ht="12.75">
      <c r="A31" s="25" t="s">
        <v>48</v>
      </c>
      <c r="B31" s="30" t="s">
        <v>40</v>
      </c>
      <c r="C31" s="30" t="s">
        <v>157</v>
      </c>
      <c r="D31" s="25" t="s">
        <v>50</v>
      </c>
      <c r="E31" s="31" t="s">
        <v>158</v>
      </c>
      <c r="F31" s="32" t="s">
        <v>150</v>
      </c>
      <c r="G31" s="33">
        <v>189.528</v>
      </c>
      <c r="H31" s="34">
        <v>0</v>
      </c>
      <c r="I31" s="34">
        <f>ROUND(ROUND(H31,2)*ROUND(G31,3),2)</f>
        <v>0</v>
      </c>
      <c r="O31">
        <f>(I31*21)/100</f>
        <v>0</v>
      </c>
      <c r="P31" t="s">
        <v>27</v>
      </c>
    </row>
    <row r="32" spans="1:5" ht="38.25">
      <c r="A32" s="35" t="s">
        <v>53</v>
      </c>
      <c r="E32" s="36" t="s">
        <v>206</v>
      </c>
    </row>
    <row r="33" spans="1:5" ht="331.5">
      <c r="A33" s="37" t="s">
        <v>54</v>
      </c>
      <c r="E33" s="38" t="s">
        <v>413</v>
      </c>
    </row>
    <row r="34" spans="1:5" ht="318.75">
      <c r="A34" t="s">
        <v>56</v>
      </c>
      <c r="E34" s="36" t="s">
        <v>160</v>
      </c>
    </row>
    <row r="35" spans="1:16" ht="12.75">
      <c r="A35" s="25" t="s">
        <v>48</v>
      </c>
      <c r="B35" s="30" t="s">
        <v>78</v>
      </c>
      <c r="C35" s="30" t="s">
        <v>220</v>
      </c>
      <c r="D35" s="25" t="s">
        <v>50</v>
      </c>
      <c r="E35" s="31" t="s">
        <v>221</v>
      </c>
      <c r="F35" s="32" t="s">
        <v>150</v>
      </c>
      <c r="G35" s="33">
        <v>45.8</v>
      </c>
      <c r="H35" s="34">
        <v>0</v>
      </c>
      <c r="I35" s="34">
        <f>ROUND(ROUND(H35,2)*ROUND(G35,3),2)</f>
        <v>0</v>
      </c>
      <c r="O35">
        <f>(I35*21)/100</f>
        <v>0</v>
      </c>
      <c r="P35" t="s">
        <v>27</v>
      </c>
    </row>
    <row r="36" spans="1:5" ht="12.75">
      <c r="A36" s="35" t="s">
        <v>53</v>
      </c>
      <c r="E36" s="36" t="s">
        <v>222</v>
      </c>
    </row>
    <row r="37" spans="1:5" ht="216.75">
      <c r="A37" s="37" t="s">
        <v>54</v>
      </c>
      <c r="E37" s="38" t="s">
        <v>414</v>
      </c>
    </row>
    <row r="38" spans="1:5" ht="229.5">
      <c r="A38" t="s">
        <v>56</v>
      </c>
      <c r="E38" s="36" t="s">
        <v>224</v>
      </c>
    </row>
    <row r="39" spans="1:18" ht="12.75" customHeight="1">
      <c r="A39" s="12" t="s">
        <v>46</v>
      </c>
      <c r="B39" s="12"/>
      <c r="C39" s="43" t="s">
        <v>27</v>
      </c>
      <c r="D39" s="12"/>
      <c r="E39" s="28" t="s">
        <v>233</v>
      </c>
      <c r="F39" s="12"/>
      <c r="G39" s="12"/>
      <c r="H39" s="12"/>
      <c r="I39" s="44">
        <f>0+Q39</f>
        <v>0</v>
      </c>
      <c r="O39">
        <f>0+R39</f>
        <v>0</v>
      </c>
      <c r="Q39">
        <f>0+I40+I44</f>
        <v>0</v>
      </c>
      <c r="R39">
        <f>0+O40+O44</f>
        <v>0</v>
      </c>
    </row>
    <row r="40" spans="1:16" ht="12.75">
      <c r="A40" s="25" t="s">
        <v>48</v>
      </c>
      <c r="B40" s="30" t="s">
        <v>84</v>
      </c>
      <c r="C40" s="30" t="s">
        <v>234</v>
      </c>
      <c r="D40" s="25" t="s">
        <v>50</v>
      </c>
      <c r="E40" s="31" t="s">
        <v>235</v>
      </c>
      <c r="F40" s="32" t="s">
        <v>164</v>
      </c>
      <c r="G40" s="33">
        <v>33.2</v>
      </c>
      <c r="H40" s="34">
        <v>0</v>
      </c>
      <c r="I40" s="34">
        <f>ROUND(ROUND(H40,2)*ROUND(G40,3),2)</f>
        <v>0</v>
      </c>
      <c r="O40">
        <f>(I40*21)/100</f>
        <v>0</v>
      </c>
      <c r="P40" t="s">
        <v>27</v>
      </c>
    </row>
    <row r="41" spans="1:5" ht="153">
      <c r="A41" s="35" t="s">
        <v>53</v>
      </c>
      <c r="E41" s="36" t="s">
        <v>236</v>
      </c>
    </row>
    <row r="42" spans="1:5" ht="76.5">
      <c r="A42" s="37" t="s">
        <v>54</v>
      </c>
      <c r="E42" s="38" t="s">
        <v>415</v>
      </c>
    </row>
    <row r="43" spans="1:5" ht="165.75">
      <c r="A43" t="s">
        <v>56</v>
      </c>
      <c r="E43" s="36" t="s">
        <v>238</v>
      </c>
    </row>
    <row r="44" spans="1:16" ht="12.75">
      <c r="A44" s="25" t="s">
        <v>48</v>
      </c>
      <c r="B44" s="30" t="s">
        <v>43</v>
      </c>
      <c r="C44" s="30" t="s">
        <v>239</v>
      </c>
      <c r="D44" s="25" t="s">
        <v>50</v>
      </c>
      <c r="E44" s="31" t="s">
        <v>240</v>
      </c>
      <c r="F44" s="32" t="s">
        <v>191</v>
      </c>
      <c r="G44" s="33">
        <v>330</v>
      </c>
      <c r="H44" s="34">
        <v>0</v>
      </c>
      <c r="I44" s="34">
        <f>ROUND(ROUND(H44,2)*ROUND(G44,3),2)</f>
        <v>0</v>
      </c>
      <c r="O44">
        <f>(I44*21)/100</f>
        <v>0</v>
      </c>
      <c r="P44" t="s">
        <v>27</v>
      </c>
    </row>
    <row r="45" spans="1:5" ht="25.5">
      <c r="A45" s="35" t="s">
        <v>53</v>
      </c>
      <c r="E45" s="36" t="s">
        <v>241</v>
      </c>
    </row>
    <row r="46" spans="1:5" ht="76.5">
      <c r="A46" s="37" t="s">
        <v>54</v>
      </c>
      <c r="E46" s="38" t="s">
        <v>416</v>
      </c>
    </row>
    <row r="47" spans="1:5" ht="102">
      <c r="A47" t="s">
        <v>56</v>
      </c>
      <c r="E47" s="36" t="s">
        <v>243</v>
      </c>
    </row>
    <row r="48" spans="1:18" ht="12.75" customHeight="1">
      <c r="A48" s="12" t="s">
        <v>46</v>
      </c>
      <c r="B48" s="12"/>
      <c r="C48" s="43" t="s">
        <v>38</v>
      </c>
      <c r="D48" s="12"/>
      <c r="E48" s="28" t="s">
        <v>244</v>
      </c>
      <c r="F48" s="12"/>
      <c r="G48" s="12"/>
      <c r="H48" s="12"/>
      <c r="I48" s="44">
        <f>0+Q48</f>
        <v>0</v>
      </c>
      <c r="O48">
        <f>0+R48</f>
        <v>0</v>
      </c>
      <c r="Q48">
        <f>0+I49+I53+I57+I61+I65+I69+I73+I77</f>
        <v>0</v>
      </c>
      <c r="R48">
        <f>0+O49+O53+O57+O61+O65+O69+O73+O77</f>
        <v>0</v>
      </c>
    </row>
    <row r="49" spans="1:16" ht="12.75">
      <c r="A49" s="25" t="s">
        <v>48</v>
      </c>
      <c r="B49" s="30" t="s">
        <v>45</v>
      </c>
      <c r="C49" s="30" t="s">
        <v>245</v>
      </c>
      <c r="D49" s="25" t="s">
        <v>50</v>
      </c>
      <c r="E49" s="31" t="s">
        <v>246</v>
      </c>
      <c r="F49" s="32" t="s">
        <v>191</v>
      </c>
      <c r="G49" s="33">
        <v>186</v>
      </c>
      <c r="H49" s="34">
        <v>0</v>
      </c>
      <c r="I49" s="34">
        <f>ROUND(ROUND(H49,2)*ROUND(G49,3),2)</f>
        <v>0</v>
      </c>
      <c r="O49">
        <f>(I49*21)/100</f>
        <v>0</v>
      </c>
      <c r="P49" t="s">
        <v>27</v>
      </c>
    </row>
    <row r="50" spans="1:5" ht="25.5">
      <c r="A50" s="35" t="s">
        <v>53</v>
      </c>
      <c r="E50" s="36" t="s">
        <v>241</v>
      </c>
    </row>
    <row r="51" spans="1:5" ht="140.25">
      <c r="A51" s="37" t="s">
        <v>54</v>
      </c>
      <c r="E51" s="38" t="s">
        <v>417</v>
      </c>
    </row>
    <row r="52" spans="1:5" ht="51">
      <c r="A52" t="s">
        <v>56</v>
      </c>
      <c r="E52" s="36" t="s">
        <v>248</v>
      </c>
    </row>
    <row r="53" spans="1:16" ht="12.75">
      <c r="A53" s="25" t="s">
        <v>48</v>
      </c>
      <c r="B53" s="30" t="s">
        <v>96</v>
      </c>
      <c r="C53" s="30" t="s">
        <v>250</v>
      </c>
      <c r="D53" s="25" t="s">
        <v>50</v>
      </c>
      <c r="E53" s="31" t="s">
        <v>251</v>
      </c>
      <c r="F53" s="32" t="s">
        <v>191</v>
      </c>
      <c r="G53" s="33">
        <v>15</v>
      </c>
      <c r="H53" s="34">
        <v>0</v>
      </c>
      <c r="I53" s="34">
        <f>ROUND(ROUND(H53,2)*ROUND(G53,3),2)</f>
        <v>0</v>
      </c>
      <c r="O53">
        <f>(I53*21)/100</f>
        <v>0</v>
      </c>
      <c r="P53" t="s">
        <v>27</v>
      </c>
    </row>
    <row r="54" spans="1:5" ht="25.5">
      <c r="A54" s="35" t="s">
        <v>53</v>
      </c>
      <c r="E54" s="36" t="s">
        <v>241</v>
      </c>
    </row>
    <row r="55" spans="1:5" ht="76.5">
      <c r="A55" s="37" t="s">
        <v>54</v>
      </c>
      <c r="E55" s="38" t="s">
        <v>418</v>
      </c>
    </row>
    <row r="56" spans="1:5" ht="102">
      <c r="A56" t="s">
        <v>56</v>
      </c>
      <c r="E56" s="36" t="s">
        <v>253</v>
      </c>
    </row>
    <row r="57" spans="1:16" ht="12.75">
      <c r="A57" s="25" t="s">
        <v>48</v>
      </c>
      <c r="B57" s="30" t="s">
        <v>100</v>
      </c>
      <c r="C57" s="30" t="s">
        <v>255</v>
      </c>
      <c r="D57" s="25" t="s">
        <v>50</v>
      </c>
      <c r="E57" s="31" t="s">
        <v>256</v>
      </c>
      <c r="F57" s="32" t="s">
        <v>191</v>
      </c>
      <c r="G57" s="33">
        <v>178.4</v>
      </c>
      <c r="H57" s="34">
        <v>0</v>
      </c>
      <c r="I57" s="34">
        <f>ROUND(ROUND(H57,2)*ROUND(G57,3),2)</f>
        <v>0</v>
      </c>
      <c r="O57">
        <f>(I57*21)/100</f>
        <v>0</v>
      </c>
      <c r="P57" t="s">
        <v>27</v>
      </c>
    </row>
    <row r="58" spans="1:5" ht="25.5">
      <c r="A58" s="35" t="s">
        <v>53</v>
      </c>
      <c r="E58" s="36" t="s">
        <v>241</v>
      </c>
    </row>
    <row r="59" spans="1:5" ht="76.5">
      <c r="A59" s="37" t="s">
        <v>54</v>
      </c>
      <c r="E59" s="38" t="s">
        <v>419</v>
      </c>
    </row>
    <row r="60" spans="1:5" ht="51">
      <c r="A60" t="s">
        <v>56</v>
      </c>
      <c r="E60" s="36" t="s">
        <v>258</v>
      </c>
    </row>
    <row r="61" spans="1:16" ht="12.75">
      <c r="A61" s="25" t="s">
        <v>48</v>
      </c>
      <c r="B61" s="30" t="s">
        <v>107</v>
      </c>
      <c r="C61" s="30" t="s">
        <v>260</v>
      </c>
      <c r="D61" s="25" t="s">
        <v>50</v>
      </c>
      <c r="E61" s="31" t="s">
        <v>261</v>
      </c>
      <c r="F61" s="32" t="s">
        <v>191</v>
      </c>
      <c r="G61" s="33">
        <v>353.2</v>
      </c>
      <c r="H61" s="34">
        <v>0</v>
      </c>
      <c r="I61" s="34">
        <f>ROUND(ROUND(H61,2)*ROUND(G61,3),2)</f>
        <v>0</v>
      </c>
      <c r="O61">
        <f>(I61*21)/100</f>
        <v>0</v>
      </c>
      <c r="P61" t="s">
        <v>27</v>
      </c>
    </row>
    <row r="62" spans="1:5" ht="25.5">
      <c r="A62" s="35" t="s">
        <v>53</v>
      </c>
      <c r="E62" s="36" t="s">
        <v>241</v>
      </c>
    </row>
    <row r="63" spans="1:5" ht="76.5">
      <c r="A63" s="37" t="s">
        <v>54</v>
      </c>
      <c r="E63" s="38" t="s">
        <v>420</v>
      </c>
    </row>
    <row r="64" spans="1:5" ht="51">
      <c r="A64" t="s">
        <v>56</v>
      </c>
      <c r="E64" s="36" t="s">
        <v>258</v>
      </c>
    </row>
    <row r="65" spans="1:16" ht="12.75">
      <c r="A65" s="25" t="s">
        <v>48</v>
      </c>
      <c r="B65" s="30" t="s">
        <v>111</v>
      </c>
      <c r="C65" s="30" t="s">
        <v>264</v>
      </c>
      <c r="D65" s="25" t="s">
        <v>50</v>
      </c>
      <c r="E65" s="31" t="s">
        <v>265</v>
      </c>
      <c r="F65" s="32" t="s">
        <v>191</v>
      </c>
      <c r="G65" s="33">
        <v>186</v>
      </c>
      <c r="H65" s="34">
        <v>0</v>
      </c>
      <c r="I65" s="34">
        <f>ROUND(ROUND(H65,2)*ROUND(G65,3),2)</f>
        <v>0</v>
      </c>
      <c r="O65">
        <f>(I65*21)/100</f>
        <v>0</v>
      </c>
      <c r="P65" t="s">
        <v>27</v>
      </c>
    </row>
    <row r="66" spans="1:5" ht="25.5">
      <c r="A66" s="35" t="s">
        <v>53</v>
      </c>
      <c r="E66" s="36" t="s">
        <v>241</v>
      </c>
    </row>
    <row r="67" spans="1:5" ht="178.5">
      <c r="A67" s="37" t="s">
        <v>54</v>
      </c>
      <c r="E67" s="38" t="s">
        <v>421</v>
      </c>
    </row>
    <row r="68" spans="1:5" ht="140.25">
      <c r="A68" t="s">
        <v>56</v>
      </c>
      <c r="E68" s="36" t="s">
        <v>267</v>
      </c>
    </row>
    <row r="69" spans="1:16" ht="12.75">
      <c r="A69" s="25" t="s">
        <v>48</v>
      </c>
      <c r="B69" s="30" t="s">
        <v>249</v>
      </c>
      <c r="C69" s="30" t="s">
        <v>269</v>
      </c>
      <c r="D69" s="25" t="s">
        <v>50</v>
      </c>
      <c r="E69" s="31" t="s">
        <v>270</v>
      </c>
      <c r="F69" s="32" t="s">
        <v>191</v>
      </c>
      <c r="G69" s="33">
        <v>187.2</v>
      </c>
      <c r="H69" s="34">
        <v>0</v>
      </c>
      <c r="I69" s="34">
        <f>ROUND(ROUND(H69,2)*ROUND(G69,3),2)</f>
        <v>0</v>
      </c>
      <c r="O69">
        <f>(I69*21)/100</f>
        <v>0</v>
      </c>
      <c r="P69" t="s">
        <v>27</v>
      </c>
    </row>
    <row r="70" spans="1:5" ht="25.5">
      <c r="A70" s="35" t="s">
        <v>53</v>
      </c>
      <c r="E70" s="36" t="s">
        <v>241</v>
      </c>
    </row>
    <row r="71" spans="1:5" ht="178.5">
      <c r="A71" s="37" t="s">
        <v>54</v>
      </c>
      <c r="E71" s="38" t="s">
        <v>422</v>
      </c>
    </row>
    <row r="72" spans="1:5" ht="140.25">
      <c r="A72" t="s">
        <v>56</v>
      </c>
      <c r="E72" s="36" t="s">
        <v>267</v>
      </c>
    </row>
    <row r="73" spans="1:16" ht="12.75">
      <c r="A73" s="25" t="s">
        <v>48</v>
      </c>
      <c r="B73" s="30" t="s">
        <v>254</v>
      </c>
      <c r="C73" s="30" t="s">
        <v>273</v>
      </c>
      <c r="D73" s="25" t="s">
        <v>50</v>
      </c>
      <c r="E73" s="31" t="s">
        <v>274</v>
      </c>
      <c r="F73" s="32" t="s">
        <v>191</v>
      </c>
      <c r="G73" s="33">
        <v>178.4</v>
      </c>
      <c r="H73" s="34">
        <v>0</v>
      </c>
      <c r="I73" s="34">
        <f>ROUND(ROUND(H73,2)*ROUND(G73,3),2)</f>
        <v>0</v>
      </c>
      <c r="O73">
        <f>(I73*21)/100</f>
        <v>0</v>
      </c>
      <c r="P73" t="s">
        <v>27</v>
      </c>
    </row>
    <row r="74" spans="1:5" ht="25.5">
      <c r="A74" s="35" t="s">
        <v>53</v>
      </c>
      <c r="E74" s="36" t="s">
        <v>241</v>
      </c>
    </row>
    <row r="75" spans="1:5" ht="76.5">
      <c r="A75" s="37" t="s">
        <v>54</v>
      </c>
      <c r="E75" s="38" t="s">
        <v>423</v>
      </c>
    </row>
    <row r="76" spans="1:5" ht="140.25">
      <c r="A76" t="s">
        <v>56</v>
      </c>
      <c r="E76" s="36" t="s">
        <v>267</v>
      </c>
    </row>
    <row r="77" spans="1:16" ht="12.75">
      <c r="A77" s="25" t="s">
        <v>48</v>
      </c>
      <c r="B77" s="30" t="s">
        <v>259</v>
      </c>
      <c r="C77" s="30" t="s">
        <v>281</v>
      </c>
      <c r="D77" s="25" t="s">
        <v>50</v>
      </c>
      <c r="E77" s="31" t="s">
        <v>282</v>
      </c>
      <c r="F77" s="32" t="s">
        <v>164</v>
      </c>
      <c r="G77" s="33">
        <v>39.4</v>
      </c>
      <c r="H77" s="34">
        <v>0</v>
      </c>
      <c r="I77" s="34">
        <f>ROUND(ROUND(H77,2)*ROUND(G77,3),2)</f>
        <v>0</v>
      </c>
      <c r="O77">
        <f>(I77*21)/100</f>
        <v>0</v>
      </c>
      <c r="P77" t="s">
        <v>27</v>
      </c>
    </row>
    <row r="78" spans="1:5" ht="25.5">
      <c r="A78" s="35" t="s">
        <v>53</v>
      </c>
      <c r="E78" s="36" t="s">
        <v>241</v>
      </c>
    </row>
    <row r="79" spans="1:5" ht="178.5">
      <c r="A79" s="37" t="s">
        <v>54</v>
      </c>
      <c r="E79" s="38" t="s">
        <v>424</v>
      </c>
    </row>
    <row r="80" spans="1:5" ht="38.25">
      <c r="A80" t="s">
        <v>56</v>
      </c>
      <c r="E80" s="36" t="s">
        <v>284</v>
      </c>
    </row>
    <row r="81" spans="1:18" ht="12.75" customHeight="1">
      <c r="A81" s="12" t="s">
        <v>46</v>
      </c>
      <c r="B81" s="12"/>
      <c r="C81" s="43" t="s">
        <v>84</v>
      </c>
      <c r="D81" s="12"/>
      <c r="E81" s="28" t="s">
        <v>285</v>
      </c>
      <c r="F81" s="12"/>
      <c r="G81" s="12"/>
      <c r="H81" s="12"/>
      <c r="I81" s="44">
        <f>0+Q81</f>
        <v>0</v>
      </c>
      <c r="O81">
        <f>0+R81</f>
        <v>0</v>
      </c>
      <c r="Q81">
        <f>0+I82+I86+I90</f>
        <v>0</v>
      </c>
      <c r="R81">
        <f>0+O82+O86+O90</f>
        <v>0</v>
      </c>
    </row>
    <row r="82" spans="1:16" ht="12.75">
      <c r="A82" s="25" t="s">
        <v>48</v>
      </c>
      <c r="B82" s="30" t="s">
        <v>263</v>
      </c>
      <c r="C82" s="30" t="s">
        <v>287</v>
      </c>
      <c r="D82" s="25" t="s">
        <v>50</v>
      </c>
      <c r="E82" s="31" t="s">
        <v>288</v>
      </c>
      <c r="F82" s="32" t="s">
        <v>164</v>
      </c>
      <c r="G82" s="33">
        <v>8.2</v>
      </c>
      <c r="H82" s="34">
        <v>0</v>
      </c>
      <c r="I82" s="34">
        <f>ROUND(ROUND(H82,2)*ROUND(G82,3),2)</f>
        <v>0</v>
      </c>
      <c r="O82">
        <f>(I82*21)/100</f>
        <v>0</v>
      </c>
      <c r="P82" t="s">
        <v>27</v>
      </c>
    </row>
    <row r="83" spans="1:5" ht="38.25">
      <c r="A83" s="35" t="s">
        <v>53</v>
      </c>
      <c r="E83" s="36" t="s">
        <v>289</v>
      </c>
    </row>
    <row r="84" spans="1:5" ht="191.25">
      <c r="A84" s="37" t="s">
        <v>54</v>
      </c>
      <c r="E84" s="38" t="s">
        <v>425</v>
      </c>
    </row>
    <row r="85" spans="1:5" ht="255">
      <c r="A85" t="s">
        <v>56</v>
      </c>
      <c r="E85" s="36" t="s">
        <v>291</v>
      </c>
    </row>
    <row r="86" spans="1:16" ht="12.75">
      <c r="A86" s="25" t="s">
        <v>48</v>
      </c>
      <c r="B86" s="30" t="s">
        <v>268</v>
      </c>
      <c r="C86" s="30" t="s">
        <v>297</v>
      </c>
      <c r="D86" s="25" t="s">
        <v>50</v>
      </c>
      <c r="E86" s="31" t="s">
        <v>298</v>
      </c>
      <c r="F86" s="32" t="s">
        <v>70</v>
      </c>
      <c r="G86" s="33">
        <v>1</v>
      </c>
      <c r="H86" s="34">
        <v>0</v>
      </c>
      <c r="I86" s="34">
        <f>ROUND(ROUND(H86,2)*ROUND(G86,3),2)</f>
        <v>0</v>
      </c>
      <c r="O86">
        <f>(I86*21)/100</f>
        <v>0</v>
      </c>
      <c r="P86" t="s">
        <v>27</v>
      </c>
    </row>
    <row r="87" spans="1:5" ht="25.5">
      <c r="A87" s="35" t="s">
        <v>53</v>
      </c>
      <c r="E87" s="36" t="s">
        <v>241</v>
      </c>
    </row>
    <row r="88" spans="1:5" ht="63.75">
      <c r="A88" s="37" t="s">
        <v>54</v>
      </c>
      <c r="E88" s="38" t="s">
        <v>426</v>
      </c>
    </row>
    <row r="89" spans="1:5" ht="255">
      <c r="A89" t="s">
        <v>56</v>
      </c>
      <c r="E89" s="36" t="s">
        <v>300</v>
      </c>
    </row>
    <row r="90" spans="1:16" ht="12.75">
      <c r="A90" s="25" t="s">
        <v>48</v>
      </c>
      <c r="B90" s="30" t="s">
        <v>272</v>
      </c>
      <c r="C90" s="30" t="s">
        <v>302</v>
      </c>
      <c r="D90" s="25" t="s">
        <v>50</v>
      </c>
      <c r="E90" s="31" t="s">
        <v>303</v>
      </c>
      <c r="F90" s="32" t="s">
        <v>70</v>
      </c>
      <c r="G90" s="33">
        <v>1</v>
      </c>
      <c r="H90" s="34">
        <v>0</v>
      </c>
      <c r="I90" s="34">
        <f>ROUND(ROUND(H90,2)*ROUND(G90,3),2)</f>
        <v>0</v>
      </c>
      <c r="O90">
        <f>(I90*21)/100</f>
        <v>0</v>
      </c>
      <c r="P90" t="s">
        <v>27</v>
      </c>
    </row>
    <row r="91" spans="1:5" ht="25.5">
      <c r="A91" s="35" t="s">
        <v>53</v>
      </c>
      <c r="E91" s="36" t="s">
        <v>241</v>
      </c>
    </row>
    <row r="92" spans="1:5" ht="63.75">
      <c r="A92" s="37" t="s">
        <v>54</v>
      </c>
      <c r="E92" s="38" t="s">
        <v>427</v>
      </c>
    </row>
    <row r="93" spans="1:5" ht="76.5">
      <c r="A93" t="s">
        <v>56</v>
      </c>
      <c r="E93" s="36" t="s">
        <v>305</v>
      </c>
    </row>
    <row r="94" spans="1:18" ht="12.75" customHeight="1">
      <c r="A94" s="12" t="s">
        <v>46</v>
      </c>
      <c r="B94" s="12"/>
      <c r="C94" s="43" t="s">
        <v>43</v>
      </c>
      <c r="D94" s="12"/>
      <c r="E94" s="28" t="s">
        <v>161</v>
      </c>
      <c r="F94" s="12"/>
      <c r="G94" s="12"/>
      <c r="H94" s="12"/>
      <c r="I94" s="44">
        <f>0+Q94</f>
        <v>0</v>
      </c>
      <c r="O94">
        <f>0+R94</f>
        <v>0</v>
      </c>
      <c r="Q94">
        <f>0+I95+I99+I103+I107+I111+I115+I119+I123</f>
        <v>0</v>
      </c>
      <c r="R94">
        <f>0+O95+O99+O103+O107+O111+O115+O119+O123</f>
        <v>0</v>
      </c>
    </row>
    <row r="95" spans="1:16" ht="25.5">
      <c r="A95" s="25" t="s">
        <v>48</v>
      </c>
      <c r="B95" s="30" t="s">
        <v>275</v>
      </c>
      <c r="C95" s="30" t="s">
        <v>317</v>
      </c>
      <c r="D95" s="25" t="s">
        <v>50</v>
      </c>
      <c r="E95" s="31" t="s">
        <v>318</v>
      </c>
      <c r="F95" s="32" t="s">
        <v>164</v>
      </c>
      <c r="G95" s="33">
        <v>12</v>
      </c>
      <c r="H95" s="34">
        <v>0</v>
      </c>
      <c r="I95" s="34">
        <f>ROUND(ROUND(H95,2)*ROUND(G95,3),2)</f>
        <v>0</v>
      </c>
      <c r="O95">
        <f>(I95*21)/100</f>
        <v>0</v>
      </c>
      <c r="P95" t="s">
        <v>27</v>
      </c>
    </row>
    <row r="96" spans="1:5" ht="25.5">
      <c r="A96" s="35" t="s">
        <v>53</v>
      </c>
      <c r="E96" s="36" t="s">
        <v>241</v>
      </c>
    </row>
    <row r="97" spans="1:5" ht="89.25">
      <c r="A97" s="37" t="s">
        <v>54</v>
      </c>
      <c r="E97" s="38" t="s">
        <v>428</v>
      </c>
    </row>
    <row r="98" spans="1:5" ht="127.5">
      <c r="A98" t="s">
        <v>56</v>
      </c>
      <c r="E98" s="36" t="s">
        <v>320</v>
      </c>
    </row>
    <row r="99" spans="1:16" ht="25.5">
      <c r="A99" s="25" t="s">
        <v>48</v>
      </c>
      <c r="B99" s="30" t="s">
        <v>280</v>
      </c>
      <c r="C99" s="30" t="s">
        <v>168</v>
      </c>
      <c r="D99" s="25" t="s">
        <v>50</v>
      </c>
      <c r="E99" s="31" t="s">
        <v>169</v>
      </c>
      <c r="F99" s="32" t="s">
        <v>70</v>
      </c>
      <c r="G99" s="33">
        <v>3</v>
      </c>
      <c r="H99" s="34">
        <v>0</v>
      </c>
      <c r="I99" s="34">
        <f>ROUND(ROUND(H99,2)*ROUND(G99,3),2)</f>
        <v>0</v>
      </c>
      <c r="O99">
        <f>(I99*21)/100</f>
        <v>0</v>
      </c>
      <c r="P99" t="s">
        <v>27</v>
      </c>
    </row>
    <row r="100" spans="1:5" ht="12.75">
      <c r="A100" s="35" t="s">
        <v>53</v>
      </c>
      <c r="E100" s="36" t="s">
        <v>50</v>
      </c>
    </row>
    <row r="101" spans="1:5" ht="38.25">
      <c r="A101" s="37" t="s">
        <v>54</v>
      </c>
      <c r="E101" s="38" t="s">
        <v>429</v>
      </c>
    </row>
    <row r="102" spans="1:5" ht="25.5">
      <c r="A102" t="s">
        <v>56</v>
      </c>
      <c r="E102" s="36" t="s">
        <v>172</v>
      </c>
    </row>
    <row r="103" spans="1:16" ht="25.5">
      <c r="A103" s="25" t="s">
        <v>48</v>
      </c>
      <c r="B103" s="30" t="s">
        <v>286</v>
      </c>
      <c r="C103" s="30" t="s">
        <v>430</v>
      </c>
      <c r="D103" s="25" t="s">
        <v>50</v>
      </c>
      <c r="E103" s="31" t="s">
        <v>431</v>
      </c>
      <c r="F103" s="32" t="s">
        <v>70</v>
      </c>
      <c r="G103" s="33">
        <v>3</v>
      </c>
      <c r="H103" s="34">
        <v>0</v>
      </c>
      <c r="I103" s="34">
        <f>ROUND(ROUND(H103,2)*ROUND(G103,3),2)</f>
        <v>0</v>
      </c>
      <c r="O103">
        <f>(I103*21)/100</f>
        <v>0</v>
      </c>
      <c r="P103" t="s">
        <v>27</v>
      </c>
    </row>
    <row r="104" spans="1:5" ht="25.5">
      <c r="A104" s="35" t="s">
        <v>53</v>
      </c>
      <c r="E104" s="36" t="s">
        <v>241</v>
      </c>
    </row>
    <row r="105" spans="1:5" ht="38.25">
      <c r="A105" s="37" t="s">
        <v>54</v>
      </c>
      <c r="E105" s="38" t="s">
        <v>432</v>
      </c>
    </row>
    <row r="106" spans="1:5" ht="25.5">
      <c r="A106" t="s">
        <v>56</v>
      </c>
      <c r="E106" s="36" t="s">
        <v>329</v>
      </c>
    </row>
    <row r="107" spans="1:16" ht="25.5">
      <c r="A107" s="25" t="s">
        <v>48</v>
      </c>
      <c r="B107" s="30" t="s">
        <v>292</v>
      </c>
      <c r="C107" s="30" t="s">
        <v>331</v>
      </c>
      <c r="D107" s="25" t="s">
        <v>50</v>
      </c>
      <c r="E107" s="31" t="s">
        <v>332</v>
      </c>
      <c r="F107" s="32" t="s">
        <v>70</v>
      </c>
      <c r="G107" s="33">
        <v>3</v>
      </c>
      <c r="H107" s="34">
        <v>0</v>
      </c>
      <c r="I107" s="34">
        <f>ROUND(ROUND(H107,2)*ROUND(G107,3),2)</f>
        <v>0</v>
      </c>
      <c r="O107">
        <f>(I107*21)/100</f>
        <v>0</v>
      </c>
      <c r="P107" t="s">
        <v>27</v>
      </c>
    </row>
    <row r="108" spans="1:5" ht="25.5">
      <c r="A108" s="35" t="s">
        <v>53</v>
      </c>
      <c r="E108" s="36" t="s">
        <v>241</v>
      </c>
    </row>
    <row r="109" spans="1:5" ht="38.25">
      <c r="A109" s="37" t="s">
        <v>54</v>
      </c>
      <c r="E109" s="38" t="s">
        <v>433</v>
      </c>
    </row>
    <row r="110" spans="1:5" ht="38.25">
      <c r="A110" t="s">
        <v>56</v>
      </c>
      <c r="E110" s="36" t="s">
        <v>334</v>
      </c>
    </row>
    <row r="111" spans="1:16" ht="12.75">
      <c r="A111" s="25" t="s">
        <v>48</v>
      </c>
      <c r="B111" s="30" t="s">
        <v>296</v>
      </c>
      <c r="C111" s="30" t="s">
        <v>359</v>
      </c>
      <c r="D111" s="25" t="s">
        <v>50</v>
      </c>
      <c r="E111" s="31" t="s">
        <v>360</v>
      </c>
      <c r="F111" s="32" t="s">
        <v>164</v>
      </c>
      <c r="G111" s="33">
        <v>35</v>
      </c>
      <c r="H111" s="34">
        <v>0</v>
      </c>
      <c r="I111" s="34">
        <f>ROUND(ROUND(H111,2)*ROUND(G111,3),2)</f>
        <v>0</v>
      </c>
      <c r="O111">
        <f>(I111*21)/100</f>
        <v>0</v>
      </c>
      <c r="P111" t="s">
        <v>27</v>
      </c>
    </row>
    <row r="112" spans="1:5" ht="25.5">
      <c r="A112" s="35" t="s">
        <v>53</v>
      </c>
      <c r="E112" s="36" t="s">
        <v>241</v>
      </c>
    </row>
    <row r="113" spans="1:5" ht="76.5">
      <c r="A113" s="37" t="s">
        <v>54</v>
      </c>
      <c r="E113" s="38" t="s">
        <v>434</v>
      </c>
    </row>
    <row r="114" spans="1:5" ht="51">
      <c r="A114" t="s">
        <v>56</v>
      </c>
      <c r="E114" s="36" t="s">
        <v>362</v>
      </c>
    </row>
    <row r="115" spans="1:16" ht="12.75">
      <c r="A115" s="25" t="s">
        <v>48</v>
      </c>
      <c r="B115" s="30" t="s">
        <v>301</v>
      </c>
      <c r="C115" s="30" t="s">
        <v>364</v>
      </c>
      <c r="D115" s="25" t="s">
        <v>50</v>
      </c>
      <c r="E115" s="31" t="s">
        <v>365</v>
      </c>
      <c r="F115" s="32" t="s">
        <v>164</v>
      </c>
      <c r="G115" s="33">
        <v>70</v>
      </c>
      <c r="H115" s="34">
        <v>0</v>
      </c>
      <c r="I115" s="34">
        <f>ROUND(ROUND(H115,2)*ROUND(G115,3),2)</f>
        <v>0</v>
      </c>
      <c r="O115">
        <f>(I115*21)/100</f>
        <v>0</v>
      </c>
      <c r="P115" t="s">
        <v>27</v>
      </c>
    </row>
    <row r="116" spans="1:5" ht="25.5">
      <c r="A116" s="35" t="s">
        <v>53</v>
      </c>
      <c r="E116" s="36" t="s">
        <v>241</v>
      </c>
    </row>
    <row r="117" spans="1:5" ht="76.5">
      <c r="A117" s="37" t="s">
        <v>54</v>
      </c>
      <c r="E117" s="38" t="s">
        <v>435</v>
      </c>
    </row>
    <row r="118" spans="1:5" ht="51">
      <c r="A118" t="s">
        <v>56</v>
      </c>
      <c r="E118" s="36" t="s">
        <v>367</v>
      </c>
    </row>
    <row r="119" spans="1:16" ht="12.75">
      <c r="A119" s="25" t="s">
        <v>48</v>
      </c>
      <c r="B119" s="30" t="s">
        <v>306</v>
      </c>
      <c r="C119" s="30" t="s">
        <v>436</v>
      </c>
      <c r="D119" s="25" t="s">
        <v>50</v>
      </c>
      <c r="E119" s="31" t="s">
        <v>437</v>
      </c>
      <c r="F119" s="32" t="s">
        <v>70</v>
      </c>
      <c r="G119" s="33">
        <v>1</v>
      </c>
      <c r="H119" s="34">
        <v>0</v>
      </c>
      <c r="I119" s="34">
        <f>ROUND(ROUND(H119,2)*ROUND(G119,3),2)</f>
        <v>0</v>
      </c>
      <c r="O119">
        <f>(I119*21)/100</f>
        <v>0</v>
      </c>
      <c r="P119" t="s">
        <v>27</v>
      </c>
    </row>
    <row r="120" spans="1:5" ht="25.5">
      <c r="A120" s="35" t="s">
        <v>53</v>
      </c>
      <c r="E120" s="36" t="s">
        <v>241</v>
      </c>
    </row>
    <row r="121" spans="1:5" ht="38.25">
      <c r="A121" s="37" t="s">
        <v>54</v>
      </c>
      <c r="E121" s="38" t="s">
        <v>438</v>
      </c>
    </row>
    <row r="122" spans="1:5" ht="409.5">
      <c r="A122" t="s">
        <v>56</v>
      </c>
      <c r="E122" s="36" t="s">
        <v>439</v>
      </c>
    </row>
    <row r="123" spans="1:16" ht="12.75">
      <c r="A123" s="25" t="s">
        <v>48</v>
      </c>
      <c r="B123" s="30" t="s">
        <v>310</v>
      </c>
      <c r="C123" s="30" t="s">
        <v>369</v>
      </c>
      <c r="D123" s="25" t="s">
        <v>50</v>
      </c>
      <c r="E123" s="31" t="s">
        <v>370</v>
      </c>
      <c r="F123" s="32" t="s">
        <v>164</v>
      </c>
      <c r="G123" s="33">
        <v>39.4</v>
      </c>
      <c r="H123" s="34">
        <v>0</v>
      </c>
      <c r="I123" s="34">
        <f>ROUND(ROUND(H123,2)*ROUND(G123,3),2)</f>
        <v>0</v>
      </c>
      <c r="O123">
        <f>(I123*21)/100</f>
        <v>0</v>
      </c>
      <c r="P123" t="s">
        <v>27</v>
      </c>
    </row>
    <row r="124" spans="1:5" ht="12.75">
      <c r="A124" s="35" t="s">
        <v>53</v>
      </c>
      <c r="E124" s="36" t="s">
        <v>50</v>
      </c>
    </row>
    <row r="125" spans="1:5" ht="165.75">
      <c r="A125" s="37" t="s">
        <v>54</v>
      </c>
      <c r="E125" s="38" t="s">
        <v>440</v>
      </c>
    </row>
    <row r="126" spans="1:5" ht="25.5">
      <c r="A126" t="s">
        <v>56</v>
      </c>
      <c r="E126" s="36" t="s">
        <v>372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0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0+O9+O22+O55+O64+O109+O118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441</v>
      </c>
      <c r="I3" s="39">
        <f>0+I9+I22+I55+I64+I109+I118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194</v>
      </c>
      <c r="D4" s="7"/>
      <c r="E4" s="18" t="s">
        <v>195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441</v>
      </c>
      <c r="D5" s="2"/>
      <c r="E5" s="21" t="s">
        <v>442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6" t="s">
        <v>46</v>
      </c>
      <c r="B9" s="26"/>
      <c r="C9" s="27" t="s">
        <v>30</v>
      </c>
      <c r="D9" s="26"/>
      <c r="E9" s="28" t="s">
        <v>47</v>
      </c>
      <c r="F9" s="26"/>
      <c r="G9" s="26"/>
      <c r="H9" s="26"/>
      <c r="I9" s="29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5" t="s">
        <v>48</v>
      </c>
      <c r="B10" s="30" t="s">
        <v>32</v>
      </c>
      <c r="C10" s="30" t="s">
        <v>133</v>
      </c>
      <c r="D10" s="25" t="s">
        <v>32</v>
      </c>
      <c r="E10" s="31" t="s">
        <v>134</v>
      </c>
      <c r="F10" s="32" t="s">
        <v>135</v>
      </c>
      <c r="G10" s="33">
        <v>305.46</v>
      </c>
      <c r="H10" s="34">
        <v>0</v>
      </c>
      <c r="I10" s="34">
        <f>ROUND(ROUND(H10,2)*ROUND(G10,3),2)</f>
        <v>0</v>
      </c>
      <c r="O10">
        <f>(I10*21)/100</f>
        <v>0</v>
      </c>
      <c r="P10" t="s">
        <v>27</v>
      </c>
    </row>
    <row r="11" spans="1:5" ht="38.25">
      <c r="A11" s="35" t="s">
        <v>53</v>
      </c>
      <c r="E11" s="36" t="s">
        <v>198</v>
      </c>
    </row>
    <row r="12" spans="1:5" ht="331.5">
      <c r="A12" s="37" t="s">
        <v>54</v>
      </c>
      <c r="E12" s="38" t="s">
        <v>443</v>
      </c>
    </row>
    <row r="13" spans="1:5" ht="25.5">
      <c r="A13" t="s">
        <v>56</v>
      </c>
      <c r="E13" s="36" t="s">
        <v>138</v>
      </c>
    </row>
    <row r="14" spans="1:16" ht="12.75">
      <c r="A14" s="25" t="s">
        <v>48</v>
      </c>
      <c r="B14" s="30" t="s">
        <v>27</v>
      </c>
      <c r="C14" s="30" t="s">
        <v>133</v>
      </c>
      <c r="D14" s="25" t="s">
        <v>27</v>
      </c>
      <c r="E14" s="31" t="s">
        <v>134</v>
      </c>
      <c r="F14" s="32" t="s">
        <v>135</v>
      </c>
      <c r="G14" s="33">
        <v>218.5</v>
      </c>
      <c r="H14" s="34">
        <v>0</v>
      </c>
      <c r="I14" s="34">
        <f>ROUND(ROUND(H14,2)*ROUND(G14,3),2)</f>
        <v>0</v>
      </c>
      <c r="O14">
        <f>(I14*21)/100</f>
        <v>0</v>
      </c>
      <c r="P14" t="s">
        <v>27</v>
      </c>
    </row>
    <row r="15" spans="1:5" ht="25.5">
      <c r="A15" s="35" t="s">
        <v>53</v>
      </c>
      <c r="E15" s="36" t="s">
        <v>200</v>
      </c>
    </row>
    <row r="16" spans="1:5" ht="165.75">
      <c r="A16" s="37" t="s">
        <v>54</v>
      </c>
      <c r="E16" s="38" t="s">
        <v>444</v>
      </c>
    </row>
    <row r="17" spans="1:5" ht="25.5">
      <c r="A17" t="s">
        <v>56</v>
      </c>
      <c r="E17" s="36" t="s">
        <v>138</v>
      </c>
    </row>
    <row r="18" spans="1:16" ht="12.75">
      <c r="A18" s="25" t="s">
        <v>48</v>
      </c>
      <c r="B18" s="30" t="s">
        <v>26</v>
      </c>
      <c r="C18" s="30" t="s">
        <v>133</v>
      </c>
      <c r="D18" s="25" t="s">
        <v>26</v>
      </c>
      <c r="E18" s="31" t="s">
        <v>134</v>
      </c>
      <c r="F18" s="32" t="s">
        <v>135</v>
      </c>
      <c r="G18" s="33">
        <v>2.5</v>
      </c>
      <c r="H18" s="34">
        <v>0</v>
      </c>
      <c r="I18" s="34">
        <f>ROUND(ROUND(H18,2)*ROUND(G18,3),2)</f>
        <v>0</v>
      </c>
      <c r="O18">
        <f>(I18*21)/100</f>
        <v>0</v>
      </c>
      <c r="P18" t="s">
        <v>27</v>
      </c>
    </row>
    <row r="19" spans="1:5" ht="12.75">
      <c r="A19" s="35" t="s">
        <v>53</v>
      </c>
      <c r="E19" s="36" t="s">
        <v>202</v>
      </c>
    </row>
    <row r="20" spans="1:5" ht="63.75">
      <c r="A20" s="37" t="s">
        <v>54</v>
      </c>
      <c r="E20" s="38" t="s">
        <v>445</v>
      </c>
    </row>
    <row r="21" spans="1:5" ht="25.5">
      <c r="A21" t="s">
        <v>56</v>
      </c>
      <c r="E21" s="36" t="s">
        <v>138</v>
      </c>
    </row>
    <row r="22" spans="1:18" ht="12.75" customHeight="1">
      <c r="A22" s="12" t="s">
        <v>46</v>
      </c>
      <c r="B22" s="12"/>
      <c r="C22" s="43" t="s">
        <v>32</v>
      </c>
      <c r="D22" s="12"/>
      <c r="E22" s="28" t="s">
        <v>147</v>
      </c>
      <c r="F22" s="12"/>
      <c r="G22" s="12"/>
      <c r="H22" s="12"/>
      <c r="I22" s="44">
        <f>0+Q22</f>
        <v>0</v>
      </c>
      <c r="O22">
        <f>0+R22</f>
        <v>0</v>
      </c>
      <c r="Q22">
        <f>0+I23+I27+I31+I35+I39+I43+I47+I51</f>
        <v>0</v>
      </c>
      <c r="R22">
        <f>0+O23+O27+O31+O35+O39+O43+O47+O51</f>
        <v>0</v>
      </c>
    </row>
    <row r="23" spans="1:16" ht="12.75">
      <c r="A23" s="25" t="s">
        <v>48</v>
      </c>
      <c r="B23" s="30" t="s">
        <v>36</v>
      </c>
      <c r="C23" s="30" t="s">
        <v>204</v>
      </c>
      <c r="D23" s="25" t="s">
        <v>50</v>
      </c>
      <c r="E23" s="31" t="s">
        <v>205</v>
      </c>
      <c r="F23" s="32" t="s">
        <v>150</v>
      </c>
      <c r="G23" s="33">
        <v>45</v>
      </c>
      <c r="H23" s="34">
        <v>0</v>
      </c>
      <c r="I23" s="34">
        <f>ROUND(ROUND(H23,2)*ROUND(G23,3),2)</f>
        <v>0</v>
      </c>
      <c r="O23">
        <f>(I23*21)/100</f>
        <v>0</v>
      </c>
      <c r="P23" t="s">
        <v>27</v>
      </c>
    </row>
    <row r="24" spans="1:5" ht="38.25">
      <c r="A24" s="35" t="s">
        <v>53</v>
      </c>
      <c r="E24" s="36" t="s">
        <v>206</v>
      </c>
    </row>
    <row r="25" spans="1:5" ht="76.5">
      <c r="A25" s="37" t="s">
        <v>54</v>
      </c>
      <c r="E25" s="38" t="s">
        <v>446</v>
      </c>
    </row>
    <row r="26" spans="1:5" ht="63.75">
      <c r="A26" t="s">
        <v>56</v>
      </c>
      <c r="E26" s="36" t="s">
        <v>153</v>
      </c>
    </row>
    <row r="27" spans="1:16" ht="12.75">
      <c r="A27" s="25" t="s">
        <v>48</v>
      </c>
      <c r="B27" s="30" t="s">
        <v>38</v>
      </c>
      <c r="C27" s="30" t="s">
        <v>447</v>
      </c>
      <c r="D27" s="25" t="s">
        <v>50</v>
      </c>
      <c r="E27" s="31" t="s">
        <v>448</v>
      </c>
      <c r="F27" s="32" t="s">
        <v>164</v>
      </c>
      <c r="G27" s="33">
        <v>50</v>
      </c>
      <c r="H27" s="34">
        <v>0</v>
      </c>
      <c r="I27" s="34">
        <f>ROUND(ROUND(H27,2)*ROUND(G27,3),2)</f>
        <v>0</v>
      </c>
      <c r="O27">
        <f>(I27*21)/100</f>
        <v>0</v>
      </c>
      <c r="P27" t="s">
        <v>27</v>
      </c>
    </row>
    <row r="28" spans="1:5" ht="38.25">
      <c r="A28" s="35" t="s">
        <v>53</v>
      </c>
      <c r="E28" s="36" t="s">
        <v>206</v>
      </c>
    </row>
    <row r="29" spans="1:5" ht="51">
      <c r="A29" s="37" t="s">
        <v>54</v>
      </c>
      <c r="E29" s="38" t="s">
        <v>449</v>
      </c>
    </row>
    <row r="30" spans="1:5" ht="63.75">
      <c r="A30" t="s">
        <v>56</v>
      </c>
      <c r="E30" s="36" t="s">
        <v>153</v>
      </c>
    </row>
    <row r="31" spans="1:16" ht="12.75">
      <c r="A31" s="25" t="s">
        <v>48</v>
      </c>
      <c r="B31" s="30" t="s">
        <v>40</v>
      </c>
      <c r="C31" s="30" t="s">
        <v>208</v>
      </c>
      <c r="D31" s="25" t="s">
        <v>50</v>
      </c>
      <c r="E31" s="31" t="s">
        <v>209</v>
      </c>
      <c r="F31" s="32" t="s">
        <v>150</v>
      </c>
      <c r="G31" s="33">
        <v>35.3</v>
      </c>
      <c r="H31" s="34">
        <v>0</v>
      </c>
      <c r="I31" s="34">
        <f>ROUND(ROUND(H31,2)*ROUND(G31,3),2)</f>
        <v>0</v>
      </c>
      <c r="O31">
        <f>(I31*21)/100</f>
        <v>0</v>
      </c>
      <c r="P31" t="s">
        <v>27</v>
      </c>
    </row>
    <row r="32" spans="1:5" ht="25.5">
      <c r="A32" s="35" t="s">
        <v>53</v>
      </c>
      <c r="E32" s="36" t="s">
        <v>210</v>
      </c>
    </row>
    <row r="33" spans="1:5" ht="178.5">
      <c r="A33" s="37" t="s">
        <v>54</v>
      </c>
      <c r="E33" s="38" t="s">
        <v>450</v>
      </c>
    </row>
    <row r="34" spans="1:5" ht="63.75">
      <c r="A34" t="s">
        <v>56</v>
      </c>
      <c r="E34" s="36" t="s">
        <v>153</v>
      </c>
    </row>
    <row r="35" spans="1:16" ht="12.75">
      <c r="A35" s="25" t="s">
        <v>48</v>
      </c>
      <c r="B35" s="30" t="s">
        <v>78</v>
      </c>
      <c r="C35" s="30" t="s">
        <v>212</v>
      </c>
      <c r="D35" s="25" t="s">
        <v>50</v>
      </c>
      <c r="E35" s="31" t="s">
        <v>213</v>
      </c>
      <c r="F35" s="32" t="s">
        <v>150</v>
      </c>
      <c r="G35" s="33">
        <v>146.25</v>
      </c>
      <c r="H35" s="34">
        <v>0</v>
      </c>
      <c r="I35" s="34">
        <f>ROUND(ROUND(H35,2)*ROUND(G35,3),2)</f>
        <v>0</v>
      </c>
      <c r="O35">
        <f>(I35*21)/100</f>
        <v>0</v>
      </c>
      <c r="P35" t="s">
        <v>27</v>
      </c>
    </row>
    <row r="36" spans="1:5" ht="38.25">
      <c r="A36" s="35" t="s">
        <v>53</v>
      </c>
      <c r="E36" s="36" t="s">
        <v>206</v>
      </c>
    </row>
    <row r="37" spans="1:5" ht="191.25">
      <c r="A37" s="37" t="s">
        <v>54</v>
      </c>
      <c r="E37" s="38" t="s">
        <v>451</v>
      </c>
    </row>
    <row r="38" spans="1:5" ht="369.75">
      <c r="A38" t="s">
        <v>56</v>
      </c>
      <c r="E38" s="36" t="s">
        <v>215</v>
      </c>
    </row>
    <row r="39" spans="1:16" ht="12.75">
      <c r="A39" s="25" t="s">
        <v>48</v>
      </c>
      <c r="B39" s="30" t="s">
        <v>84</v>
      </c>
      <c r="C39" s="30" t="s">
        <v>157</v>
      </c>
      <c r="D39" s="25" t="s">
        <v>50</v>
      </c>
      <c r="E39" s="31" t="s">
        <v>158</v>
      </c>
      <c r="F39" s="32" t="s">
        <v>150</v>
      </c>
      <c r="G39" s="33">
        <v>2.88</v>
      </c>
      <c r="H39" s="34">
        <v>0</v>
      </c>
      <c r="I39" s="34">
        <f>ROUND(ROUND(H39,2)*ROUND(G39,3),2)</f>
        <v>0</v>
      </c>
      <c r="O39">
        <f>(I39*21)/100</f>
        <v>0</v>
      </c>
      <c r="P39" t="s">
        <v>27</v>
      </c>
    </row>
    <row r="40" spans="1:5" ht="38.25">
      <c r="A40" s="35" t="s">
        <v>53</v>
      </c>
      <c r="E40" s="36" t="s">
        <v>206</v>
      </c>
    </row>
    <row r="41" spans="1:5" ht="127.5">
      <c r="A41" s="37" t="s">
        <v>54</v>
      </c>
      <c r="E41" s="38" t="s">
        <v>452</v>
      </c>
    </row>
    <row r="42" spans="1:5" ht="318.75">
      <c r="A42" t="s">
        <v>56</v>
      </c>
      <c r="E42" s="36" t="s">
        <v>160</v>
      </c>
    </row>
    <row r="43" spans="1:16" ht="12.75">
      <c r="A43" s="25" t="s">
        <v>48</v>
      </c>
      <c r="B43" s="30" t="s">
        <v>43</v>
      </c>
      <c r="C43" s="30" t="s">
        <v>217</v>
      </c>
      <c r="D43" s="25" t="s">
        <v>50</v>
      </c>
      <c r="E43" s="31" t="s">
        <v>218</v>
      </c>
      <c r="F43" s="32" t="s">
        <v>150</v>
      </c>
      <c r="G43" s="33">
        <v>3.6</v>
      </c>
      <c r="H43" s="34">
        <v>0</v>
      </c>
      <c r="I43" s="34">
        <f>ROUND(ROUND(H43,2)*ROUND(G43,3),2)</f>
        <v>0</v>
      </c>
      <c r="O43">
        <f>(I43*21)/100</f>
        <v>0</v>
      </c>
      <c r="P43" t="s">
        <v>27</v>
      </c>
    </row>
    <row r="44" spans="1:5" ht="38.25">
      <c r="A44" s="35" t="s">
        <v>53</v>
      </c>
      <c r="E44" s="36" t="s">
        <v>206</v>
      </c>
    </row>
    <row r="45" spans="1:5" ht="89.25">
      <c r="A45" s="37" t="s">
        <v>54</v>
      </c>
      <c r="E45" s="38" t="s">
        <v>453</v>
      </c>
    </row>
    <row r="46" spans="1:5" ht="318.75">
      <c r="A46" t="s">
        <v>56</v>
      </c>
      <c r="E46" s="36" t="s">
        <v>160</v>
      </c>
    </row>
    <row r="47" spans="1:16" ht="12.75">
      <c r="A47" s="25" t="s">
        <v>48</v>
      </c>
      <c r="B47" s="30" t="s">
        <v>45</v>
      </c>
      <c r="C47" s="30" t="s">
        <v>220</v>
      </c>
      <c r="D47" s="25" t="s">
        <v>50</v>
      </c>
      <c r="E47" s="31" t="s">
        <v>221</v>
      </c>
      <c r="F47" s="32" t="s">
        <v>150</v>
      </c>
      <c r="G47" s="33">
        <v>269.852</v>
      </c>
      <c r="H47" s="34">
        <v>0</v>
      </c>
      <c r="I47" s="34">
        <f>ROUND(ROUND(H47,2)*ROUND(G47,3),2)</f>
        <v>0</v>
      </c>
      <c r="O47">
        <f>(I47*21)/100</f>
        <v>0</v>
      </c>
      <c r="P47" t="s">
        <v>27</v>
      </c>
    </row>
    <row r="48" spans="1:5" ht="12.75">
      <c r="A48" s="35" t="s">
        <v>53</v>
      </c>
      <c r="E48" s="36" t="s">
        <v>222</v>
      </c>
    </row>
    <row r="49" spans="1:5" ht="344.25">
      <c r="A49" s="37" t="s">
        <v>54</v>
      </c>
      <c r="E49" s="38" t="s">
        <v>454</v>
      </c>
    </row>
    <row r="50" spans="1:5" ht="229.5">
      <c r="A50" t="s">
        <v>56</v>
      </c>
      <c r="E50" s="36" t="s">
        <v>224</v>
      </c>
    </row>
    <row r="51" spans="1:16" ht="12.75">
      <c r="A51" s="25" t="s">
        <v>48</v>
      </c>
      <c r="B51" s="30" t="s">
        <v>96</v>
      </c>
      <c r="C51" s="30" t="s">
        <v>225</v>
      </c>
      <c r="D51" s="25" t="s">
        <v>50</v>
      </c>
      <c r="E51" s="31" t="s">
        <v>226</v>
      </c>
      <c r="F51" s="32" t="s">
        <v>150</v>
      </c>
      <c r="G51" s="33">
        <v>0.7</v>
      </c>
      <c r="H51" s="34">
        <v>0</v>
      </c>
      <c r="I51" s="34">
        <f>ROUND(ROUND(H51,2)*ROUND(G51,3),2)</f>
        <v>0</v>
      </c>
      <c r="O51">
        <f>(I51*21)/100</f>
        <v>0</v>
      </c>
      <c r="P51" t="s">
        <v>27</v>
      </c>
    </row>
    <row r="52" spans="1:5" ht="12.75">
      <c r="A52" s="35" t="s">
        <v>53</v>
      </c>
      <c r="E52" s="36" t="s">
        <v>222</v>
      </c>
    </row>
    <row r="53" spans="1:5" ht="102">
      <c r="A53" s="37" t="s">
        <v>54</v>
      </c>
      <c r="E53" s="38" t="s">
        <v>455</v>
      </c>
    </row>
    <row r="54" spans="1:5" ht="293.25">
      <c r="A54" t="s">
        <v>56</v>
      </c>
      <c r="E54" s="36" t="s">
        <v>228</v>
      </c>
    </row>
    <row r="55" spans="1:18" ht="12.75" customHeight="1">
      <c r="A55" s="12" t="s">
        <v>46</v>
      </c>
      <c r="B55" s="12"/>
      <c r="C55" s="43" t="s">
        <v>27</v>
      </c>
      <c r="D55" s="12"/>
      <c r="E55" s="28" t="s">
        <v>233</v>
      </c>
      <c r="F55" s="12"/>
      <c r="G55" s="12"/>
      <c r="H55" s="12"/>
      <c r="I55" s="44">
        <f>0+Q55</f>
        <v>0</v>
      </c>
      <c r="O55">
        <f>0+R55</f>
        <v>0</v>
      </c>
      <c r="Q55">
        <f>0+I56+I60</f>
        <v>0</v>
      </c>
      <c r="R55">
        <f>0+O56+O60</f>
        <v>0</v>
      </c>
    </row>
    <row r="56" spans="1:16" ht="12.75">
      <c r="A56" s="25" t="s">
        <v>48</v>
      </c>
      <c r="B56" s="30" t="s">
        <v>100</v>
      </c>
      <c r="C56" s="30" t="s">
        <v>234</v>
      </c>
      <c r="D56" s="25" t="s">
        <v>50</v>
      </c>
      <c r="E56" s="31" t="s">
        <v>235</v>
      </c>
      <c r="F56" s="32" t="s">
        <v>164</v>
      </c>
      <c r="G56" s="33">
        <v>48</v>
      </c>
      <c r="H56" s="34">
        <v>0</v>
      </c>
      <c r="I56" s="34">
        <f>ROUND(ROUND(H56,2)*ROUND(G56,3),2)</f>
        <v>0</v>
      </c>
      <c r="O56">
        <f>(I56*21)/100</f>
        <v>0</v>
      </c>
      <c r="P56" t="s">
        <v>27</v>
      </c>
    </row>
    <row r="57" spans="1:5" ht="153">
      <c r="A57" s="35" t="s">
        <v>53</v>
      </c>
      <c r="E57" s="36" t="s">
        <v>236</v>
      </c>
    </row>
    <row r="58" spans="1:5" ht="191.25">
      <c r="A58" s="37" t="s">
        <v>54</v>
      </c>
      <c r="E58" s="38" t="s">
        <v>456</v>
      </c>
    </row>
    <row r="59" spans="1:5" ht="165.75">
      <c r="A59" t="s">
        <v>56</v>
      </c>
      <c r="E59" s="36" t="s">
        <v>238</v>
      </c>
    </row>
    <row r="60" spans="1:16" ht="12.75">
      <c r="A60" s="25" t="s">
        <v>48</v>
      </c>
      <c r="B60" s="30" t="s">
        <v>107</v>
      </c>
      <c r="C60" s="30" t="s">
        <v>239</v>
      </c>
      <c r="D60" s="25" t="s">
        <v>50</v>
      </c>
      <c r="E60" s="31" t="s">
        <v>240</v>
      </c>
      <c r="F60" s="32" t="s">
        <v>191</v>
      </c>
      <c r="G60" s="33">
        <v>380</v>
      </c>
      <c r="H60" s="34">
        <v>0</v>
      </c>
      <c r="I60" s="34">
        <f>ROUND(ROUND(H60,2)*ROUND(G60,3),2)</f>
        <v>0</v>
      </c>
      <c r="O60">
        <f>(I60*21)/100</f>
        <v>0</v>
      </c>
      <c r="P60" t="s">
        <v>27</v>
      </c>
    </row>
    <row r="61" spans="1:5" ht="25.5">
      <c r="A61" s="35" t="s">
        <v>53</v>
      </c>
      <c r="E61" s="36" t="s">
        <v>241</v>
      </c>
    </row>
    <row r="62" spans="1:5" ht="76.5">
      <c r="A62" s="37" t="s">
        <v>54</v>
      </c>
      <c r="E62" s="38" t="s">
        <v>457</v>
      </c>
    </row>
    <row r="63" spans="1:5" ht="102">
      <c r="A63" t="s">
        <v>56</v>
      </c>
      <c r="E63" s="36" t="s">
        <v>243</v>
      </c>
    </row>
    <row r="64" spans="1:18" ht="12.75" customHeight="1">
      <c r="A64" s="12" t="s">
        <v>46</v>
      </c>
      <c r="B64" s="12"/>
      <c r="C64" s="43" t="s">
        <v>38</v>
      </c>
      <c r="D64" s="12"/>
      <c r="E64" s="28" t="s">
        <v>244</v>
      </c>
      <c r="F64" s="12"/>
      <c r="G64" s="12"/>
      <c r="H64" s="12"/>
      <c r="I64" s="44">
        <f>0+Q64</f>
        <v>0</v>
      </c>
      <c r="O64">
        <f>0+R64</f>
        <v>0</v>
      </c>
      <c r="Q64">
        <f>0+I65+I69+I73+I77+I81+I85+I89+I93+I97+I101+I105</f>
        <v>0</v>
      </c>
      <c r="R64">
        <f>0+O65+O69+O73+O77+O81+O85+O89+O93+O97+O101+O105</f>
        <v>0</v>
      </c>
    </row>
    <row r="65" spans="1:16" ht="12.75">
      <c r="A65" s="25" t="s">
        <v>48</v>
      </c>
      <c r="B65" s="30" t="s">
        <v>111</v>
      </c>
      <c r="C65" s="30" t="s">
        <v>458</v>
      </c>
      <c r="D65" s="25" t="s">
        <v>50</v>
      </c>
      <c r="E65" s="31" t="s">
        <v>459</v>
      </c>
      <c r="F65" s="32" t="s">
        <v>191</v>
      </c>
      <c r="G65" s="33">
        <v>161.2</v>
      </c>
      <c r="H65" s="34">
        <v>0</v>
      </c>
      <c r="I65" s="34">
        <f>ROUND(ROUND(H65,2)*ROUND(G65,3),2)</f>
        <v>0</v>
      </c>
      <c r="O65">
        <f>(I65*21)/100</f>
        <v>0</v>
      </c>
      <c r="P65" t="s">
        <v>27</v>
      </c>
    </row>
    <row r="66" spans="1:5" ht="25.5">
      <c r="A66" s="35" t="s">
        <v>53</v>
      </c>
      <c r="E66" s="36" t="s">
        <v>241</v>
      </c>
    </row>
    <row r="67" spans="1:5" ht="153">
      <c r="A67" s="37" t="s">
        <v>54</v>
      </c>
      <c r="E67" s="38" t="s">
        <v>460</v>
      </c>
    </row>
    <row r="68" spans="1:5" ht="127.5">
      <c r="A68" t="s">
        <v>56</v>
      </c>
      <c r="E68" s="36" t="s">
        <v>461</v>
      </c>
    </row>
    <row r="69" spans="1:16" ht="12.75">
      <c r="A69" s="25" t="s">
        <v>48</v>
      </c>
      <c r="B69" s="30" t="s">
        <v>249</v>
      </c>
      <c r="C69" s="30" t="s">
        <v>245</v>
      </c>
      <c r="D69" s="25" t="s">
        <v>50</v>
      </c>
      <c r="E69" s="31" t="s">
        <v>246</v>
      </c>
      <c r="F69" s="32" t="s">
        <v>191</v>
      </c>
      <c r="G69" s="33">
        <v>231.8</v>
      </c>
      <c r="H69" s="34">
        <v>0</v>
      </c>
      <c r="I69" s="34">
        <f>ROUND(ROUND(H69,2)*ROUND(G69,3),2)</f>
        <v>0</v>
      </c>
      <c r="O69">
        <f>(I69*21)/100</f>
        <v>0</v>
      </c>
      <c r="P69" t="s">
        <v>27</v>
      </c>
    </row>
    <row r="70" spans="1:5" ht="25.5">
      <c r="A70" s="35" t="s">
        <v>53</v>
      </c>
      <c r="E70" s="36" t="s">
        <v>241</v>
      </c>
    </row>
    <row r="71" spans="1:5" ht="140.25">
      <c r="A71" s="37" t="s">
        <v>54</v>
      </c>
      <c r="E71" s="38" t="s">
        <v>462</v>
      </c>
    </row>
    <row r="72" spans="1:5" ht="51">
      <c r="A72" t="s">
        <v>56</v>
      </c>
      <c r="E72" s="36" t="s">
        <v>248</v>
      </c>
    </row>
    <row r="73" spans="1:16" ht="12.75">
      <c r="A73" s="25" t="s">
        <v>48</v>
      </c>
      <c r="B73" s="30" t="s">
        <v>254</v>
      </c>
      <c r="C73" s="30" t="s">
        <v>463</v>
      </c>
      <c r="D73" s="25" t="s">
        <v>32</v>
      </c>
      <c r="E73" s="31" t="s">
        <v>464</v>
      </c>
      <c r="F73" s="32" t="s">
        <v>191</v>
      </c>
      <c r="G73" s="33">
        <v>147</v>
      </c>
      <c r="H73" s="34">
        <v>0</v>
      </c>
      <c r="I73" s="34">
        <f>ROUND(ROUND(H73,2)*ROUND(G73,3),2)</f>
        <v>0</v>
      </c>
      <c r="O73">
        <f>(I73*21)/100</f>
        <v>0</v>
      </c>
      <c r="P73" t="s">
        <v>27</v>
      </c>
    </row>
    <row r="74" spans="1:5" ht="25.5">
      <c r="A74" s="35" t="s">
        <v>53</v>
      </c>
      <c r="E74" s="36" t="s">
        <v>241</v>
      </c>
    </row>
    <row r="75" spans="1:5" ht="76.5">
      <c r="A75" s="37" t="s">
        <v>54</v>
      </c>
      <c r="E75" s="38" t="s">
        <v>465</v>
      </c>
    </row>
    <row r="76" spans="1:5" ht="51">
      <c r="A76" t="s">
        <v>56</v>
      </c>
      <c r="E76" s="36" t="s">
        <v>248</v>
      </c>
    </row>
    <row r="77" spans="1:16" ht="12.75">
      <c r="A77" s="25" t="s">
        <v>48</v>
      </c>
      <c r="B77" s="30" t="s">
        <v>259</v>
      </c>
      <c r="C77" s="30" t="s">
        <v>250</v>
      </c>
      <c r="D77" s="25" t="s">
        <v>50</v>
      </c>
      <c r="E77" s="31" t="s">
        <v>251</v>
      </c>
      <c r="F77" s="32" t="s">
        <v>191</v>
      </c>
      <c r="G77" s="33">
        <v>6.5</v>
      </c>
      <c r="H77" s="34">
        <v>0</v>
      </c>
      <c r="I77" s="34">
        <f>ROUND(ROUND(H77,2)*ROUND(G77,3),2)</f>
        <v>0</v>
      </c>
      <c r="O77">
        <f>(I77*21)/100</f>
        <v>0</v>
      </c>
      <c r="P77" t="s">
        <v>27</v>
      </c>
    </row>
    <row r="78" spans="1:5" ht="25.5">
      <c r="A78" s="35" t="s">
        <v>53</v>
      </c>
      <c r="E78" s="36" t="s">
        <v>241</v>
      </c>
    </row>
    <row r="79" spans="1:5" ht="76.5">
      <c r="A79" s="37" t="s">
        <v>54</v>
      </c>
      <c r="E79" s="38" t="s">
        <v>466</v>
      </c>
    </row>
    <row r="80" spans="1:5" ht="102">
      <c r="A80" t="s">
        <v>56</v>
      </c>
      <c r="E80" s="36" t="s">
        <v>253</v>
      </c>
    </row>
    <row r="81" spans="1:16" ht="12.75">
      <c r="A81" s="25" t="s">
        <v>48</v>
      </c>
      <c r="B81" s="30" t="s">
        <v>263</v>
      </c>
      <c r="C81" s="30" t="s">
        <v>255</v>
      </c>
      <c r="D81" s="25" t="s">
        <v>50</v>
      </c>
      <c r="E81" s="31" t="s">
        <v>256</v>
      </c>
      <c r="F81" s="32" t="s">
        <v>191</v>
      </c>
      <c r="G81" s="33">
        <v>228.6</v>
      </c>
      <c r="H81" s="34">
        <v>0</v>
      </c>
      <c r="I81" s="34">
        <f>ROUND(ROUND(H81,2)*ROUND(G81,3),2)</f>
        <v>0</v>
      </c>
      <c r="O81">
        <f>(I81*21)/100</f>
        <v>0</v>
      </c>
      <c r="P81" t="s">
        <v>27</v>
      </c>
    </row>
    <row r="82" spans="1:5" ht="25.5">
      <c r="A82" s="35" t="s">
        <v>53</v>
      </c>
      <c r="E82" s="36" t="s">
        <v>241</v>
      </c>
    </row>
    <row r="83" spans="1:5" ht="76.5">
      <c r="A83" s="37" t="s">
        <v>54</v>
      </c>
      <c r="E83" s="38" t="s">
        <v>467</v>
      </c>
    </row>
    <row r="84" spans="1:5" ht="51">
      <c r="A84" t="s">
        <v>56</v>
      </c>
      <c r="E84" s="36" t="s">
        <v>258</v>
      </c>
    </row>
    <row r="85" spans="1:16" ht="12.75">
      <c r="A85" s="25" t="s">
        <v>48</v>
      </c>
      <c r="B85" s="30" t="s">
        <v>268</v>
      </c>
      <c r="C85" s="30" t="s">
        <v>260</v>
      </c>
      <c r="D85" s="25" t="s">
        <v>50</v>
      </c>
      <c r="E85" s="31" t="s">
        <v>261</v>
      </c>
      <c r="F85" s="32" t="s">
        <v>191</v>
      </c>
      <c r="G85" s="33">
        <v>451.8</v>
      </c>
      <c r="H85" s="34">
        <v>0</v>
      </c>
      <c r="I85" s="34">
        <f>ROUND(ROUND(H85,2)*ROUND(G85,3),2)</f>
        <v>0</v>
      </c>
      <c r="O85">
        <f>(I85*21)/100</f>
        <v>0</v>
      </c>
      <c r="P85" t="s">
        <v>27</v>
      </c>
    </row>
    <row r="86" spans="1:5" ht="25.5">
      <c r="A86" s="35" t="s">
        <v>53</v>
      </c>
      <c r="E86" s="36" t="s">
        <v>241</v>
      </c>
    </row>
    <row r="87" spans="1:5" ht="76.5">
      <c r="A87" s="37" t="s">
        <v>54</v>
      </c>
      <c r="E87" s="38" t="s">
        <v>468</v>
      </c>
    </row>
    <row r="88" spans="1:5" ht="51">
      <c r="A88" t="s">
        <v>56</v>
      </c>
      <c r="E88" s="36" t="s">
        <v>258</v>
      </c>
    </row>
    <row r="89" spans="1:16" ht="12.75">
      <c r="A89" s="25" t="s">
        <v>48</v>
      </c>
      <c r="B89" s="30" t="s">
        <v>272</v>
      </c>
      <c r="C89" s="30" t="s">
        <v>264</v>
      </c>
      <c r="D89" s="25" t="s">
        <v>50</v>
      </c>
      <c r="E89" s="31" t="s">
        <v>265</v>
      </c>
      <c r="F89" s="32" t="s">
        <v>191</v>
      </c>
      <c r="G89" s="33">
        <v>240.5</v>
      </c>
      <c r="H89" s="34">
        <v>0</v>
      </c>
      <c r="I89" s="34">
        <f>ROUND(ROUND(H89,2)*ROUND(G89,3),2)</f>
        <v>0</v>
      </c>
      <c r="O89">
        <f>(I89*21)/100</f>
        <v>0</v>
      </c>
      <c r="P89" t="s">
        <v>27</v>
      </c>
    </row>
    <row r="90" spans="1:5" ht="25.5">
      <c r="A90" s="35" t="s">
        <v>53</v>
      </c>
      <c r="E90" s="36" t="s">
        <v>241</v>
      </c>
    </row>
    <row r="91" spans="1:5" ht="178.5">
      <c r="A91" s="37" t="s">
        <v>54</v>
      </c>
      <c r="E91" s="38" t="s">
        <v>469</v>
      </c>
    </row>
    <row r="92" spans="1:5" ht="140.25">
      <c r="A92" t="s">
        <v>56</v>
      </c>
      <c r="E92" s="36" t="s">
        <v>267</v>
      </c>
    </row>
    <row r="93" spans="1:16" ht="12.75">
      <c r="A93" s="25" t="s">
        <v>48</v>
      </c>
      <c r="B93" s="30" t="s">
        <v>275</v>
      </c>
      <c r="C93" s="30" t="s">
        <v>269</v>
      </c>
      <c r="D93" s="25" t="s">
        <v>50</v>
      </c>
      <c r="E93" s="31" t="s">
        <v>270</v>
      </c>
      <c r="F93" s="32" t="s">
        <v>191</v>
      </c>
      <c r="G93" s="33">
        <v>242.3</v>
      </c>
      <c r="H93" s="34">
        <v>0</v>
      </c>
      <c r="I93" s="34">
        <f>ROUND(ROUND(H93,2)*ROUND(G93,3),2)</f>
        <v>0</v>
      </c>
      <c r="O93">
        <f>(I93*21)/100</f>
        <v>0</v>
      </c>
      <c r="P93" t="s">
        <v>27</v>
      </c>
    </row>
    <row r="94" spans="1:5" ht="25.5">
      <c r="A94" s="35" t="s">
        <v>53</v>
      </c>
      <c r="E94" s="36" t="s">
        <v>241</v>
      </c>
    </row>
    <row r="95" spans="1:5" ht="178.5">
      <c r="A95" s="37" t="s">
        <v>54</v>
      </c>
      <c r="E95" s="38" t="s">
        <v>470</v>
      </c>
    </row>
    <row r="96" spans="1:5" ht="140.25">
      <c r="A96" t="s">
        <v>56</v>
      </c>
      <c r="E96" s="36" t="s">
        <v>267</v>
      </c>
    </row>
    <row r="97" spans="1:16" ht="12.75">
      <c r="A97" s="25" t="s">
        <v>48</v>
      </c>
      <c r="B97" s="30" t="s">
        <v>280</v>
      </c>
      <c r="C97" s="30" t="s">
        <v>273</v>
      </c>
      <c r="D97" s="25" t="s">
        <v>50</v>
      </c>
      <c r="E97" s="31" t="s">
        <v>274</v>
      </c>
      <c r="F97" s="32" t="s">
        <v>191</v>
      </c>
      <c r="G97" s="33">
        <v>228.6</v>
      </c>
      <c r="H97" s="34">
        <v>0</v>
      </c>
      <c r="I97" s="34">
        <f>ROUND(ROUND(H97,2)*ROUND(G97,3),2)</f>
        <v>0</v>
      </c>
      <c r="O97">
        <f>(I97*21)/100</f>
        <v>0</v>
      </c>
      <c r="P97" t="s">
        <v>27</v>
      </c>
    </row>
    <row r="98" spans="1:5" ht="25.5">
      <c r="A98" s="35" t="s">
        <v>53</v>
      </c>
      <c r="E98" s="36" t="s">
        <v>241</v>
      </c>
    </row>
    <row r="99" spans="1:5" ht="76.5">
      <c r="A99" s="37" t="s">
        <v>54</v>
      </c>
      <c r="E99" s="38" t="s">
        <v>471</v>
      </c>
    </row>
    <row r="100" spans="1:5" ht="140.25">
      <c r="A100" t="s">
        <v>56</v>
      </c>
      <c r="E100" s="36" t="s">
        <v>267</v>
      </c>
    </row>
    <row r="101" spans="1:16" ht="12.75">
      <c r="A101" s="25" t="s">
        <v>48</v>
      </c>
      <c r="B101" s="30" t="s">
        <v>286</v>
      </c>
      <c r="C101" s="30" t="s">
        <v>276</v>
      </c>
      <c r="D101" s="25" t="s">
        <v>50</v>
      </c>
      <c r="E101" s="31" t="s">
        <v>277</v>
      </c>
      <c r="F101" s="32" t="s">
        <v>191</v>
      </c>
      <c r="G101" s="33">
        <v>170</v>
      </c>
      <c r="H101" s="34">
        <v>0</v>
      </c>
      <c r="I101" s="34">
        <f>ROUND(ROUND(H101,2)*ROUND(G101,3),2)</f>
        <v>0</v>
      </c>
      <c r="O101">
        <f>(I101*21)/100</f>
        <v>0</v>
      </c>
      <c r="P101" t="s">
        <v>27</v>
      </c>
    </row>
    <row r="102" spans="1:5" ht="25.5">
      <c r="A102" s="35" t="s">
        <v>53</v>
      </c>
      <c r="E102" s="36" t="s">
        <v>241</v>
      </c>
    </row>
    <row r="103" spans="1:5" ht="89.25">
      <c r="A103" s="37" t="s">
        <v>54</v>
      </c>
      <c r="E103" s="38" t="s">
        <v>472</v>
      </c>
    </row>
    <row r="104" spans="1:5" ht="165.75">
      <c r="A104" t="s">
        <v>56</v>
      </c>
      <c r="E104" s="36" t="s">
        <v>279</v>
      </c>
    </row>
    <row r="105" spans="1:16" ht="12.75">
      <c r="A105" s="25" t="s">
        <v>48</v>
      </c>
      <c r="B105" s="30" t="s">
        <v>292</v>
      </c>
      <c r="C105" s="30" t="s">
        <v>281</v>
      </c>
      <c r="D105" s="25" t="s">
        <v>50</v>
      </c>
      <c r="E105" s="31" t="s">
        <v>282</v>
      </c>
      <c r="F105" s="32" t="s">
        <v>164</v>
      </c>
      <c r="G105" s="33">
        <v>56.4</v>
      </c>
      <c r="H105" s="34">
        <v>0</v>
      </c>
      <c r="I105" s="34">
        <f>ROUND(ROUND(H105,2)*ROUND(G105,3),2)</f>
        <v>0</v>
      </c>
      <c r="O105">
        <f>(I105*21)/100</f>
        <v>0</v>
      </c>
      <c r="P105" t="s">
        <v>27</v>
      </c>
    </row>
    <row r="106" spans="1:5" ht="25.5">
      <c r="A106" s="35" t="s">
        <v>53</v>
      </c>
      <c r="E106" s="36" t="s">
        <v>241</v>
      </c>
    </row>
    <row r="107" spans="1:5" ht="318.75">
      <c r="A107" s="37" t="s">
        <v>54</v>
      </c>
      <c r="E107" s="38" t="s">
        <v>473</v>
      </c>
    </row>
    <row r="108" spans="1:5" ht="38.25">
      <c r="A108" t="s">
        <v>56</v>
      </c>
      <c r="E108" s="36" t="s">
        <v>284</v>
      </c>
    </row>
    <row r="109" spans="1:18" ht="12.75" customHeight="1">
      <c r="A109" s="12" t="s">
        <v>46</v>
      </c>
      <c r="B109" s="12"/>
      <c r="C109" s="43" t="s">
        <v>84</v>
      </c>
      <c r="D109" s="12"/>
      <c r="E109" s="28" t="s">
        <v>285</v>
      </c>
      <c r="F109" s="12"/>
      <c r="G109" s="12"/>
      <c r="H109" s="12"/>
      <c r="I109" s="44">
        <f>0+Q109</f>
        <v>0</v>
      </c>
      <c r="O109">
        <f>0+R109</f>
        <v>0</v>
      </c>
      <c r="Q109">
        <f>0+I110+I114</f>
        <v>0</v>
      </c>
      <c r="R109">
        <f>0+O110+O114</f>
        <v>0</v>
      </c>
    </row>
    <row r="110" spans="1:16" ht="12.75">
      <c r="A110" s="25" t="s">
        <v>48</v>
      </c>
      <c r="B110" s="30" t="s">
        <v>296</v>
      </c>
      <c r="C110" s="30" t="s">
        <v>287</v>
      </c>
      <c r="D110" s="25" t="s">
        <v>50</v>
      </c>
      <c r="E110" s="31" t="s">
        <v>288</v>
      </c>
      <c r="F110" s="32" t="s">
        <v>164</v>
      </c>
      <c r="G110" s="33">
        <v>2.5</v>
      </c>
      <c r="H110" s="34">
        <v>0</v>
      </c>
      <c r="I110" s="34">
        <f>ROUND(ROUND(H110,2)*ROUND(G110,3),2)</f>
        <v>0</v>
      </c>
      <c r="O110">
        <f>(I110*21)/100</f>
        <v>0</v>
      </c>
      <c r="P110" t="s">
        <v>27</v>
      </c>
    </row>
    <row r="111" spans="1:5" ht="38.25">
      <c r="A111" s="35" t="s">
        <v>53</v>
      </c>
      <c r="E111" s="36" t="s">
        <v>289</v>
      </c>
    </row>
    <row r="112" spans="1:5" ht="76.5">
      <c r="A112" s="37" t="s">
        <v>54</v>
      </c>
      <c r="E112" s="38" t="s">
        <v>474</v>
      </c>
    </row>
    <row r="113" spans="1:5" ht="255">
      <c r="A113" t="s">
        <v>56</v>
      </c>
      <c r="E113" s="36" t="s">
        <v>291</v>
      </c>
    </row>
    <row r="114" spans="1:16" ht="12.75">
      <c r="A114" s="25" t="s">
        <v>48</v>
      </c>
      <c r="B114" s="30" t="s">
        <v>301</v>
      </c>
      <c r="C114" s="30" t="s">
        <v>302</v>
      </c>
      <c r="D114" s="25" t="s">
        <v>50</v>
      </c>
      <c r="E114" s="31" t="s">
        <v>303</v>
      </c>
      <c r="F114" s="32" t="s">
        <v>70</v>
      </c>
      <c r="G114" s="33">
        <v>1</v>
      </c>
      <c r="H114" s="34">
        <v>0</v>
      </c>
      <c r="I114" s="34">
        <f>ROUND(ROUND(H114,2)*ROUND(G114,3),2)</f>
        <v>0</v>
      </c>
      <c r="O114">
        <f>(I114*21)/100</f>
        <v>0</v>
      </c>
      <c r="P114" t="s">
        <v>27</v>
      </c>
    </row>
    <row r="115" spans="1:5" ht="25.5">
      <c r="A115" s="35" t="s">
        <v>53</v>
      </c>
      <c r="E115" s="36" t="s">
        <v>241</v>
      </c>
    </row>
    <row r="116" spans="1:5" ht="63.75">
      <c r="A116" s="37" t="s">
        <v>54</v>
      </c>
      <c r="E116" s="38" t="s">
        <v>475</v>
      </c>
    </row>
    <row r="117" spans="1:5" ht="76.5">
      <c r="A117" t="s">
        <v>56</v>
      </c>
      <c r="E117" s="36" t="s">
        <v>305</v>
      </c>
    </row>
    <row r="118" spans="1:18" ht="12.75" customHeight="1">
      <c r="A118" s="12" t="s">
        <v>46</v>
      </c>
      <c r="B118" s="12"/>
      <c r="C118" s="43" t="s">
        <v>43</v>
      </c>
      <c r="D118" s="12"/>
      <c r="E118" s="28" t="s">
        <v>161</v>
      </c>
      <c r="F118" s="12"/>
      <c r="G118" s="12"/>
      <c r="H118" s="12"/>
      <c r="I118" s="44">
        <f>0+Q118</f>
        <v>0</v>
      </c>
      <c r="O118">
        <f>0+R118</f>
        <v>0</v>
      </c>
      <c r="Q118">
        <f>0+I119+I123+I127+I131+I135+I139+I143+I147</f>
        <v>0</v>
      </c>
      <c r="R118">
        <f>0+O119+O123+O127+O131+O135+O139+O143+O147</f>
        <v>0</v>
      </c>
    </row>
    <row r="119" spans="1:16" ht="25.5">
      <c r="A119" s="25" t="s">
        <v>48</v>
      </c>
      <c r="B119" s="30" t="s">
        <v>306</v>
      </c>
      <c r="C119" s="30" t="s">
        <v>168</v>
      </c>
      <c r="D119" s="25" t="s">
        <v>50</v>
      </c>
      <c r="E119" s="31" t="s">
        <v>169</v>
      </c>
      <c r="F119" s="32" t="s">
        <v>70</v>
      </c>
      <c r="G119" s="33">
        <v>4</v>
      </c>
      <c r="H119" s="34">
        <v>0</v>
      </c>
      <c r="I119" s="34">
        <f>ROUND(ROUND(H119,2)*ROUND(G119,3),2)</f>
        <v>0</v>
      </c>
      <c r="O119">
        <f>(I119*21)/100</f>
        <v>0</v>
      </c>
      <c r="P119" t="s">
        <v>27</v>
      </c>
    </row>
    <row r="120" spans="1:5" ht="12.75">
      <c r="A120" s="35" t="s">
        <v>53</v>
      </c>
      <c r="E120" s="36" t="s">
        <v>50</v>
      </c>
    </row>
    <row r="121" spans="1:5" ht="102">
      <c r="A121" s="37" t="s">
        <v>54</v>
      </c>
      <c r="E121" s="38" t="s">
        <v>476</v>
      </c>
    </row>
    <row r="122" spans="1:5" ht="25.5">
      <c r="A122" t="s">
        <v>56</v>
      </c>
      <c r="E122" s="36" t="s">
        <v>172</v>
      </c>
    </row>
    <row r="123" spans="1:16" ht="25.5">
      <c r="A123" s="25" t="s">
        <v>48</v>
      </c>
      <c r="B123" s="30" t="s">
        <v>310</v>
      </c>
      <c r="C123" s="30" t="s">
        <v>326</v>
      </c>
      <c r="D123" s="25" t="s">
        <v>50</v>
      </c>
      <c r="E123" s="31" t="s">
        <v>327</v>
      </c>
      <c r="F123" s="32" t="s">
        <v>70</v>
      </c>
      <c r="G123" s="33">
        <v>1</v>
      </c>
      <c r="H123" s="34">
        <v>0</v>
      </c>
      <c r="I123" s="34">
        <f>ROUND(ROUND(H123,2)*ROUND(G123,3),2)</f>
        <v>0</v>
      </c>
      <c r="O123">
        <f>(I123*21)/100</f>
        <v>0</v>
      </c>
      <c r="P123" t="s">
        <v>27</v>
      </c>
    </row>
    <row r="124" spans="1:5" ht="25.5">
      <c r="A124" s="35" t="s">
        <v>53</v>
      </c>
      <c r="E124" s="36" t="s">
        <v>241</v>
      </c>
    </row>
    <row r="125" spans="1:5" ht="38.25">
      <c r="A125" s="37" t="s">
        <v>54</v>
      </c>
      <c r="E125" s="38" t="s">
        <v>477</v>
      </c>
    </row>
    <row r="126" spans="1:5" ht="25.5">
      <c r="A126" t="s">
        <v>56</v>
      </c>
      <c r="E126" s="36" t="s">
        <v>329</v>
      </c>
    </row>
    <row r="127" spans="1:16" ht="25.5">
      <c r="A127" s="25" t="s">
        <v>48</v>
      </c>
      <c r="B127" s="30" t="s">
        <v>316</v>
      </c>
      <c r="C127" s="30" t="s">
        <v>331</v>
      </c>
      <c r="D127" s="25" t="s">
        <v>50</v>
      </c>
      <c r="E127" s="31" t="s">
        <v>332</v>
      </c>
      <c r="F127" s="32" t="s">
        <v>70</v>
      </c>
      <c r="G127" s="33">
        <v>4</v>
      </c>
      <c r="H127" s="34">
        <v>0</v>
      </c>
      <c r="I127" s="34">
        <f>ROUND(ROUND(H127,2)*ROUND(G127,3),2)</f>
        <v>0</v>
      </c>
      <c r="O127">
        <f>(I127*21)/100</f>
        <v>0</v>
      </c>
      <c r="P127" t="s">
        <v>27</v>
      </c>
    </row>
    <row r="128" spans="1:5" ht="25.5">
      <c r="A128" s="35" t="s">
        <v>53</v>
      </c>
      <c r="E128" s="36" t="s">
        <v>241</v>
      </c>
    </row>
    <row r="129" spans="1:5" ht="102">
      <c r="A129" s="37" t="s">
        <v>54</v>
      </c>
      <c r="E129" s="38" t="s">
        <v>478</v>
      </c>
    </row>
    <row r="130" spans="1:5" ht="38.25">
      <c r="A130" t="s">
        <v>56</v>
      </c>
      <c r="E130" s="36" t="s">
        <v>334</v>
      </c>
    </row>
    <row r="131" spans="1:16" ht="12.75">
      <c r="A131" s="25" t="s">
        <v>48</v>
      </c>
      <c r="B131" s="30" t="s">
        <v>321</v>
      </c>
      <c r="C131" s="30" t="s">
        <v>359</v>
      </c>
      <c r="D131" s="25" t="s">
        <v>50</v>
      </c>
      <c r="E131" s="31" t="s">
        <v>360</v>
      </c>
      <c r="F131" s="32" t="s">
        <v>164</v>
      </c>
      <c r="G131" s="33">
        <v>38</v>
      </c>
      <c r="H131" s="34">
        <v>0</v>
      </c>
      <c r="I131" s="34">
        <f>ROUND(ROUND(H131,2)*ROUND(G131,3),2)</f>
        <v>0</v>
      </c>
      <c r="O131">
        <f>(I131*21)/100</f>
        <v>0</v>
      </c>
      <c r="P131" t="s">
        <v>27</v>
      </c>
    </row>
    <row r="132" spans="1:5" ht="25.5">
      <c r="A132" s="35" t="s">
        <v>53</v>
      </c>
      <c r="E132" s="36" t="s">
        <v>241</v>
      </c>
    </row>
    <row r="133" spans="1:5" ht="191.25">
      <c r="A133" s="37" t="s">
        <v>54</v>
      </c>
      <c r="E133" s="38" t="s">
        <v>479</v>
      </c>
    </row>
    <row r="134" spans="1:5" ht="51">
      <c r="A134" t="s">
        <v>56</v>
      </c>
      <c r="E134" s="36" t="s">
        <v>362</v>
      </c>
    </row>
    <row r="135" spans="1:16" ht="12.75">
      <c r="A135" s="25" t="s">
        <v>48</v>
      </c>
      <c r="B135" s="30" t="s">
        <v>323</v>
      </c>
      <c r="C135" s="30" t="s">
        <v>480</v>
      </c>
      <c r="D135" s="25" t="s">
        <v>50</v>
      </c>
      <c r="E135" s="31" t="s">
        <v>481</v>
      </c>
      <c r="F135" s="32" t="s">
        <v>164</v>
      </c>
      <c r="G135" s="33">
        <v>15</v>
      </c>
      <c r="H135" s="34">
        <v>0</v>
      </c>
      <c r="I135" s="34">
        <f>ROUND(ROUND(H135,2)*ROUND(G135,3),2)</f>
        <v>0</v>
      </c>
      <c r="O135">
        <f>(I135*21)/100</f>
        <v>0</v>
      </c>
      <c r="P135" t="s">
        <v>27</v>
      </c>
    </row>
    <row r="136" spans="1:5" ht="25.5">
      <c r="A136" s="35" t="s">
        <v>53</v>
      </c>
      <c r="E136" s="36" t="s">
        <v>241</v>
      </c>
    </row>
    <row r="137" spans="1:5" ht="76.5">
      <c r="A137" s="37" t="s">
        <v>54</v>
      </c>
      <c r="E137" s="38" t="s">
        <v>482</v>
      </c>
    </row>
    <row r="138" spans="1:5" ht="51">
      <c r="A138" t="s">
        <v>56</v>
      </c>
      <c r="E138" s="36" t="s">
        <v>362</v>
      </c>
    </row>
    <row r="139" spans="1:16" ht="12.75">
      <c r="A139" s="25" t="s">
        <v>48</v>
      </c>
      <c r="B139" s="30" t="s">
        <v>325</v>
      </c>
      <c r="C139" s="30" t="s">
        <v>364</v>
      </c>
      <c r="D139" s="25" t="s">
        <v>50</v>
      </c>
      <c r="E139" s="31" t="s">
        <v>365</v>
      </c>
      <c r="F139" s="32" t="s">
        <v>164</v>
      </c>
      <c r="G139" s="33">
        <v>74</v>
      </c>
      <c r="H139" s="34">
        <v>0</v>
      </c>
      <c r="I139" s="34">
        <f>ROUND(ROUND(H139,2)*ROUND(G139,3),2)</f>
        <v>0</v>
      </c>
      <c r="O139">
        <f>(I139*21)/100</f>
        <v>0</v>
      </c>
      <c r="P139" t="s">
        <v>27</v>
      </c>
    </row>
    <row r="140" spans="1:5" ht="25.5">
      <c r="A140" s="35" t="s">
        <v>53</v>
      </c>
      <c r="E140" s="36" t="s">
        <v>241</v>
      </c>
    </row>
    <row r="141" spans="1:5" ht="76.5">
      <c r="A141" s="37" t="s">
        <v>54</v>
      </c>
      <c r="E141" s="38" t="s">
        <v>483</v>
      </c>
    </row>
    <row r="142" spans="1:5" ht="51">
      <c r="A142" t="s">
        <v>56</v>
      </c>
      <c r="E142" s="36" t="s">
        <v>367</v>
      </c>
    </row>
    <row r="143" spans="1:16" ht="12.75">
      <c r="A143" s="25" t="s">
        <v>48</v>
      </c>
      <c r="B143" s="30" t="s">
        <v>330</v>
      </c>
      <c r="C143" s="30" t="s">
        <v>369</v>
      </c>
      <c r="D143" s="25" t="s">
        <v>50</v>
      </c>
      <c r="E143" s="31" t="s">
        <v>370</v>
      </c>
      <c r="F143" s="32" t="s">
        <v>164</v>
      </c>
      <c r="G143" s="33">
        <v>56.4</v>
      </c>
      <c r="H143" s="34">
        <v>0</v>
      </c>
      <c r="I143" s="34">
        <f>ROUND(ROUND(H143,2)*ROUND(G143,3),2)</f>
        <v>0</v>
      </c>
      <c r="O143">
        <f>(I143*21)/100</f>
        <v>0</v>
      </c>
      <c r="P143" t="s">
        <v>27</v>
      </c>
    </row>
    <row r="144" spans="1:5" ht="12.75">
      <c r="A144" s="35" t="s">
        <v>53</v>
      </c>
      <c r="E144" s="36" t="s">
        <v>50</v>
      </c>
    </row>
    <row r="145" spans="1:5" ht="306">
      <c r="A145" s="37" t="s">
        <v>54</v>
      </c>
      <c r="E145" s="38" t="s">
        <v>484</v>
      </c>
    </row>
    <row r="146" spans="1:5" ht="25.5">
      <c r="A146" t="s">
        <v>56</v>
      </c>
      <c r="E146" s="36" t="s">
        <v>372</v>
      </c>
    </row>
    <row r="147" spans="1:16" ht="12.75">
      <c r="A147" s="25" t="s">
        <v>48</v>
      </c>
      <c r="B147" s="30" t="s">
        <v>335</v>
      </c>
      <c r="C147" s="30" t="s">
        <v>379</v>
      </c>
      <c r="D147" s="25" t="s">
        <v>50</v>
      </c>
      <c r="E147" s="31" t="s">
        <v>380</v>
      </c>
      <c r="F147" s="32" t="s">
        <v>70</v>
      </c>
      <c r="G147" s="33">
        <v>1</v>
      </c>
      <c r="H147" s="34">
        <v>0</v>
      </c>
      <c r="I147" s="34">
        <f>ROUND(ROUND(H147,2)*ROUND(G147,3),2)</f>
        <v>0</v>
      </c>
      <c r="O147">
        <f>(I147*21)/100</f>
        <v>0</v>
      </c>
      <c r="P147" t="s">
        <v>27</v>
      </c>
    </row>
    <row r="148" spans="1:5" ht="12.75">
      <c r="A148" s="35" t="s">
        <v>53</v>
      </c>
      <c r="E148" s="36" t="s">
        <v>50</v>
      </c>
    </row>
    <row r="149" spans="1:5" ht="51">
      <c r="A149" s="37" t="s">
        <v>54</v>
      </c>
      <c r="E149" s="38" t="s">
        <v>485</v>
      </c>
    </row>
    <row r="150" spans="1:5" ht="89.25">
      <c r="A150" t="s">
        <v>56</v>
      </c>
      <c r="E150" s="36" t="s">
        <v>193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Pentium1</cp:lastModifiedBy>
  <dcterms:modified xsi:type="dcterms:W3CDTF">2022-01-26T13:26:26Z</dcterms:modified>
  <cp:category/>
  <cp:version/>
  <cp:contentType/>
  <cp:contentStatus/>
</cp:coreProperties>
</file>