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filterPrivacy="1" defaultThemeVersion="166925"/>
  <workbookProtection workbookAlgorithmName="SHA-512" workbookHashValue="ycOiJfdbkDoGH5Nv9e4EkNsGezdQa0apwmknCvWGgIOhxR0Oyi4pvEvgjDSEiDxKuFQZdVSCtxEylb73mSie1A==" workbookSpinCount="100000" workbookSaltValue="++gY7gWj4IYSWs8aYpSlvA==" lockStructure="1"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<sst xmlns="http://schemas.openxmlformats.org/spreadsheetml/2006/main" count="63" uniqueCount="63">
  <si>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Příloha č. 3 zadávacích podmínek  – Cenový rozpad</t>
  </si>
  <si>
    <t>Zadavatel: Nemocnice Pardubického kraje, a.s., sídlem Kyjevská 44, 532 03 Pardubice, IČO: 27520536</t>
  </si>
  <si>
    <t>bod č.</t>
  </si>
  <si>
    <t>předmět plnění</t>
  </si>
  <si>
    <t>Cena v Kč bez DPH</t>
  </si>
  <si>
    <t xml:space="preserve">Hodnota DPH 21 % </t>
  </si>
  <si>
    <t>Cena v Kč vč. DPH</t>
  </si>
  <si>
    <t>Částa A - DÍLO dle čl. III a násl. Smlouvy</t>
  </si>
  <si>
    <t>1.1.</t>
  </si>
  <si>
    <t>1.2.</t>
  </si>
  <si>
    <t>Instalace a Implementace Díla</t>
  </si>
  <si>
    <t>1.3.</t>
  </si>
  <si>
    <t>Napojení SW systémů</t>
  </si>
  <si>
    <t>Školení uživatelů celkem, z toho:</t>
  </si>
  <si>
    <t>uživatelské školení</t>
  </si>
  <si>
    <t>Dokumentace plnění celkem, z toho:</t>
  </si>
  <si>
    <t>Instalační dokumentace</t>
  </si>
  <si>
    <t>Uživatelská dokumentace</t>
  </si>
  <si>
    <t>Základní bezpečnostní dokumentace</t>
  </si>
  <si>
    <t>Provozní dokumentace</t>
  </si>
  <si>
    <t>Školící dokumentace</t>
  </si>
  <si>
    <t>Projektová dokumentace</t>
  </si>
  <si>
    <t>Dopadová analýza DPIA</t>
  </si>
  <si>
    <t>EXIT plán a realizace Exit plánu</t>
  </si>
  <si>
    <t>Havarijní plán</t>
  </si>
  <si>
    <r>
      <t xml:space="preserve">Licence </t>
    </r>
    <r>
      <rPr>
        <sz val="12"/>
        <color theme="1"/>
        <rFont val="Calibri"/>
        <family val="2"/>
        <scheme val="minor"/>
      </rPr>
      <t>na dobu neurčitou</t>
    </r>
    <r>
      <rPr>
        <b/>
        <sz val="12"/>
        <color theme="1"/>
        <rFont val="Calibri"/>
        <family val="2"/>
        <scheme val="minor"/>
      </rPr>
      <t xml:space="preserve"> (včetně případných nákladů na porprietární licence nutných k provozu Díla)</t>
    </r>
  </si>
  <si>
    <t>1.9.</t>
  </si>
  <si>
    <t>Celkem za Dílo (část A Smlouvy a společných ustanovení Smlouvy )</t>
  </si>
  <si>
    <t>ČÁST B - SERVISNÍ SLUŽBY a společná ustanovení Smlouvy o Dílo</t>
  </si>
  <si>
    <t>2.1.</t>
  </si>
  <si>
    <t>Cena za 1 měsíc poskytování všech Servisních služeb (část B Smlouvy o Dílo a společná ustanovení Smlouvy o Dílo), z toho:</t>
  </si>
  <si>
    <t>2.1.1.</t>
  </si>
  <si>
    <t>Dílčí Služba: S1 Provozní podpora Systému ESB NPK (služby KS1.1. až KS 1.6 Přílohy č. 2 - Funkční a technická specifikace) – cena za 1 měsíc poskytování služby</t>
  </si>
  <si>
    <t>2.1.2.</t>
  </si>
  <si>
    <t>Dílčí Služba: S2 Vzdělávání klíčových uživatelů, administrátorů a správců Systému ESB NPK – cena za 1 měsíc poskytování služby</t>
  </si>
  <si>
    <t>2.1.3.</t>
  </si>
  <si>
    <t>Dílčí Služba: S3 Služby údržby dokumentace Systému ESB NPK (Garance aktualizované dokumentace)</t>
  </si>
  <si>
    <t>3.</t>
  </si>
  <si>
    <t>ČÁST C - ROZVOJ a společná ustanovení Smlouvy o Dílo</t>
  </si>
  <si>
    <t>3.1.</t>
  </si>
  <si>
    <t>Cena za poskytování 1 člověkodne Rozvoje (část C Smlouvy o Dílo)</t>
  </si>
  <si>
    <r>
      <t xml:space="preserve">4. Celková cena za dobu trvání životního cyklu předmětu plnění Smlouvy v délce 5 let </t>
    </r>
    <r>
      <rPr>
        <sz val="12"/>
        <color theme="1"/>
        <rFont val="Calibri"/>
        <family val="2"/>
        <scheme val="minor"/>
      </rPr>
      <t>(je předmětem hodnoc</t>
    </r>
    <r>
      <rPr>
        <sz val="12"/>
        <rFont val="Calibri"/>
        <family val="2"/>
        <scheme val="minor"/>
      </rPr>
      <t>ení dle čl. 3</t>
    </r>
    <r>
      <rPr>
        <sz val="12"/>
        <color theme="1"/>
        <rFont val="Calibri"/>
        <family val="2"/>
        <scheme val="minor"/>
      </rPr>
      <t xml:space="preserve"> zadávacích podmínek)</t>
    </r>
    <r>
      <rPr>
        <b/>
        <sz val="12"/>
        <color theme="1"/>
        <rFont val="Calibri"/>
        <family val="2"/>
        <scheme val="minor"/>
      </rPr>
      <t xml:space="preserve"> - jedná se o předpokládanou cenu životního cyklu předmětu plnění Smlouvy </t>
    </r>
  </si>
  <si>
    <r>
      <rPr>
        <b/>
        <sz val="11"/>
        <color theme="1"/>
        <rFont val="Calibri"/>
        <family val="2"/>
        <scheme val="minor"/>
      </rPr>
      <t>Prohlašuji čestně, že výše uvedené položky a ceny odpovídají mé svobodné a pravé vůli a jsou závazné.</t>
    </r>
    <r>
      <rPr>
        <sz val="11"/>
        <color rgb="FF92D050"/>
        <rFont val="Calibri"/>
        <family val="2"/>
        <scheme val="minor"/>
      </rPr>
      <t xml:space="preserve"> (PODEPÍŠE OSOBA OPRÁVNĚNÁ JEDNAT ZA VYBRANÉHO DODAVATELE: DO NABÍDKY PODPIS NENÍ TŘEBA VKLÁDAT, BUDE PODEPSÁNO AŽ VYBRANÝM DODAVATELEM PŘI PODPISU SMLOUVY NA PŘEDMĚT VEŘEJNÉ ZAKÁZKY)</t>
    </r>
  </si>
  <si>
    <t>ETAPA 1 - Implementační plán projektu (Návrh realizace)</t>
  </si>
  <si>
    <t>ETAPA 2 - Implementace řešení, z toho:</t>
  </si>
  <si>
    <t>1.2.1.</t>
  </si>
  <si>
    <t>1.2.2.1</t>
  </si>
  <si>
    <t>1.2.3.</t>
  </si>
  <si>
    <t>1.2.3.1.</t>
  </si>
  <si>
    <t>1.2.3.2.</t>
  </si>
  <si>
    <t>1.2.4.</t>
  </si>
  <si>
    <t>1.2.4.1.</t>
  </si>
  <si>
    <t>1.2.4.2.</t>
  </si>
  <si>
    <t>1.2.4.3.</t>
  </si>
  <si>
    <t>1.2.4.4.</t>
  </si>
  <si>
    <t>1.2.4.5</t>
  </si>
  <si>
    <t>1.2.4.6</t>
  </si>
  <si>
    <t>1.2.4.7</t>
  </si>
  <si>
    <t>1.2.5.</t>
  </si>
  <si>
    <t>1.2.6.</t>
  </si>
  <si>
    <t>Školení typ "administrátor a správce" v počtu max. 20 osob</t>
  </si>
  <si>
    <r>
      <t xml:space="preserve">Veřejné zakázky s názvem </t>
    </r>
    <r>
      <rPr>
        <sz val="12"/>
        <color theme="1"/>
        <rFont val="Calibri"/>
        <family val="2"/>
        <scheme val="minor"/>
      </rPr>
      <t>„Interní integrační vrstva včetně aplikačních rozhraní“</t>
    </r>
  </si>
  <si>
    <t>Poznámka pro zadávací řízení  (ve smlouvě bude vypuštěno): Dodavatel doplní uvedené ceny za dílčí plnění předmětu pouze do žlutě zvýrazněných polí. Zbytek ceny tabulka dopočítá sama. Ceny obsažené v této Příloze musí odpovídat závazku obsaženého v Příloze č. 2 zadávacích podmínek  – Návrh smlouvy o implementaci software a posyktování služeb podpory a údržby. Dodavatel není oprávněn měnit vzorce nebo algoritmy v tabulce pro podání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</si>
</sst>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92D05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164" fontId="5" fillId="0" borderId="6" xfId="0" applyNumberFormat="1" applyFont="1" applyBorder="1" applyAlignment="1" applyProtection="1">
      <alignment horizontal="left" vertical="center" wrapText="1"/>
      <protection hidden="1"/>
    </xf>
    <xf numFmtId="16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horizontal="left" vertical="center" wrapText="1"/>
      <protection hidden="1"/>
    </xf>
    <xf numFmtId="164" fontId="5" fillId="0" borderId="10" xfId="0" applyNumberFormat="1" applyFont="1" applyBorder="1" applyAlignment="1" applyProtection="1">
      <alignment horizontal="left" vertical="center" wrapText="1"/>
      <protection hidden="1"/>
    </xf>
    <xf numFmtId="164" fontId="4" fillId="3" borderId="10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10" xfId="0" applyNumberFormat="1" applyFont="1" applyBorder="1" applyAlignment="1" applyProtection="1">
      <alignment horizontal="left" vertical="center" wrapText="1"/>
      <protection hidden="1"/>
    </xf>
    <xf numFmtId="164" fontId="5" fillId="0" borderId="11" xfId="0" applyNumberFormat="1" applyFont="1" applyBorder="1" applyAlignment="1" applyProtection="1">
      <alignment horizontal="left" vertical="center" wrapText="1"/>
      <protection hidden="1"/>
    </xf>
    <xf numFmtId="164" fontId="5" fillId="0" borderId="12" xfId="0" applyNumberFormat="1" applyFont="1" applyBorder="1" applyAlignment="1" applyProtection="1">
      <alignment horizontal="left" vertical="center" wrapText="1"/>
      <protection hidden="1"/>
    </xf>
    <xf numFmtId="0" fontId="5" fillId="4" borderId="13" xfId="0" applyFont="1" applyFill="1" applyBorder="1" applyAlignment="1" applyProtection="1">
      <alignment horizontal="left" vertical="center" wrapText="1"/>
      <protection hidden="1"/>
    </xf>
    <xf numFmtId="164" fontId="5" fillId="4" borderId="13" xfId="0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0" applyNumberFormat="1" applyFont="1" applyBorder="1" applyAlignment="1" applyProtection="1">
      <alignment horizontal="left" vertical="center" wrapText="1"/>
      <protection hidden="1"/>
    </xf>
    <xf numFmtId="164" fontId="5" fillId="4" borderId="9" xfId="0" applyNumberFormat="1" applyFont="1" applyFill="1" applyBorder="1" applyAlignment="1" applyProtection="1">
      <alignment horizontal="left" vertical="center" wrapText="1"/>
      <protection hidden="1"/>
    </xf>
    <xf numFmtId="164" fontId="5" fillId="2" borderId="3" xfId="0" applyNumberFormat="1" applyFont="1" applyFill="1" applyBorder="1" applyAlignment="1" applyProtection="1">
      <alignment horizontal="left" vertical="center" wrapText="1"/>
      <protection hidden="1"/>
    </xf>
    <xf numFmtId="164" fontId="5" fillId="4" borderId="3" xfId="0" applyNumberFormat="1" applyFont="1" applyFill="1" applyBorder="1" applyAlignment="1" applyProtection="1">
      <alignment horizontal="left" vertical="center" wrapText="1"/>
      <protection hidden="1"/>
    </xf>
    <xf numFmtId="164" fontId="5" fillId="0" borderId="4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horizontal="left" vertical="center"/>
      <protection hidden="1"/>
    </xf>
    <xf numFmtId="164" fontId="5" fillId="5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0" xfId="0" applyNumberFormat="1" applyFont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5" fillId="5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5" borderId="20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0" borderId="19" xfId="0" applyNumberFormat="1" applyFont="1" applyBorder="1" applyAlignment="1" applyProtection="1">
      <alignment horizontal="center" vertical="center" wrapText="1"/>
      <protection hidden="1"/>
    </xf>
    <xf numFmtId="164" fontId="5" fillId="0" borderId="20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12" xfId="0" applyNumberFormat="1" applyFont="1" applyBorder="1" applyAlignment="1" applyProtection="1">
      <alignment horizontal="center" vertical="center" wrapText="1"/>
      <protection hidden="1"/>
    </xf>
    <xf numFmtId="164" fontId="5" fillId="2" borderId="4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164" fontId="5" fillId="2" borderId="4" xfId="0" applyNumberFormat="1" applyFont="1" applyFill="1" applyBorder="1" applyAlignment="1" applyProtection="1">
      <alignment horizontal="left" vertical="center"/>
      <protection hidden="1" locked="0"/>
    </xf>
    <xf numFmtId="164" fontId="5" fillId="5" borderId="4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0" borderId="4" xfId="0" applyNumberFormat="1" applyFont="1" applyBorder="1" applyAlignment="1" applyProtection="1">
      <alignment horizontal="center" vertical="center" wrapText="1"/>
      <protection hidden="1"/>
    </xf>
    <xf numFmtId="164" fontId="4" fillId="6" borderId="21" xfId="0" applyNumberFormat="1" applyFont="1" applyFill="1" applyBorder="1" applyAlignment="1" applyProtection="1">
      <alignment horizontal="center"/>
      <protection hidden="1"/>
    </xf>
    <xf numFmtId="164" fontId="4" fillId="6" borderId="16" xfId="0" applyNumberFormat="1" applyFont="1" applyFill="1" applyBorder="1" applyAlignment="1" applyProtection="1">
      <alignment horizontal="center"/>
      <protection hidden="1"/>
    </xf>
    <xf numFmtId="164" fontId="5" fillId="2" borderId="13" xfId="0" applyNumberFormat="1" applyFont="1" applyFill="1" applyBorder="1" applyAlignment="1" applyProtection="1">
      <alignment vertical="top" wrapText="1"/>
      <protection hidden="1"/>
    </xf>
    <xf numFmtId="164" fontId="5" fillId="2" borderId="2" xfId="0" applyNumberFormat="1" applyFont="1" applyFill="1" applyBorder="1" applyAlignment="1" applyProtection="1">
      <alignment vertical="top" wrapText="1"/>
      <protection hidden="1"/>
    </xf>
    <xf numFmtId="164" fontId="5" fillId="2" borderId="22" xfId="0" applyNumberFormat="1" applyFont="1" applyFill="1" applyBorder="1" applyAlignment="1" applyProtection="1">
      <alignment vertical="top" wrapText="1"/>
      <protection hidden="1"/>
    </xf>
    <xf numFmtId="164" fontId="5" fillId="2" borderId="23" xfId="0" applyNumberFormat="1" applyFont="1" applyFill="1" applyBorder="1" applyAlignment="1" applyProtection="1">
      <alignment vertical="top" wrapText="1"/>
      <protection hidden="1"/>
    </xf>
    <xf numFmtId="164" fontId="5" fillId="2" borderId="24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25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26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27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17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="70" zoomScaleNormal="70" workbookViewId="0" topLeftCell="A26">
      <selection activeCell="C9" sqref="C9:D9"/>
    </sheetView>
  </sheetViews>
  <sheetFormatPr defaultColWidth="9.140625" defaultRowHeight="15"/>
  <cols>
    <col min="1" max="1" width="9.140625" style="25" customWidth="1"/>
    <col min="2" max="2" width="28.8515625" style="25" customWidth="1"/>
    <col min="3" max="3" width="8.7109375" style="24" customWidth="1"/>
    <col min="4" max="4" width="11.421875" style="24" customWidth="1"/>
    <col min="5" max="6" width="9.8515625" style="24" customWidth="1"/>
    <col min="7" max="7" width="23.421875" style="24" customWidth="1"/>
  </cols>
  <sheetData>
    <row r="1" spans="1:7" ht="18.5">
      <c r="A1" s="26" t="s">
        <v>0</v>
      </c>
      <c r="B1" s="26"/>
      <c r="C1" s="26"/>
      <c r="D1" s="26"/>
      <c r="E1" s="26"/>
      <c r="F1" s="26"/>
      <c r="G1" s="26"/>
    </row>
    <row r="2" spans="1:7" ht="15.5">
      <c r="A2" s="27" t="s">
        <v>61</v>
      </c>
      <c r="B2" s="27"/>
      <c r="C2" s="27"/>
      <c r="D2" s="27"/>
      <c r="E2" s="27"/>
      <c r="F2" s="27"/>
      <c r="G2" s="27"/>
    </row>
    <row r="3" spans="1:7" ht="15.5">
      <c r="A3" s="27" t="s">
        <v>1</v>
      </c>
      <c r="B3" s="27"/>
      <c r="C3" s="27"/>
      <c r="D3" s="27"/>
      <c r="E3" s="27"/>
      <c r="F3" s="27"/>
      <c r="G3" s="27"/>
    </row>
    <row r="4" spans="1:7" ht="65.5" customHeight="1" thickBot="1">
      <c r="A4" s="28" t="s">
        <v>62</v>
      </c>
      <c r="B4" s="28"/>
      <c r="C4" s="28"/>
      <c r="D4" s="28"/>
      <c r="E4" s="28"/>
      <c r="F4" s="28"/>
      <c r="G4" s="29"/>
    </row>
    <row r="5" spans="1:7" ht="16" thickBot="1">
      <c r="A5" s="3" t="s">
        <v>2</v>
      </c>
      <c r="B5" s="4" t="s">
        <v>3</v>
      </c>
      <c r="C5" s="30" t="s">
        <v>4</v>
      </c>
      <c r="D5" s="31"/>
      <c r="E5" s="30" t="s">
        <v>5</v>
      </c>
      <c r="F5" s="32"/>
      <c r="G5" s="5" t="s">
        <v>6</v>
      </c>
    </row>
    <row r="6" spans="1:7" ht="16" thickBot="1">
      <c r="A6" s="6">
        <v>1</v>
      </c>
      <c r="B6" s="33" t="s">
        <v>7</v>
      </c>
      <c r="C6" s="33"/>
      <c r="D6" s="33"/>
      <c r="E6" s="33"/>
      <c r="F6" s="33"/>
      <c r="G6" s="34"/>
    </row>
    <row r="7" spans="1:7" ht="46.5">
      <c r="A7" s="7" t="s">
        <v>8</v>
      </c>
      <c r="B7" s="8" t="s">
        <v>43</v>
      </c>
      <c r="C7" s="35">
        <v>1</v>
      </c>
      <c r="D7" s="35"/>
      <c r="E7" s="36">
        <f>C7*0.21</f>
        <v>0.21</v>
      </c>
      <c r="F7" s="36"/>
      <c r="G7" s="1">
        <f>C7*1.21</f>
        <v>1.21</v>
      </c>
    </row>
    <row r="8" spans="1:7" ht="5.5" customHeight="1" thickBot="1">
      <c r="A8" s="39"/>
      <c r="B8" s="40"/>
      <c r="C8" s="9"/>
      <c r="D8" s="9"/>
      <c r="E8" s="9"/>
      <c r="F8" s="9"/>
      <c r="G8" s="10"/>
    </row>
    <row r="9" spans="1:7" ht="31">
      <c r="A9" s="11" t="s">
        <v>9</v>
      </c>
      <c r="B9" s="12" t="s">
        <v>44</v>
      </c>
      <c r="C9" s="37">
        <f>C10+C11+C12+C15+C23+C24</f>
        <v>13</v>
      </c>
      <c r="D9" s="37"/>
      <c r="E9" s="38">
        <f aca="true" t="shared" si="0" ref="E9:E26">C9*0.21</f>
        <v>2.73</v>
      </c>
      <c r="F9" s="38"/>
      <c r="G9" s="1">
        <f aca="true" t="shared" si="1" ref="G9:G33">C9*1.21</f>
        <v>15.73</v>
      </c>
    </row>
    <row r="10" spans="1:7" ht="15.5">
      <c r="A10" s="11" t="s">
        <v>45</v>
      </c>
      <c r="B10" s="12" t="s">
        <v>10</v>
      </c>
      <c r="C10" s="35">
        <v>1</v>
      </c>
      <c r="D10" s="35"/>
      <c r="E10" s="38">
        <f aca="true" t="shared" si="2" ref="E10">C10*0.21</f>
        <v>0.21</v>
      </c>
      <c r="F10" s="38"/>
      <c r="G10" s="1">
        <f t="shared" si="1"/>
        <v>1.21</v>
      </c>
    </row>
    <row r="11" spans="1:7" ht="15.5">
      <c r="A11" s="11" t="s">
        <v>46</v>
      </c>
      <c r="B11" s="12" t="s">
        <v>12</v>
      </c>
      <c r="C11" s="35">
        <v>1</v>
      </c>
      <c r="D11" s="35"/>
      <c r="E11" s="38">
        <f t="shared" si="0"/>
        <v>0.21</v>
      </c>
      <c r="F11" s="38"/>
      <c r="G11" s="1">
        <f>C11*1.21</f>
        <v>1.21</v>
      </c>
    </row>
    <row r="12" spans="1:7" ht="31">
      <c r="A12" s="11" t="s">
        <v>47</v>
      </c>
      <c r="B12" s="12" t="s">
        <v>13</v>
      </c>
      <c r="C12" s="41">
        <f>C13+C14</f>
        <v>2</v>
      </c>
      <c r="D12" s="41"/>
      <c r="E12" s="38">
        <f t="shared" si="0"/>
        <v>0.42</v>
      </c>
      <c r="F12" s="38"/>
      <c r="G12" s="1">
        <f t="shared" si="1"/>
        <v>2.42</v>
      </c>
    </row>
    <row r="13" spans="1:7" ht="31">
      <c r="A13" s="11" t="s">
        <v>48</v>
      </c>
      <c r="B13" s="13" t="s">
        <v>60</v>
      </c>
      <c r="C13" s="42">
        <v>1</v>
      </c>
      <c r="D13" s="43"/>
      <c r="E13" s="44">
        <f>C13*0.21</f>
        <v>0.21</v>
      </c>
      <c r="F13" s="45"/>
      <c r="G13" s="1">
        <f>C13*1.21</f>
        <v>1.21</v>
      </c>
    </row>
    <row r="14" spans="1:7" ht="15.5">
      <c r="A14" s="11" t="s">
        <v>49</v>
      </c>
      <c r="B14" s="13" t="s">
        <v>14</v>
      </c>
      <c r="C14" s="42">
        <v>1</v>
      </c>
      <c r="D14" s="43"/>
      <c r="E14" s="44">
        <f t="shared" si="0"/>
        <v>0.21</v>
      </c>
      <c r="F14" s="45"/>
      <c r="G14" s="1">
        <f t="shared" si="1"/>
        <v>1.21</v>
      </c>
    </row>
    <row r="15" spans="1:7" ht="31">
      <c r="A15" s="11" t="s">
        <v>50</v>
      </c>
      <c r="B15" s="12" t="s">
        <v>15</v>
      </c>
      <c r="C15" s="38">
        <f>C16+C17+C18+C19+C20+C21+C22</f>
        <v>7</v>
      </c>
      <c r="D15" s="38"/>
      <c r="E15" s="38">
        <f t="shared" si="0"/>
        <v>1.47</v>
      </c>
      <c r="F15" s="38"/>
      <c r="G15" s="1">
        <f t="shared" si="1"/>
        <v>8.469999999999999</v>
      </c>
    </row>
    <row r="16" spans="1:7" ht="15.5">
      <c r="A16" s="11" t="s">
        <v>51</v>
      </c>
      <c r="B16" s="14" t="s">
        <v>16</v>
      </c>
      <c r="C16" s="35">
        <v>1</v>
      </c>
      <c r="D16" s="35"/>
      <c r="E16" s="38">
        <f t="shared" si="0"/>
        <v>0.21</v>
      </c>
      <c r="F16" s="38"/>
      <c r="G16" s="1">
        <f t="shared" si="1"/>
        <v>1.21</v>
      </c>
    </row>
    <row r="17" spans="1:7" ht="15.5">
      <c r="A17" s="11" t="s">
        <v>52</v>
      </c>
      <c r="B17" s="14" t="s">
        <v>17</v>
      </c>
      <c r="C17" s="35">
        <v>1</v>
      </c>
      <c r="D17" s="35"/>
      <c r="E17" s="38">
        <f t="shared" si="0"/>
        <v>0.21</v>
      </c>
      <c r="F17" s="38"/>
      <c r="G17" s="1">
        <f t="shared" si="1"/>
        <v>1.21</v>
      </c>
    </row>
    <row r="18" spans="1:7" ht="31">
      <c r="A18" s="11" t="s">
        <v>53</v>
      </c>
      <c r="B18" s="14" t="s">
        <v>18</v>
      </c>
      <c r="C18" s="35">
        <v>1</v>
      </c>
      <c r="D18" s="35"/>
      <c r="E18" s="38">
        <f t="shared" si="0"/>
        <v>0.21</v>
      </c>
      <c r="F18" s="38"/>
      <c r="G18" s="1">
        <f t="shared" si="1"/>
        <v>1.21</v>
      </c>
    </row>
    <row r="19" spans="1:7" ht="15.5">
      <c r="A19" s="11" t="s">
        <v>54</v>
      </c>
      <c r="B19" s="14" t="s">
        <v>19</v>
      </c>
      <c r="C19" s="35">
        <v>1</v>
      </c>
      <c r="D19" s="35"/>
      <c r="E19" s="38">
        <f t="shared" si="0"/>
        <v>0.21</v>
      </c>
      <c r="F19" s="38"/>
      <c r="G19" s="1">
        <f t="shared" si="1"/>
        <v>1.21</v>
      </c>
    </row>
    <row r="20" spans="1:7" ht="15.5">
      <c r="A20" s="11" t="s">
        <v>55</v>
      </c>
      <c r="B20" s="14" t="s">
        <v>20</v>
      </c>
      <c r="C20" s="35">
        <v>1</v>
      </c>
      <c r="D20" s="35"/>
      <c r="E20" s="38">
        <f t="shared" si="0"/>
        <v>0.21</v>
      </c>
      <c r="F20" s="38"/>
      <c r="G20" s="1">
        <f t="shared" si="1"/>
        <v>1.21</v>
      </c>
    </row>
    <row r="21" spans="1:7" ht="15.5">
      <c r="A21" s="11" t="s">
        <v>56</v>
      </c>
      <c r="B21" s="14" t="s">
        <v>21</v>
      </c>
      <c r="C21" s="35">
        <v>1</v>
      </c>
      <c r="D21" s="35"/>
      <c r="E21" s="38">
        <f t="shared" si="0"/>
        <v>0.21</v>
      </c>
      <c r="F21" s="38"/>
      <c r="G21" s="1">
        <f t="shared" si="1"/>
        <v>1.21</v>
      </c>
    </row>
    <row r="22" spans="1:7" ht="15.5">
      <c r="A22" s="11" t="s">
        <v>57</v>
      </c>
      <c r="B22" s="14" t="s">
        <v>22</v>
      </c>
      <c r="C22" s="35">
        <v>1</v>
      </c>
      <c r="D22" s="35"/>
      <c r="E22" s="38">
        <f t="shared" si="0"/>
        <v>0.21</v>
      </c>
      <c r="F22" s="38"/>
      <c r="G22" s="1">
        <f t="shared" si="1"/>
        <v>1.21</v>
      </c>
    </row>
    <row r="23" spans="1:7" ht="15.5">
      <c r="A23" s="11" t="s">
        <v>58</v>
      </c>
      <c r="B23" s="12" t="s">
        <v>24</v>
      </c>
      <c r="C23" s="35">
        <v>1</v>
      </c>
      <c r="D23" s="35"/>
      <c r="E23" s="38">
        <f>C23*0.21</f>
        <v>0.21</v>
      </c>
      <c r="F23" s="38"/>
      <c r="G23" s="1">
        <f>C23*1.21</f>
        <v>1.21</v>
      </c>
    </row>
    <row r="24" spans="1:7" ht="62">
      <c r="A24" s="11" t="s">
        <v>59</v>
      </c>
      <c r="B24" s="12" t="s">
        <v>25</v>
      </c>
      <c r="C24" s="35">
        <v>1</v>
      </c>
      <c r="D24" s="35"/>
      <c r="E24" s="38">
        <f>C24*0.21</f>
        <v>0.21</v>
      </c>
      <c r="F24" s="38"/>
      <c r="G24" s="1">
        <f>C24*1.21</f>
        <v>1.21</v>
      </c>
    </row>
    <row r="25" spans="1:7" ht="31">
      <c r="A25" s="11" t="s">
        <v>11</v>
      </c>
      <c r="B25" s="12" t="s">
        <v>23</v>
      </c>
      <c r="C25" s="35">
        <v>1</v>
      </c>
      <c r="D25" s="35"/>
      <c r="E25" s="38">
        <f>C25*0.21</f>
        <v>0.21</v>
      </c>
      <c r="F25" s="38"/>
      <c r="G25" s="1">
        <f>C25*1.21</f>
        <v>1.21</v>
      </c>
    </row>
    <row r="26" spans="1:7" ht="47" thickBot="1">
      <c r="A26" s="15" t="s">
        <v>26</v>
      </c>
      <c r="B26" s="16" t="s">
        <v>27</v>
      </c>
      <c r="C26" s="47">
        <f>C7+C9+C25</f>
        <v>15</v>
      </c>
      <c r="D26" s="47"/>
      <c r="E26" s="47">
        <f t="shared" si="0"/>
        <v>3.15</v>
      </c>
      <c r="F26" s="47"/>
      <c r="G26" s="1">
        <f t="shared" si="1"/>
        <v>18.15</v>
      </c>
    </row>
    <row r="27" spans="1:7" ht="16" thickBot="1">
      <c r="A27" s="17">
        <v>2</v>
      </c>
      <c r="B27" s="48" t="s">
        <v>28</v>
      </c>
      <c r="C27" s="48"/>
      <c r="D27" s="48"/>
      <c r="E27" s="48"/>
      <c r="F27" s="48"/>
      <c r="G27" s="48"/>
    </row>
    <row r="28" spans="1:7" ht="77.5">
      <c r="A28" s="18" t="s">
        <v>29</v>
      </c>
      <c r="B28" s="19" t="s">
        <v>30</v>
      </c>
      <c r="C28" s="46">
        <f>SUM(C29:C31)</f>
        <v>3</v>
      </c>
      <c r="D28" s="46"/>
      <c r="E28" s="46">
        <f>C28*0.21</f>
        <v>0.63</v>
      </c>
      <c r="F28" s="46"/>
      <c r="G28" s="2">
        <f t="shared" si="1"/>
        <v>3.63</v>
      </c>
    </row>
    <row r="29" spans="1:7" ht="133.5" customHeight="1">
      <c r="A29" s="20" t="s">
        <v>31</v>
      </c>
      <c r="B29" s="14" t="s">
        <v>32</v>
      </c>
      <c r="C29" s="35">
        <v>1</v>
      </c>
      <c r="D29" s="35"/>
      <c r="E29" s="38">
        <f>C29*0.21</f>
        <v>0.21</v>
      </c>
      <c r="F29" s="38"/>
      <c r="G29" s="1">
        <f t="shared" si="1"/>
        <v>1.21</v>
      </c>
    </row>
    <row r="30" spans="1:7" ht="105.65" customHeight="1">
      <c r="A30" s="20" t="s">
        <v>33</v>
      </c>
      <c r="B30" s="14" t="s">
        <v>34</v>
      </c>
      <c r="C30" s="35">
        <v>1</v>
      </c>
      <c r="D30" s="35"/>
      <c r="E30" s="38">
        <f aca="true" t="shared" si="3" ref="E30:E31">C30*0.21</f>
        <v>0.21</v>
      </c>
      <c r="F30" s="38"/>
      <c r="G30" s="1">
        <f t="shared" si="1"/>
        <v>1.21</v>
      </c>
    </row>
    <row r="31" spans="1:7" ht="62.5" thickBot="1">
      <c r="A31" s="20" t="s">
        <v>35</v>
      </c>
      <c r="B31" s="14" t="s">
        <v>36</v>
      </c>
      <c r="C31" s="35">
        <v>1</v>
      </c>
      <c r="D31" s="35"/>
      <c r="E31" s="38">
        <f t="shared" si="3"/>
        <v>0.21</v>
      </c>
      <c r="F31" s="38"/>
      <c r="G31" s="1">
        <f t="shared" si="1"/>
        <v>1.21</v>
      </c>
    </row>
    <row r="32" spans="1:7" ht="16" thickBot="1">
      <c r="A32" s="21" t="s">
        <v>37</v>
      </c>
      <c r="B32" s="51" t="s">
        <v>38</v>
      </c>
      <c r="C32" s="51"/>
      <c r="D32" s="51"/>
      <c r="E32" s="51"/>
      <c r="F32" s="51"/>
      <c r="G32" s="51"/>
    </row>
    <row r="33" spans="1:7" ht="47" thickBot="1">
      <c r="A33" s="22" t="s">
        <v>39</v>
      </c>
      <c r="B33" s="23" t="s">
        <v>40</v>
      </c>
      <c r="C33" s="52">
        <v>1</v>
      </c>
      <c r="D33" s="52"/>
      <c r="E33" s="53">
        <f>C33*0.21</f>
        <v>0.21</v>
      </c>
      <c r="F33" s="53"/>
      <c r="G33" s="1">
        <f t="shared" si="1"/>
        <v>1.21</v>
      </c>
    </row>
    <row r="34" spans="1:7" ht="16" thickBot="1">
      <c r="A34" s="54"/>
      <c r="B34" s="55"/>
      <c r="C34" s="55"/>
      <c r="D34" s="55"/>
      <c r="E34" s="55"/>
      <c r="F34" s="55"/>
      <c r="G34" s="55"/>
    </row>
    <row r="35" spans="1:7" ht="15">
      <c r="A35" s="56" t="s">
        <v>41</v>
      </c>
      <c r="B35" s="57"/>
      <c r="C35" s="60">
        <f>C26+(54*C28)+(150*C33)</f>
        <v>327</v>
      </c>
      <c r="D35" s="61"/>
      <c r="E35" s="60">
        <f>C35*0.21</f>
        <v>68.67</v>
      </c>
      <c r="F35" s="61"/>
      <c r="G35" s="64">
        <f>C35*1.21</f>
        <v>395.67</v>
      </c>
    </row>
    <row r="36" spans="1:7" ht="104.15" customHeight="1" thickBot="1">
      <c r="A36" s="58"/>
      <c r="B36" s="59"/>
      <c r="C36" s="62"/>
      <c r="D36" s="63"/>
      <c r="E36" s="62"/>
      <c r="F36" s="63"/>
      <c r="G36" s="65"/>
    </row>
    <row r="38" spans="1:4" ht="15">
      <c r="A38" s="49"/>
      <c r="B38" s="49"/>
      <c r="C38" s="49"/>
      <c r="D38" s="49"/>
    </row>
    <row r="40" spans="1:7" ht="15">
      <c r="A40" s="50" t="s">
        <v>42</v>
      </c>
      <c r="B40" s="50"/>
      <c r="C40" s="50"/>
      <c r="D40" s="50"/>
      <c r="E40" s="50"/>
      <c r="F40" s="50"/>
      <c r="G40" s="50"/>
    </row>
    <row r="41" spans="1:7" ht="15">
      <c r="A41" s="50"/>
      <c r="B41" s="50"/>
      <c r="C41" s="50"/>
      <c r="D41" s="50"/>
      <c r="E41" s="50"/>
      <c r="F41" s="50"/>
      <c r="G41" s="50"/>
    </row>
  </sheetData>
  <sheetProtection algorithmName="SHA-512" hashValue="142MmaXILwbgaT9SRvwHq3A/L/gBQv98uVBSjhMYtaZCP16EKof4zCLPSF4JVZU/XUOFHo16zqYZrJgvuDAUdA==" saltValue="WblgD3pm3UsobW7xClRA8g==" spinCount="100000" sheet="1" objects="1" scenarios="1"/>
  <mergeCells count="65">
    <mergeCell ref="C26:D26"/>
    <mergeCell ref="E26:F26"/>
    <mergeCell ref="B27:G27"/>
    <mergeCell ref="A38:D38"/>
    <mergeCell ref="A40:G41"/>
    <mergeCell ref="B32:G32"/>
    <mergeCell ref="C33:D33"/>
    <mergeCell ref="E33:F33"/>
    <mergeCell ref="A34:G34"/>
    <mergeCell ref="A35:B36"/>
    <mergeCell ref="C35:D36"/>
    <mergeCell ref="E35:F36"/>
    <mergeCell ref="G35:G36"/>
    <mergeCell ref="E30:F30"/>
    <mergeCell ref="C31:D31"/>
    <mergeCell ref="E31:F31"/>
    <mergeCell ref="C28:D28"/>
    <mergeCell ref="E28:F28"/>
    <mergeCell ref="C29:D29"/>
    <mergeCell ref="E29:F29"/>
    <mergeCell ref="C30:D30"/>
    <mergeCell ref="C19:D19"/>
    <mergeCell ref="E19:F19"/>
    <mergeCell ref="C20:D20"/>
    <mergeCell ref="E20:F20"/>
    <mergeCell ref="C21:D21"/>
    <mergeCell ref="E21:F21"/>
    <mergeCell ref="C22:D22"/>
    <mergeCell ref="E22:F22"/>
    <mergeCell ref="C25:D25"/>
    <mergeCell ref="E25:F25"/>
    <mergeCell ref="C23:D23"/>
    <mergeCell ref="E23:F23"/>
    <mergeCell ref="C24:D24"/>
    <mergeCell ref="E24:F24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B6:G6"/>
    <mergeCell ref="C7:D7"/>
    <mergeCell ref="E7:F7"/>
    <mergeCell ref="C9:D9"/>
    <mergeCell ref="E9:F9"/>
    <mergeCell ref="A8:B8"/>
    <mergeCell ref="A1:G1"/>
    <mergeCell ref="A2:G2"/>
    <mergeCell ref="A3:G3"/>
    <mergeCell ref="A4:G4"/>
    <mergeCell ref="C5:D5"/>
    <mergeCell ref="E5:F5"/>
  </mergeCells>
  <conditionalFormatting sqref="C28:D28">
    <cfRule type="cellIs" priority="1" dxfId="0" operator="greaterThan">
      <formula>#REF!</formula>
    </cfRule>
  </conditionalFormatting>
  <conditionalFormatting sqref="C33:D33">
    <cfRule type="cellIs" priority="2" dxfId="0" operator="greaterThan">
      <formula>#REF!</formula>
    </cfRule>
    <cfRule type="cellIs" priority="3" dxfId="0" operator="greaterThan">
      <formula>#REF!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2022-02-04T08:33:41Z</dcterms:created>
  <dcterms:modified xsi:type="dcterms:W3CDTF">2022-02-10T14:39:16Z</dcterms:modified>
  <cp:category/>
  <cp:version/>
  <cp:contentType/>
  <cp:contentStatus/>
</cp:coreProperties>
</file>