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Budova stravovací..." sheetId="2" r:id="rId2"/>
    <sheet name="SO 02 - Vedlejší rozpočto...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'SO 01 - Budova stravovací...'!$C$131:$K$607</definedName>
    <definedName name="_xlnm.Print_Area" localSheetId="1">'SO 01 - Budova stravovací...'!$C$4:$J$76,'SO 01 - Budova stravovací...'!$C$82:$J$113,'SO 01 - Budova stravovací...'!$C$119:$K$607</definedName>
    <definedName name="_xlnm._FilterDatabase" localSheetId="2" hidden="1">'SO 02 - Vedlejší rozpočto...'!$C$116:$K$130</definedName>
    <definedName name="_xlnm.Print_Area" localSheetId="2">'SO 02 - Vedlejší rozpočto...'!$C$4:$J$76,'SO 02 - Vedlejší rozpočto...'!$C$82:$J$98,'SO 02 - Vedlejší rozpočto...'!$C$104:$K$130</definedName>
    <definedName name="_xlnm.Print_Area" localSheetId="3">'Seznam figur'!$C$4:$G$29</definedName>
    <definedName name="_xlnm.Print_Titles" localSheetId="0">'Rekapitulace stavby'!$92:$92</definedName>
    <definedName name="_xlnm.Print_Titles" localSheetId="1">'SO 01 - Budova stravovací...'!$131:$131</definedName>
    <definedName name="_xlnm.Print_Titles" localSheetId="2">'SO 02 - Vedlejší rozpočto...'!$116:$116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<sst xmlns="http://schemas.openxmlformats.org/spreadsheetml/2006/main" count="5890" uniqueCount="1141">
  <si>
    <t>Export Komplet</t>
  </si>
  <si>
    <t/>
  </si>
  <si>
    <t>2.0</t>
  </si>
  <si>
    <t>ZAMOK</t>
  </si>
  <si>
    <t>False</t>
  </si>
  <si>
    <t>{6a79fa0e-5b87-4b4b-a073-7775e7bc6a20}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</si>
  <si>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</si>
  <si>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</si>
  <si>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</si>
  <si>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</si>
  <si>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</si>
  <si>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</si>
  <si>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</si>
  <si>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</si>
  <si>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2020/06/R2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</si>
  <si>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</si>
  <si>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</si>
  <si>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Realizace úspor energie - OLÚ Jevíčko, budova stravovacího provozu, 21.10.2021</t>
  </si>
  <si>
    <t>KSO:</t>
  </si>
  <si>
    <t>80113</t>
  </si>
  <si>
    <t>CC-CZ:</t>
  </si>
  <si>
    <t>1264</t>
  </si>
  <si>
    <t>Místo:</t>
  </si>
  <si>
    <t>p.p.č.st. 366, k.ú, Jevíčko - Předměstí</t>
  </si>
  <si>
    <t>Datum:</t>
  </si>
  <si>
    <t>29. 4. 2021</t>
  </si>
  <si>
    <t>CZ-CPV:</t>
  </si>
  <si>
    <t>45215000-7</t>
  </si>
  <si>
    <t>CZ-CPA:</t>
  </si>
  <si>
    <t>41.00.48</t>
  </si>
  <si>
    <t>Zadavatel:</t>
  </si>
  <si>
    <t>IČ:</t>
  </si>
  <si>
    <t>Pradubický kraj, Komenského nám. 125, Pardubice</t>
  </si>
  <si>
    <t>DIČ:</t>
  </si>
  <si>
    <t>Uchazeč:</t>
  </si>
  <si>
    <t>Vyplň údaj</t>
  </si>
  <si>
    <t>Projektant:</t>
  </si>
  <si>
    <t>Projecticon s.r.o., A.Kopeckého 151, Nový Hrádek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</si>
  <si>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</si>
  <si>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</si>
  <si>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</si>
  <si>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</si>
  <si>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</si>
  <si>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</si>
  <si>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</si>
  <si>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</si>
  <si>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</si>
  <si>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</si>
  <si>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</si>
  <si>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</si>
  <si>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</si>
  <si>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</si>
  <si>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</si>
  <si>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</si>
  <si>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</si>
  <si>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</si>
  <si>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</si>
  <si>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</si>
  <si>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</si>
  <si>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</si>
  <si>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</si>
  <si>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</si>
  <si>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</si>
  <si>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</si>
  <si>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</si>
  <si>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</si>
  <si>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</si>
  <si>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</si>
  <si>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</si>
  <si>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</si>
  <si>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</si>
  <si>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</si>
  <si>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</si>
  <si>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</si>
  <si>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</si>
  <si>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</si>
  <si>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</si>
  <si>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</si>
  <si>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</si>
  <si>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</si>
  <si>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</si>
  <si>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</si>
  <si>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</si>
  <si>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</si>
  <si>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</si>
  <si>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</si>
  <si>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</si>
  <si>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</si>
  <si>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</si>
  <si>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Budova stravovacího provozu</t>
  </si>
  <si>
    <t>STA</t>
  </si>
  <si>
    <t>1</t>
  </si>
  <si>
    <t>{982ab3ad-e8ea-459b-89c7-457dc704b20c}</t>
  </si>
  <si>
    <t>2</t>
  </si>
  <si>
    <t>SO 02</t>
  </si>
  <si>
    <t>Vedlejší rozpočtovací náklady</t>
  </si>
  <si>
    <t>{f1af86af-f08a-40bd-ab3f-ecfa7bed01b8}</t>
  </si>
  <si>
    <t>LES</t>
  </si>
  <si>
    <t>lešení</t>
  </si>
  <si>
    <t>913,35</t>
  </si>
  <si>
    <t>OM</t>
  </si>
  <si>
    <t>omítka</t>
  </si>
  <si>
    <t>1548,364</t>
  </si>
  <si>
    <t>KRYCÍ LIST SOUPISU PRACÍ</t>
  </si>
  <si>
    <t>Objekt:</t>
  </si>
  <si>
    <t>SO 01 - Budova stravovacího provozu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</si>
  <si>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</si>
  <si>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</si>
  <si>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</si>
  <si>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</si>
  <si>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</si>
  <si>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</si>
  <si>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</si>
  <si>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</si>
  <si>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</si>
  <si>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</si>
  <si>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</si>
  <si>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</si>
  <si>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</si>
  <si>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</si>
  <si>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</si>
  <si>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</si>
  <si>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</si>
  <si>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</si>
  <si>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787 - Dokončovací práce - zasklívání</t>
  </si>
  <si>
    <t>M - Práce a dodávky M</t>
  </si>
  <si>
    <t xml:space="preserve">    58-M - Revize vyhrazených 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</si>
  <si>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</si>
  <si>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</si>
  <si>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</si>
  <si>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</si>
  <si>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</si>
  <si>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</si>
  <si>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</si>
  <si>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</si>
  <si>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</si>
  <si>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</si>
  <si>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</si>
  <si>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</si>
  <si>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</si>
  <si>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</si>
  <si>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</si>
  <si>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</si>
  <si>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</si>
  <si>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</si>
  <si>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</si>
  <si>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317941121</t>
  </si>
  <si>
    <t>Osazování ocelových válcovaných nosníků na zdivu I, IE, U, UE nebo L do č 12</t>
  </si>
  <si>
    <t>t</t>
  </si>
  <si>
    <t>CS ÚRS 2021 02</t>
  </si>
  <si>
    <t>4</t>
  </si>
  <si>
    <t>829053316</t>
  </si>
  <si>
    <t>M</t>
  </si>
  <si>
    <t>13010714</t>
  </si>
  <si>
    <t>ocel profilová IPN 120 jakost 11 375</t>
  </si>
  <si>
    <t>8</t>
  </si>
  <si>
    <t>938632467</t>
  </si>
  <si>
    <t>VV</t>
  </si>
  <si>
    <t>"1.NP, nade dveřmi, 3x 120, dl. 1800mm" 3*1,8*11,1/1000*1,15</t>
  </si>
  <si>
    <t>6</t>
  </si>
  <si>
    <t>Úpravy povrchů, podlahy a osazování výplní</t>
  </si>
  <si>
    <t>612325302</t>
  </si>
  <si>
    <t>Vápenocementová štuková omítka ostění nebo nadpraží</t>
  </si>
  <si>
    <t>m2</t>
  </si>
  <si>
    <t>-658601004</t>
  </si>
  <si>
    <t>"O001" 0,9+2*2</t>
  </si>
  <si>
    <t>"O002" 0,3+2*2</t>
  </si>
  <si>
    <t>"O003" 1,2+1*2</t>
  </si>
  <si>
    <t>"O004" 1,2+1*2</t>
  </si>
  <si>
    <t>"O005" 1,2+1*2</t>
  </si>
  <si>
    <t>"O006" 1,2+1*2</t>
  </si>
  <si>
    <t>"O007" 1,2+1*2</t>
  </si>
  <si>
    <t>"O008" 1,2+1*2</t>
  </si>
  <si>
    <t>"O009" 0,7+0,6*2</t>
  </si>
  <si>
    <t>"O010" 1,2+0,6*2</t>
  </si>
  <si>
    <t>"O011" 1,2+1,2*2</t>
  </si>
  <si>
    <t>"O012" 1,2+1,2*2</t>
  </si>
  <si>
    <t>"O013" 1,2+1*2</t>
  </si>
  <si>
    <t>"O014" 1,2+1*2</t>
  </si>
  <si>
    <t>"O101" 1,6+2,3*2</t>
  </si>
  <si>
    <t>"O102" 18,5</t>
  </si>
  <si>
    <t>"O103" 1,3+2,1*2</t>
  </si>
  <si>
    <t>"O104" 1+2*2</t>
  </si>
  <si>
    <t>"O105" 1,35+2*2</t>
  </si>
  <si>
    <t>"O106" 1+2*2</t>
  </si>
  <si>
    <t>"O107"1+2,1*2</t>
  </si>
  <si>
    <t>"O108" 1,38+1,95*2</t>
  </si>
  <si>
    <t>"O109" 1,64+1,94*2</t>
  </si>
  <si>
    <t>"O110" 1,65+1,93*2</t>
  </si>
  <si>
    <t>"O111" 1,65+1,93*2</t>
  </si>
  <si>
    <t>"O112" 2,78+1,94*2</t>
  </si>
  <si>
    <t>"O113" 1,65+1,93*2</t>
  </si>
  <si>
    <t>"O114" 1,34+1,92*2</t>
  </si>
  <si>
    <t>"O115" 0,65+0,53*2</t>
  </si>
  <si>
    <t>"O116" 2,15+1,61*2</t>
  </si>
  <si>
    <t>"O117" 1,2+0,7*2</t>
  </si>
  <si>
    <t>"O118" 1,2+2,1*2</t>
  </si>
  <si>
    <t>"O119" 1,68+1,95*2</t>
  </si>
  <si>
    <t>"O120" 2,04+1,95*2</t>
  </si>
  <si>
    <t>"O121"1,64+1,93*2</t>
  </si>
  <si>
    <t>"O122" 1,68+1,93*2</t>
  </si>
  <si>
    <t>"O123" 1,68+1,93*2</t>
  </si>
  <si>
    <t>"O124"0,58+1,97*2</t>
  </si>
  <si>
    <t>"O125" 0,58+1,97*2</t>
  </si>
  <si>
    <t>"O201" 1,24+3,14*2</t>
  </si>
  <si>
    <t>"O202" 1,32*1,32*2</t>
  </si>
  <si>
    <t>"O203" 1,32+1,32*2</t>
  </si>
  <si>
    <t>"O204" 1,35+0,9*2</t>
  </si>
  <si>
    <t>"O205"1,65+1,92*2</t>
  </si>
  <si>
    <t>"o206" 1,65+1,92*2</t>
  </si>
  <si>
    <t>"O207"1,65+1,92*2</t>
  </si>
  <si>
    <t>"O208" 1,65+1,92*2</t>
  </si>
  <si>
    <t>"O209" 1,65*1,92*2</t>
  </si>
  <si>
    <t>"O210" 1,34+1,93*2</t>
  </si>
  <si>
    <t>"O211" 1,34+1,92*2</t>
  </si>
  <si>
    <t>"O212" 1,34+1,93*2</t>
  </si>
  <si>
    <t>"O213"1,95+3,12*2</t>
  </si>
  <si>
    <t>"O214" 1,95+3,12*2</t>
  </si>
  <si>
    <t>"O215" 1,95+3,12*2</t>
  </si>
  <si>
    <t>"O216"1,33+1,91*2</t>
  </si>
  <si>
    <t>"O217" 1,33+1,91*2</t>
  </si>
  <si>
    <t>"O218" 1,33+1,91*2</t>
  </si>
  <si>
    <t>"O219" 1,65+1,92*2</t>
  </si>
  <si>
    <t>"O220" 1,65+1,92*2</t>
  </si>
  <si>
    <t>"O221" 1,65+1,92*2</t>
  </si>
  <si>
    <t>"O222" 1,65*1,92*2</t>
  </si>
  <si>
    <t>"O223" 1,65+1,92*2</t>
  </si>
  <si>
    <t>"O224" 1,35+0,9*2</t>
  </si>
  <si>
    <t xml:space="preserve">"O301"1,32+1,33*2 </t>
  </si>
  <si>
    <t>"O302" 1,32+1,33*2</t>
  </si>
  <si>
    <t>"O303"1,32+1,33*2</t>
  </si>
  <si>
    <t>"O304" 1,35+1,62*2</t>
  </si>
  <si>
    <t>"O305" 1,65+1,63*2</t>
  </si>
  <si>
    <t>"O306" 1,35+1,65*2</t>
  </si>
  <si>
    <t>"O307"1,62+1,63*2</t>
  </si>
  <si>
    <t>"O308"0,7+1,6*2</t>
  </si>
  <si>
    <t>"O309"0,7+1,6*2</t>
  </si>
  <si>
    <t>"O310" 0,74+0,7*2</t>
  </si>
  <si>
    <t>Mezisoučet</t>
  </si>
  <si>
    <t>362,807*0,4</t>
  </si>
  <si>
    <t>612325411</t>
  </si>
  <si>
    <t>Oprava vnitřní vápenocementové hladké omítky stěn v rozsahu plochy do 10%</t>
  </si>
  <si>
    <t>-798225209</t>
  </si>
  <si>
    <t>"1.PP" (4,3+1,7+2,5*2+3,7+34,01+2,5+2+2*10)*2,65+(34+27)*2,65</t>
  </si>
  <si>
    <t>"1.NP" (34,01+2,5+3,7+2,5+9,3+6,062+1+1,9+5,8+3,5+2,9+1,34+1,8+2,5+3,7+2,5+5*10)*3,45</t>
  </si>
  <si>
    <t>"2.NP" (34,01+2,5+3,7+2,5+8,9+12+8,9+2,5+3,7+2,8+4*10)*3,45</t>
  </si>
  <si>
    <t>"3.NP" (20,59+16,8+2,5+2,5+16,8+3*10)*3,45</t>
  </si>
  <si>
    <t>Součet</t>
  </si>
  <si>
    <t>5</t>
  </si>
  <si>
    <t>619995001</t>
  </si>
  <si>
    <t>Začištění omítek kolem oken, dveří, podlah nebo obkladů</t>
  </si>
  <si>
    <t>m</t>
  </si>
  <si>
    <t>-1661122948</t>
  </si>
  <si>
    <t>362,807</t>
  </si>
  <si>
    <t>621221041</t>
  </si>
  <si>
    <t>Montáž kontaktního zateplení vnějších podhledů z minerální vlny s podélnou orientací tl přes 160 mm</t>
  </si>
  <si>
    <t>-1632940227</t>
  </si>
  <si>
    <t>"1.NP - zateplení podhledu" 56,1</t>
  </si>
  <si>
    <t>7</t>
  </si>
  <si>
    <t>63151540</t>
  </si>
  <si>
    <t>deska tepelně izolační minerální kontaktních fasád podélné vlákno λ=0,036-0,037 tl 200mm</t>
  </si>
  <si>
    <t>-910718788</t>
  </si>
  <si>
    <t>56,1*1,1</t>
  </si>
  <si>
    <t>61,71*1,02 "Přepočtené koeficientem množství</t>
  </si>
  <si>
    <t>63151529</t>
  </si>
  <si>
    <t>deska tepelně izolační minerální kontaktních fasád podélné vlákno λ=0,036-0,037 tl 120mm</t>
  </si>
  <si>
    <t>-2120502101</t>
  </si>
  <si>
    <t>9</t>
  </si>
  <si>
    <t>629991011</t>
  </si>
  <si>
    <t>Zakrytí výplní otvorů a svislých ploch fólií přilepenou lepící páskou</t>
  </si>
  <si>
    <t>85415848</t>
  </si>
  <si>
    <t>"Z venku i ze vnitř"</t>
  </si>
  <si>
    <t>"O001" 0,9+2</t>
  </si>
  <si>
    <t>"O002" 0,3+2</t>
  </si>
  <si>
    <t>"O003" 1,2+1</t>
  </si>
  <si>
    <t>"O004" 1,2+1</t>
  </si>
  <si>
    <t>"O005" 1,2+1</t>
  </si>
  <si>
    <t>"O006" 1,2+1</t>
  </si>
  <si>
    <t>"O007" 1,2+1</t>
  </si>
  <si>
    <t>"O008" 1,2+1</t>
  </si>
  <si>
    <t>"O009" 0,7+0,6</t>
  </si>
  <si>
    <t>"O010" 1,2+0,6</t>
  </si>
  <si>
    <t>"O011" 1,2+1,2</t>
  </si>
  <si>
    <t>"O012" 1,2+1,2</t>
  </si>
  <si>
    <t>"O013" 1,2+1</t>
  </si>
  <si>
    <t>"O014" 1,2+1</t>
  </si>
  <si>
    <t>"O101" 1,6+2,3</t>
  </si>
  <si>
    <t>"O103" 1,3+2,1</t>
  </si>
  <si>
    <t>"O104" 1+2</t>
  </si>
  <si>
    <t>"O105" 1,35+2</t>
  </si>
  <si>
    <t>"O106" 1+2</t>
  </si>
  <si>
    <t>"O107"1+2,1</t>
  </si>
  <si>
    <t>"O108" 1,38+1,95</t>
  </si>
  <si>
    <t>"O109" 1,64+1,94</t>
  </si>
  <si>
    <t>"O110" 1,65+1,93</t>
  </si>
  <si>
    <t>"O111" 1,65+1,93</t>
  </si>
  <si>
    <t>"O112" 2,78+1,94</t>
  </si>
  <si>
    <t>"O113" 1,65+1,93</t>
  </si>
  <si>
    <t>"O114" 1,34+1,92</t>
  </si>
  <si>
    <t>"O115" 0,65+0,53</t>
  </si>
  <si>
    <t>"O116" 2,15+1,61</t>
  </si>
  <si>
    <t>"O117" 1,2+0,7</t>
  </si>
  <si>
    <t>"O118" 1,2+2,1</t>
  </si>
  <si>
    <t>"O119" 1,68+1,95</t>
  </si>
  <si>
    <t>"O120" 2,04+1,95</t>
  </si>
  <si>
    <t>"O121"1,64+1,93</t>
  </si>
  <si>
    <t>"O122" 1,68+1,93</t>
  </si>
  <si>
    <t>"O123" 1,68+1,93</t>
  </si>
  <si>
    <t>"O124"0,58+1,97</t>
  </si>
  <si>
    <t>"O125" 0,58+1,97</t>
  </si>
  <si>
    <t>"O201" 1,24+3,14</t>
  </si>
  <si>
    <t>"O202" 1,32*1,32</t>
  </si>
  <si>
    <t>"O203" 1,32+1,32</t>
  </si>
  <si>
    <t>"O204" 1,35+0,9</t>
  </si>
  <si>
    <t>"O205"1,65+1,92</t>
  </si>
  <si>
    <t>"o206" 1,65+1,92</t>
  </si>
  <si>
    <t>"O207"1,65+1,92</t>
  </si>
  <si>
    <t>"O208" 1,65+1,92</t>
  </si>
  <si>
    <t>"O209" 1,65*1,92</t>
  </si>
  <si>
    <t>"O210" 1,34+1,93</t>
  </si>
  <si>
    <t>"O211" 1,34+1,92</t>
  </si>
  <si>
    <t>"O212" 1,34+1,93</t>
  </si>
  <si>
    <t>"O213"1,95+3,12</t>
  </si>
  <si>
    <t>"O214" 1,95+3,12</t>
  </si>
  <si>
    <t>"O215" 1,95+3,12</t>
  </si>
  <si>
    <t>"O216"1,33+1,91</t>
  </si>
  <si>
    <t>"O217" 1,33+1,91</t>
  </si>
  <si>
    <t>"O218" 1,33+1,91</t>
  </si>
  <si>
    <t>"O219" 1,65+1,92</t>
  </si>
  <si>
    <t>"O220" 1,65+1,92</t>
  </si>
  <si>
    <t>"O221" 1,65+1,92</t>
  </si>
  <si>
    <t>"O222" 1,65*1,92</t>
  </si>
  <si>
    <t>"O223" 1,65+1,92</t>
  </si>
  <si>
    <t>"O224" 1,35+0,9</t>
  </si>
  <si>
    <t>"O301"1,32+1,33</t>
  </si>
  <si>
    <t>"O302" 1,32+1,33</t>
  </si>
  <si>
    <t>"O303"1,32+1,33</t>
  </si>
  <si>
    <t>"O304" 1,35+1,62</t>
  </si>
  <si>
    <t>"O305" 1,65+1,63</t>
  </si>
  <si>
    <t>"O306" 1,35+1,65</t>
  </si>
  <si>
    <t>"O307"1,62+1,63</t>
  </si>
  <si>
    <t>"O308"0,7+1,6</t>
  </si>
  <si>
    <t>"O309"0,7+1,6</t>
  </si>
  <si>
    <t>"O310" 0,74+0,7</t>
  </si>
  <si>
    <t>237,608</t>
  </si>
  <si>
    <t>Ostatní konstrukce a práce, bourání</t>
  </si>
  <si>
    <t>10</t>
  </si>
  <si>
    <t>783000103</t>
  </si>
  <si>
    <t>Ochrana podlah nebo vodorovných ploch při provádění nátěrů položením fólie</t>
  </si>
  <si>
    <t>16</t>
  </si>
  <si>
    <t>-458008949</t>
  </si>
  <si>
    <t>649,8*4</t>
  </si>
  <si>
    <t>11</t>
  </si>
  <si>
    <t>581248R01</t>
  </si>
  <si>
    <t>fólie pro malířské potřeby zakrývací tl 25µ 4x5m</t>
  </si>
  <si>
    <t>32</t>
  </si>
  <si>
    <t>-1344778282</t>
  </si>
  <si>
    <t>2599,2*1,1 "Přepočtené koeficientem množství</t>
  </si>
  <si>
    <t>12</t>
  </si>
  <si>
    <t>941111132</t>
  </si>
  <si>
    <t>Montáž lešení řadového trubkového lehkého s podlahami zatížení do 200 kg/m2 š do 1,5 m v do 25 m</t>
  </si>
  <si>
    <t>1436602672</t>
  </si>
  <si>
    <t>(34,1*2+1,5*2+23,79*2+1,5*2)*7,5</t>
  </si>
  <si>
    <t>13</t>
  </si>
  <si>
    <t>941111232</t>
  </si>
  <si>
    <t>Příplatek k lešení řadovému trubkovému lehkému s podlahami š 1,5 m v 25 m za první a ZKD den použití</t>
  </si>
  <si>
    <t>-394396452</t>
  </si>
  <si>
    <t>"uvažováno 6 měs" 180*LES</t>
  </si>
  <si>
    <t>14</t>
  </si>
  <si>
    <t>941111832</t>
  </si>
  <si>
    <t>Demontáž lešení řadového trubkového lehkého s podlahami zatížení do 200 kg/m2 š do 1,5 m v do 25 m</t>
  </si>
  <si>
    <t>-216233240</t>
  </si>
  <si>
    <t>944  R001</t>
  </si>
  <si>
    <t xml:space="preserve">Lešení vnitřní lehké pojízdné </t>
  </si>
  <si>
    <t>kpl</t>
  </si>
  <si>
    <t>1346277653</t>
  </si>
  <si>
    <t>"pro vnitřní práce, po celou dobu výstavby" 1</t>
  </si>
  <si>
    <t>944511111</t>
  </si>
  <si>
    <t>Montáž ochranné sítě z textilie z umělých vláken</t>
  </si>
  <si>
    <t>229594734</t>
  </si>
  <si>
    <t>17</t>
  </si>
  <si>
    <t>944511211</t>
  </si>
  <si>
    <t>Příplatek k ochranné síti za první a ZKD den použití</t>
  </si>
  <si>
    <t>68022942</t>
  </si>
  <si>
    <t>"6. měs" LES*180</t>
  </si>
  <si>
    <t>18</t>
  </si>
  <si>
    <t>944511811</t>
  </si>
  <si>
    <t>Demontáž ochranné sítě z textilie z umělých vláken</t>
  </si>
  <si>
    <t>-14033657</t>
  </si>
  <si>
    <t>19</t>
  </si>
  <si>
    <t>949411111</t>
  </si>
  <si>
    <t>Montáž schodišťových věží trubkových o půdorysné ploše do 10 m2 v do 10 m</t>
  </si>
  <si>
    <t>-417813200</t>
  </si>
  <si>
    <t>20</t>
  </si>
  <si>
    <t>949411211</t>
  </si>
  <si>
    <t>Příplatek k schodišťovým věžím trubkovým do 10 m2 v do 20 m za první a ZKD den použití</t>
  </si>
  <si>
    <t>1782073613</t>
  </si>
  <si>
    <t>"15dní" 15*7,5</t>
  </si>
  <si>
    <t>949411811</t>
  </si>
  <si>
    <t>Demontáž schodišťových věží trubkových o půdorysné ploše do 10 m2 v do 10 m</t>
  </si>
  <si>
    <t>923341961</t>
  </si>
  <si>
    <t>22</t>
  </si>
  <si>
    <t>952901108</t>
  </si>
  <si>
    <t>Čištění budov omytí dvojitých nebo zdvojených oken nebo balkonových dveří plochy přes 2,5m2</t>
  </si>
  <si>
    <t>-51063989</t>
  </si>
  <si>
    <t>237,608*2</t>
  </si>
  <si>
    <t>23</t>
  </si>
  <si>
    <t>952901111</t>
  </si>
  <si>
    <t>Vyčištění budov bytové a občanské výstavby při výšce podlaží do 4 m</t>
  </si>
  <si>
    <t>273661560</t>
  </si>
  <si>
    <t>"1.-3.NP" 2428</t>
  </si>
  <si>
    <t>24</t>
  </si>
  <si>
    <t>764 R01</t>
  </si>
  <si>
    <t xml:space="preserve">P01 Demontáž stáv. zářivek, kabelové vedení prodlouženo, po provedení nového SDK podhledu bude instalování nové přisazené zářivkové osvětlení (vč. dodání)-zářivka T8, patice G13, výkon 2x36W,IP 65, délka 1200mm, světelný tok 3250lm, barva studená bílá </t>
  </si>
  <si>
    <t>kus</t>
  </si>
  <si>
    <t>-1324171878</t>
  </si>
  <si>
    <t>25</t>
  </si>
  <si>
    <t>764 R02</t>
  </si>
  <si>
    <t>P02 Stávající oplechování parapetů bude očištěno. Veškeré netěsnosti proti srážkové vodě budou dotěsněny trvale pružným tmelem či jiným opatřením dle charakteru poruchy</t>
  </si>
  <si>
    <t>-271378536</t>
  </si>
  <si>
    <t>26</t>
  </si>
  <si>
    <t>R003</t>
  </si>
  <si>
    <t>P03 stávající předokenní mříže budou obroušeny, odmaštěny, očištěny a opatřeny nátěrem proti korozi a vrchním nátěrem shodného odstínu jako barva oken</t>
  </si>
  <si>
    <t>1376555626</t>
  </si>
  <si>
    <t>27</t>
  </si>
  <si>
    <t>R004</t>
  </si>
  <si>
    <t>P04 Proveden nový prostup stěnou DN150, z venkovní strany osazen protidešťovou žaluzií barvy přírodní pozink, v interiéru připojovací kus pro flexibilní hadici vnitřní jednotky klimatice.</t>
  </si>
  <si>
    <t>1339181216</t>
  </si>
  <si>
    <t>Prostup stěny proveden jádrovým vrtáním pro minimalizaci poškození vnější fasády objektu</t>
  </si>
  <si>
    <t>28</t>
  </si>
  <si>
    <t>R005</t>
  </si>
  <si>
    <t>P05 Stávající ostění okna bude oškrábáno, napenetrováno a bude rovedena nová štuková omítka. Keramické parapety budou odstraněny, zarovnány  a opatřeby novým keramickým obkladem bílé barvy</t>
  </si>
  <si>
    <t>1826842213</t>
  </si>
  <si>
    <t>29</t>
  </si>
  <si>
    <t>R006</t>
  </si>
  <si>
    <t>P06 Stávající keramický obklad parapetu a ostění bude po provedení výměny či repase okna (dveří) doplněn dle potřeby shodným obkladem</t>
  </si>
  <si>
    <t>-759956100</t>
  </si>
  <si>
    <t>30</t>
  </si>
  <si>
    <t>R007</t>
  </si>
  <si>
    <t xml:space="preserve">P07 Pískovcové parapety oken 1NP budou repasovány. Zvětralé části a úlomky budou ostraněny, povrch parapetu zdrsněn odsekáním a bude provedena oprava restaurátorskou maltou a broušení. </t>
  </si>
  <si>
    <t>-63607896</t>
  </si>
  <si>
    <t>Pro zpevnění bude provedena několikanásobná aplikace organokřemičitanů nátěrem. Repase parapetů bude provedena kameníkem</t>
  </si>
  <si>
    <t>31</t>
  </si>
  <si>
    <t>R008</t>
  </si>
  <si>
    <t>P08 Stávající větrací žaluzie 450x730 mm bude demontována a nahrazena novou žaluzií z pozinkovaného plechu</t>
  </si>
  <si>
    <t>-1160547948</t>
  </si>
  <si>
    <t>R010</t>
  </si>
  <si>
    <t>P10 Stávající dřevěná mříž bude obroušena, opálena a opatřena novým nátěrem</t>
  </si>
  <si>
    <t>-1463404295</t>
  </si>
  <si>
    <t>33</t>
  </si>
  <si>
    <t>R011</t>
  </si>
  <si>
    <t>P11 Stávající radiátory budou dočasně demontovány, po provedení repase dřevěné konstrukce zádveří budou instalovány zpět</t>
  </si>
  <si>
    <t>654726092</t>
  </si>
  <si>
    <t>34</t>
  </si>
  <si>
    <t>R012</t>
  </si>
  <si>
    <t>P12 Stávající vedení elektroinstalace v ochanné liště bude dočasně demontováno, po provedení repase dřevěné konstrukce zádvěří bude instalováno zpět</t>
  </si>
  <si>
    <t>447237817</t>
  </si>
  <si>
    <t>35</t>
  </si>
  <si>
    <t>R013</t>
  </si>
  <si>
    <t>P13 Stávající schránka bude demontována</t>
  </si>
  <si>
    <t>-1881543725</t>
  </si>
  <si>
    <t>36</t>
  </si>
  <si>
    <t>R014</t>
  </si>
  <si>
    <t>P14 V průběhu stavebních úprav dřevěné konstrukce zádveří bude volný otvor do provozu kuchyně dočasně prachotěsně zabezpečen lehkou montovoanou SDK kcí</t>
  </si>
  <si>
    <t>1550202392</t>
  </si>
  <si>
    <t>37</t>
  </si>
  <si>
    <t>R015</t>
  </si>
  <si>
    <t>P15 Stávající střešní krytina markýzy bude demontována vč. konstrukčních prvků, oplechování s dešťovým žlabem a svodem.</t>
  </si>
  <si>
    <t>-1208258230</t>
  </si>
  <si>
    <t>Stávající střešní krytina markýzy bude demontována vč. konstrukčních prvků, oplechování s dešťovým žlabem a svodem.</t>
  </si>
  <si>
    <t>Ocelová konstrukce bude obroušena, očištěna, odmaštěna, opatřena antikorozním nátěrem a opatřena dvojtým vrchním</t>
  </si>
  <si>
    <t>nátěrem barvy tmavě šedé RAL 7016. Budou provedeny nové konstrukční dřevěné prvky pro kotvení střešní krytiny, latě 60x40</t>
  </si>
  <si>
    <t>mm opatřeny nátěrem proti plísním, hnilobám a dřevokaznému hmyzu s vrchní lazuovacím nátěre. Nová střešní krytina z</t>
  </si>
  <si>
    <t>trapézového plechu T18 aluzinek 185 přírodní bezbarvý, vč. bočních závětrných lišt. Bude proveden nový dešťový žlab s</t>
  </si>
  <si>
    <t>dešťovým svodem.</t>
  </si>
  <si>
    <t>38</t>
  </si>
  <si>
    <t>R016</t>
  </si>
  <si>
    <t>P16 Stávající střešní krytina markýzy bude demontována vč. konstrukčních prvků a oplechování.</t>
  </si>
  <si>
    <t>-1239470308</t>
  </si>
  <si>
    <t>Stávající střešní krytina markýzy bude demontována vč. konstrukčních prvků a oplechování. Ocelová konstrukce bude</t>
  </si>
  <si>
    <t>obroušena, očištěna, odmaštěna, opatřena antikorozním nátěrem a opatřena dvojtým vrchním nátěrem barvy tmavě šedé RAL</t>
  </si>
  <si>
    <t>7016. Budou provedeny nové konstrukční dřevěné prvky pro kotvení střešní krytiny, latě 60x40 mm opatřeny nátěrem proti</t>
  </si>
  <si>
    <t>plísním, hnilobám a dřevokaznému hmyzu s vrchní lazuovacím nátěre. Nová střešní krytina z trapézového plechu T18 aluzinek</t>
  </si>
  <si>
    <t>185 přírodní bezbarvý, vč. bočních závětrných lišt.</t>
  </si>
  <si>
    <t>39</t>
  </si>
  <si>
    <t>R017</t>
  </si>
  <si>
    <t>P17 Stávající střešní krytina markýzy bude demontována vč. konstrukčních prvků a oplechování.</t>
  </si>
  <si>
    <t>-1792446922</t>
  </si>
  <si>
    <t>997</t>
  </si>
  <si>
    <t>Přesun sutě</t>
  </si>
  <si>
    <t>40</t>
  </si>
  <si>
    <t>997002611</t>
  </si>
  <si>
    <t>Nakládání suti a vybouraných hmot</t>
  </si>
  <si>
    <t>1097983895</t>
  </si>
  <si>
    <t>41</t>
  </si>
  <si>
    <t>997013157</t>
  </si>
  <si>
    <t>Vnitrostaveništní doprava suti a vybouraných hmot pro budovy v do 24 m s omezením mechanizace</t>
  </si>
  <si>
    <t>328626487</t>
  </si>
  <si>
    <t>42</t>
  </si>
  <si>
    <t>997013501</t>
  </si>
  <si>
    <t>Odvoz suti a vybouraných hmot na skládku nebo meziskládku do 1 km se složením</t>
  </si>
  <si>
    <t>991187412</t>
  </si>
  <si>
    <t>43</t>
  </si>
  <si>
    <t>997013509</t>
  </si>
  <si>
    <t>Příplatek k odvozu suti a vybouraných hmot na skládku ZKD 1 km přes 1 km</t>
  </si>
  <si>
    <t>250097794</t>
  </si>
  <si>
    <t>"20km" 20*10,115</t>
  </si>
  <si>
    <t>44</t>
  </si>
  <si>
    <t>997013631</t>
  </si>
  <si>
    <t>Poplatek za uložení na skládce (skládkovné) stavebního odpadu směsného kód odpadu 17 09 04</t>
  </si>
  <si>
    <t>72282393</t>
  </si>
  <si>
    <t>45</t>
  </si>
  <si>
    <t>997013804</t>
  </si>
  <si>
    <t>Poplatek za uložení na skládce (skládkovné) stavebního odpadu ze skla kód odpadu 170 202</t>
  </si>
  <si>
    <t>1643059745</t>
  </si>
  <si>
    <t>46</t>
  </si>
  <si>
    <t>997013811</t>
  </si>
  <si>
    <t>Poplatek za uložení na skládce (skládkovné) stavebního odpadu dřevěného kód odpadu 170 201</t>
  </si>
  <si>
    <t>-643923404</t>
  </si>
  <si>
    <t>998</t>
  </si>
  <si>
    <t>Přesun hmot</t>
  </si>
  <si>
    <t>47</t>
  </si>
  <si>
    <t>998018002</t>
  </si>
  <si>
    <t>Přesun hmot ruční pro budovy v do 12 m</t>
  </si>
  <si>
    <t>548668337</t>
  </si>
  <si>
    <t>PSV</t>
  </si>
  <si>
    <t>Práce a dodávky PSV</t>
  </si>
  <si>
    <t>713</t>
  </si>
  <si>
    <t>Izolace tepelné</t>
  </si>
  <si>
    <t>48</t>
  </si>
  <si>
    <t>713111124</t>
  </si>
  <si>
    <t>Montáž izolace tepelné spodem stropů nastřelením rohoží, pásů, dílců, desek</t>
  </si>
  <si>
    <t>387332880</t>
  </si>
  <si>
    <t>"TI MV 320mm - 2x" 66,1*2</t>
  </si>
  <si>
    <t>49</t>
  </si>
  <si>
    <t>63148107</t>
  </si>
  <si>
    <t>deska tepelně izolační minerální univerzální λ=0,038-0,039 tl 160mm</t>
  </si>
  <si>
    <t>1424648487</t>
  </si>
  <si>
    <t>132,2*1,02 "Přepočtené koeficientem množství</t>
  </si>
  <si>
    <t>50</t>
  </si>
  <si>
    <t>713291132</t>
  </si>
  <si>
    <t>Montáž izolace tepelné parotěsné zábrany stropů vrchem fólií</t>
  </si>
  <si>
    <t>-669545759</t>
  </si>
  <si>
    <t>"1.NP - zateplení podhledu" 56,1+10</t>
  </si>
  <si>
    <t>51</t>
  </si>
  <si>
    <t>28329276</t>
  </si>
  <si>
    <t>fólie PE vyztužená pro parotěsnou vrstvu (reakce na oheň - třída E) 140g/m2</t>
  </si>
  <si>
    <t>930770301</t>
  </si>
  <si>
    <t>72,71*1,1 "Přepočtené koeficientem množství</t>
  </si>
  <si>
    <t>52</t>
  </si>
  <si>
    <t>998713203</t>
  </si>
  <si>
    <t>Přesun hmot procentní pro izolace tepelné v objektech v do 24 m</t>
  </si>
  <si>
    <t>%</t>
  </si>
  <si>
    <t>-1428649283</t>
  </si>
  <si>
    <t>763</t>
  </si>
  <si>
    <t>Konstrukce suché výstavby</t>
  </si>
  <si>
    <t>53</t>
  </si>
  <si>
    <t>763131512</t>
  </si>
  <si>
    <t>SDK podhled deska 1xA 12,5 s izolací jednovrstvá spodní kce profil CD+UD</t>
  </si>
  <si>
    <t>518683645</t>
  </si>
  <si>
    <t>54</t>
  </si>
  <si>
    <t>763131521</t>
  </si>
  <si>
    <t>SDK podhled desky 2xA 12,5 bez izolace jednovrstvá spodní kce profil CD+UD, EI 30</t>
  </si>
  <si>
    <t>190765336</t>
  </si>
  <si>
    <t>"1.NP - zateplení podhledu" 43,92+12,18+10</t>
  </si>
  <si>
    <t>55</t>
  </si>
  <si>
    <t>763131765</t>
  </si>
  <si>
    <t>Příplatek k SDK podhledu za výšku zavěšení přes 0,5 do 1,0 m</t>
  </si>
  <si>
    <t>1854916063</t>
  </si>
  <si>
    <t>56</t>
  </si>
  <si>
    <t>763131772</t>
  </si>
  <si>
    <t>Příplatek k SDK podhledu za rovinnost kvality Q4</t>
  </si>
  <si>
    <t>-57255698</t>
  </si>
  <si>
    <t>57</t>
  </si>
  <si>
    <t>998763403</t>
  </si>
  <si>
    <t>Přesun hmot procentní pro sádrokartonové konstrukce v objektech v do 24 m</t>
  </si>
  <si>
    <t>1917887197</t>
  </si>
  <si>
    <t>764</t>
  </si>
  <si>
    <t>Konstrukce klempířské</t>
  </si>
  <si>
    <t>58</t>
  </si>
  <si>
    <t>764 K01</t>
  </si>
  <si>
    <t>K01 Oplechování parapetu z Pz plechu, tl. 0,6mm, rš. 300mm, dl. 2150mm</t>
  </si>
  <si>
    <t>-1166451607</t>
  </si>
  <si>
    <t>"Okno 116" 1</t>
  </si>
  <si>
    <t>59</t>
  </si>
  <si>
    <t>764 K02</t>
  </si>
  <si>
    <t xml:space="preserve">K02 Oplechování parapetu z Pz plechu, tl. 0,6mm, rš. 400mm, dl. 1750mm </t>
  </si>
  <si>
    <t>-45738091</t>
  </si>
  <si>
    <t>"okno 304,306,311,312,313,314,318" 8</t>
  </si>
  <si>
    <t>60</t>
  </si>
  <si>
    <t>764 K03</t>
  </si>
  <si>
    <t xml:space="preserve">K03 Oplechování parapetu z Pz plechu, tl. 0,6mm, rš. 300mm, dl. 1150mm </t>
  </si>
  <si>
    <t>-691663097</t>
  </si>
  <si>
    <t>"okno 310" 1</t>
  </si>
  <si>
    <t>61</t>
  </si>
  <si>
    <t>764 K04</t>
  </si>
  <si>
    <t xml:space="preserve">K04 Oplechování parapetu z Pz plechu, tl. 0,6mm, rš. 400mm, dl. 1150mm </t>
  </si>
  <si>
    <t>-290499457</t>
  </si>
  <si>
    <t>"okno 308,309" 1</t>
  </si>
  <si>
    <t>62</t>
  </si>
  <si>
    <t>764 K05</t>
  </si>
  <si>
    <t xml:space="preserve">K05 Oplechování parapetu z Pz plechu, tl. 0,6mm, rš. 400mm, dl. 2050mm </t>
  </si>
  <si>
    <t>-1905893568</t>
  </si>
  <si>
    <t>63</t>
  </si>
  <si>
    <t>764 K06</t>
  </si>
  <si>
    <t xml:space="preserve">K06 Oplechování parapetu z Pz plechu, tl. 0,6mm, rš. 300mm, dl. 1350mm </t>
  </si>
  <si>
    <t>-145848308</t>
  </si>
  <si>
    <t>"okno 204,224" 5</t>
  </si>
  <si>
    <t>64</t>
  </si>
  <si>
    <t>764 R03</t>
  </si>
  <si>
    <t xml:space="preserve">Oplechování parapetů -  doplnění </t>
  </si>
  <si>
    <t>-1117493461</t>
  </si>
  <si>
    <t>"Doplnění v rozsahu 15% z celkové délky" (34,1*2+23,79*2)*0,15</t>
  </si>
  <si>
    <t>65</t>
  </si>
  <si>
    <t>764 R04</t>
  </si>
  <si>
    <t>Oplechování parapetů z pozinkovaného plechu ř.š. do 350mm</t>
  </si>
  <si>
    <t>-132528308</t>
  </si>
  <si>
    <t>66</t>
  </si>
  <si>
    <t>998764203</t>
  </si>
  <si>
    <t>Přesun hmot procentní pro konstrukce klempířské v objektech v do 24 m</t>
  </si>
  <si>
    <t>1528007162</t>
  </si>
  <si>
    <t>766</t>
  </si>
  <si>
    <t>Konstrukce truhlářské</t>
  </si>
  <si>
    <t>67</t>
  </si>
  <si>
    <t>766 O101</t>
  </si>
  <si>
    <t>O101 Truhlářská kompletní repase stávajících vstupních dřevěných dvěří 1600x2300 mm - dle specifikace ve výpisu výplní v PD</t>
  </si>
  <si>
    <t>1771589871</t>
  </si>
  <si>
    <t>68</t>
  </si>
  <si>
    <t>766 O102</t>
  </si>
  <si>
    <t>O102 Truhlářská kompletní repase celodřevěného vstupního zádveří do kuchyn - dle specifikace ve výpisu výplní v PD</t>
  </si>
  <si>
    <t>716403335</t>
  </si>
  <si>
    <t>69</t>
  </si>
  <si>
    <t>766 O104</t>
  </si>
  <si>
    <t>O104 Nové vstupní dřevěné dveře 1000x2000 mm - dle specifikace ve výpisu výplní v PD</t>
  </si>
  <si>
    <t>896932594</t>
  </si>
  <si>
    <t>70</t>
  </si>
  <si>
    <t>766 O105</t>
  </si>
  <si>
    <t>O105 Nové vstupní dřevěné dveře 1350x2000 mm - dle specifikace ve výpisu výplní v PD</t>
  </si>
  <si>
    <t>858584145</t>
  </si>
  <si>
    <t>71</t>
  </si>
  <si>
    <t>766 O106</t>
  </si>
  <si>
    <t>O106 Nové vstupní dřevěné dveře 1000x2000 mm - dle specifikace ve výpisu výplní v PD</t>
  </si>
  <si>
    <t>-523174880</t>
  </si>
  <si>
    <t>72</t>
  </si>
  <si>
    <t>766 O107</t>
  </si>
  <si>
    <t>O107 Nové vstupní dřevěné dveře 1000x2100 mm - dle specifikace ve výpisu výplní v PD</t>
  </si>
  <si>
    <t>-403909373</t>
  </si>
  <si>
    <t>73</t>
  </si>
  <si>
    <t>766 O108</t>
  </si>
  <si>
    <t>O108 Truhlářská kompletní replika stávajícího dřevěného okna 1380x1950 mm - dle specifikace ve výpisu výplní v PD</t>
  </si>
  <si>
    <t>-667377453</t>
  </si>
  <si>
    <t>74</t>
  </si>
  <si>
    <t>766 O109</t>
  </si>
  <si>
    <t>O109 Truhlářská kompletní replika stávajícího dřevěného okna 1640x1940 mm - dle specifikace ve výpisu výplní v PD</t>
  </si>
  <si>
    <t>413265417</t>
  </si>
  <si>
    <t>75</t>
  </si>
  <si>
    <t>766 O110</t>
  </si>
  <si>
    <t>O110 Truhlářská kompletní replika stávajícího dřevěného okna 1650x1930 mm - dle specifikace ve výpisu výplní v PD</t>
  </si>
  <si>
    <t>-1139026022</t>
  </si>
  <si>
    <t>76</t>
  </si>
  <si>
    <t>766 O111</t>
  </si>
  <si>
    <t>O111 Truhlářská kompletní replika stávajícího dřevěného okna 1650x1930 mm - dle specifikace ve výpisu výplní v PD</t>
  </si>
  <si>
    <t>-1612655917</t>
  </si>
  <si>
    <t>77</t>
  </si>
  <si>
    <t>766 O112</t>
  </si>
  <si>
    <t>O112 Truhlářská kompletní replika stávajícího dřevěného okna 2780x1940 mm - dle specifikace ve výpisu výplní v PD</t>
  </si>
  <si>
    <t>1764360589</t>
  </si>
  <si>
    <t>78</t>
  </si>
  <si>
    <t>766 O113</t>
  </si>
  <si>
    <t>O113 Truhlářská kompletní replika stávajícího dřevěného okna 1650x1930 mm - dle specifikace ve výpisu výplní v PD</t>
  </si>
  <si>
    <t>-1599956442</t>
  </si>
  <si>
    <t>79</t>
  </si>
  <si>
    <t>766 O116</t>
  </si>
  <si>
    <t>O116 Truhlářská kompletní replika stávajícího dřevěného okna 2150x1610 mm - dle specifikace ve výpisu výplní v PD</t>
  </si>
  <si>
    <t>1021118698</t>
  </si>
  <si>
    <t>80</t>
  </si>
  <si>
    <t>766 O119</t>
  </si>
  <si>
    <t>O119 Truhlářská kompletní repase stávajícího dřevěného kastlového okna 1680x1950 mm - dle specifikace ve výpisu výplní v PD</t>
  </si>
  <si>
    <t>-259044415</t>
  </si>
  <si>
    <t>81</t>
  </si>
  <si>
    <t>766 O120</t>
  </si>
  <si>
    <t>O120 Truhlářská kompletní repase stávajícího dřevěného kastlového okna 2040x1950 mm - dle specifikace ve výpisu výplní v PD</t>
  </si>
  <si>
    <t>-1485401074</t>
  </si>
  <si>
    <t>82</t>
  </si>
  <si>
    <t>766 O121</t>
  </si>
  <si>
    <t>O121 Truhlářská kompletní repase stávajícího dřevěného kastlového okna 1640x1930 mm - dle specifikace ve výpisu výplní v PD</t>
  </si>
  <si>
    <t>-1725305303</t>
  </si>
  <si>
    <t>83</t>
  </si>
  <si>
    <t>766 O122</t>
  </si>
  <si>
    <t>O122 Truhlářská kompletní repase stávajícího dřevěného kastlového okna 1680x1930 mm - dle specifikace ve výpisu výplní v PD</t>
  </si>
  <si>
    <t>1513809752</t>
  </si>
  <si>
    <t>84</t>
  </si>
  <si>
    <t>766 O123</t>
  </si>
  <si>
    <t>O123 Truhlářská kompletní repase stávajícího dřevěného kastlového okna 1680x1930 mm - dle specifikace ve výpisu výplní v PD</t>
  </si>
  <si>
    <t>722376113</t>
  </si>
  <si>
    <t>85</t>
  </si>
  <si>
    <t>766 O201</t>
  </si>
  <si>
    <t>O201 Truhlářská kompletní repase stávajících dřevěných vstupních dveří s nadsvětlíkem 1240x3140 mm - dle specifikace ve výpisu výplní v PD</t>
  </si>
  <si>
    <t>479264587</t>
  </si>
  <si>
    <t>86</t>
  </si>
  <si>
    <t>766 O202</t>
  </si>
  <si>
    <t>O202 Truhlářská kompletní repase stávajícího dřevěného kastlového okna 1320x1320 mm - dle specifikace ve výpisu výplní v PD</t>
  </si>
  <si>
    <t>-1513807209</t>
  </si>
  <si>
    <t>87</t>
  </si>
  <si>
    <t>766 O203</t>
  </si>
  <si>
    <t>O203 Truhlářská kompletní repase stávajícího dřevěného kastlového okna 1320x1320 mm - dle specifikace ve výpisu výplní v PD</t>
  </si>
  <si>
    <t>-1600284438</t>
  </si>
  <si>
    <t>88</t>
  </si>
  <si>
    <t>766 O204</t>
  </si>
  <si>
    <t>O204 Truhlářská kompletní repase stávajícího dřevěného kastlového okna 1350x900 mm - dle specifikace ve výpisu výplní v PD</t>
  </si>
  <si>
    <t>-1114353411</t>
  </si>
  <si>
    <t>89</t>
  </si>
  <si>
    <t>766 O205</t>
  </si>
  <si>
    <t>O205 Truhlářská kompletní repase stávajícího dřevěného kastlového okna 1650x1920 mm - dle specifikace ve výpisu výplní v PD</t>
  </si>
  <si>
    <t>676110628</t>
  </si>
  <si>
    <t>90</t>
  </si>
  <si>
    <t>766 O206</t>
  </si>
  <si>
    <t>O206 Truhlářská kompletní repase stávajícího dřevěného kastlového okna 1650x1920 mm - dle specifikace ve výpisu výplní v PD</t>
  </si>
  <si>
    <t>-850688792</t>
  </si>
  <si>
    <t>91</t>
  </si>
  <si>
    <t>766 O207</t>
  </si>
  <si>
    <t>O207 Truhlářská kompletní repase stávajícího dřevěného kastlového okna 1650x1920 mm - dle specifikace ve výpisu výplní v PD</t>
  </si>
  <si>
    <t>-1003825355</t>
  </si>
  <si>
    <t>92</t>
  </si>
  <si>
    <t>766 O208</t>
  </si>
  <si>
    <t>O208 Truhlářská kompletní repase stávajícího dřevěného kastlového okna 1650x1920 mm - dle specifikace ve výpisu výplní v PD</t>
  </si>
  <si>
    <t>-1486039620</t>
  </si>
  <si>
    <t>93</t>
  </si>
  <si>
    <t>766 O209</t>
  </si>
  <si>
    <t>O209 Truhlářská kompletní repase stávajícího dřevěného kastlového okna 1650x1920 mm - dle specifikace ve výpisu výplní v PD</t>
  </si>
  <si>
    <t>-1320671181</t>
  </si>
  <si>
    <t>94</t>
  </si>
  <si>
    <t>766 O210</t>
  </si>
  <si>
    <t>O210 Truhlářská kompletní repase stávajícího dřevěného kastlového okna 1340x1930 mm - dle specifikace ve výpisu výplní v PD</t>
  </si>
  <si>
    <t>766634858</t>
  </si>
  <si>
    <t>95</t>
  </si>
  <si>
    <t>766 O211</t>
  </si>
  <si>
    <t>O211 Truhlářská kompletní repase stávajícího dřevěného kastlového okna 1340x1930 mm - dle specifikace ve výpisu výplní v PD</t>
  </si>
  <si>
    <t>-1816621069</t>
  </si>
  <si>
    <t>96</t>
  </si>
  <si>
    <t>766 O212</t>
  </si>
  <si>
    <t>O212 Truhlářská kompletní repase stávajícího dřevěného kastlového okna 1340x1930 mm - dle specifikace ve výpisu výplní v PD</t>
  </si>
  <si>
    <t>226613493</t>
  </si>
  <si>
    <t>97</t>
  </si>
  <si>
    <t>766 O213</t>
  </si>
  <si>
    <t>O213 Truhlářská kompletní repase stávajícího dřevěného kastlového okna 1950x3120 mm - dle specifikace ve výpisu výplní v PD</t>
  </si>
  <si>
    <t>1879194974</t>
  </si>
  <si>
    <t>98</t>
  </si>
  <si>
    <t>766 O214</t>
  </si>
  <si>
    <t>O214 Truhlářská kompletní repase stávajícího dřevěného kastlového okna 1950x3120 mm - dle specifikace ve výpisu výplní v PD</t>
  </si>
  <si>
    <t>-1262600662</t>
  </si>
  <si>
    <t>99</t>
  </si>
  <si>
    <t>766 O215</t>
  </si>
  <si>
    <t>O215 Truhlářská kompletní repase stávajícího dřevěného kastlového okna 1950x3120 mm - dle specifikace ve výpisu výplní v PD</t>
  </si>
  <si>
    <t>-1366134382</t>
  </si>
  <si>
    <t>100</t>
  </si>
  <si>
    <t>766 O216</t>
  </si>
  <si>
    <t>O216 Truhlářská kompletní repase stávajícího dřevěného kastlového okna 1330x1910 mm - dle specifikace ve výpisu výplní v PD</t>
  </si>
  <si>
    <t>767516255</t>
  </si>
  <si>
    <t>101</t>
  </si>
  <si>
    <t>766 O217</t>
  </si>
  <si>
    <t>O217 Truhlářská kompletní repase stávajícího dřevěného kastlového okna 1330x1910 mm - dle specifikace ve výpisu výplní v PD</t>
  </si>
  <si>
    <t>-1154106828</t>
  </si>
  <si>
    <t>102</t>
  </si>
  <si>
    <t>766 O218</t>
  </si>
  <si>
    <t>O218 Truhlářská kompletní repase stávajícího dřevěného kastlového okna 1330x1910 mm - dle specifikace ve výpisu výplní v PD</t>
  </si>
  <si>
    <t>793848106</t>
  </si>
  <si>
    <t>103</t>
  </si>
  <si>
    <t>766 O219</t>
  </si>
  <si>
    <t>O219 Truhlářská kompletní repase stávajícího dřevěného kastlového okna 1650x1920 mm - dle specifikace ve výpisu výplní v PD</t>
  </si>
  <si>
    <t>-2024939244</t>
  </si>
  <si>
    <t>104</t>
  </si>
  <si>
    <t>766 O220</t>
  </si>
  <si>
    <t>O220 Truhlářská kompletní repase stávajícího dřevěného kastlového okna 1650x1920 mm - dle specifikace ve výpisu výplní v PD</t>
  </si>
  <si>
    <t>512491165</t>
  </si>
  <si>
    <t>105</t>
  </si>
  <si>
    <t>766 O221</t>
  </si>
  <si>
    <t>O221 Truhlářská kompletní repase stávajícího dřevěného kastlového okna 1650x1920 mm - dle specifikace ve výpisu výplní v PD</t>
  </si>
  <si>
    <t>93407171</t>
  </si>
  <si>
    <t>106</t>
  </si>
  <si>
    <t>766 O222</t>
  </si>
  <si>
    <t>O222 Truhlářská kompletní repase stávajícího dřevěného kastlového okna 1650x1920 mm - dle specifikace ve výpisu výplní v PD</t>
  </si>
  <si>
    <t>-1327176243</t>
  </si>
  <si>
    <t>107</t>
  </si>
  <si>
    <t>766 O223</t>
  </si>
  <si>
    <t>O223 Truhlářská kompletní repase stávajícího dřevěného kastlového okna 1650x1920 mm - dle specifikace ve výpisu výplní v PD</t>
  </si>
  <si>
    <t>-1607467912</t>
  </si>
  <si>
    <t>108</t>
  </si>
  <si>
    <t>766 O224</t>
  </si>
  <si>
    <t>O224 Truhlářská kompletní repase stávajícího dřevěného kastlového okna 1350x900 mm - dle specifikace ve výpisu výplní v PD</t>
  </si>
  <si>
    <t>169513140</t>
  </si>
  <si>
    <t>109</t>
  </si>
  <si>
    <t>766 O301</t>
  </si>
  <si>
    <t>O301 Truhlářská kompletní repase stávajícího dřevěného kastlového okna 1320x1330 mm - dle specifikace ve výpisu výplní v PD</t>
  </si>
  <si>
    <t>-1018459478</t>
  </si>
  <si>
    <t>110</t>
  </si>
  <si>
    <t>766 O302</t>
  </si>
  <si>
    <t>O302 Truhlářská kompletní repase stávajícího dřevěného kastlového okna 1320x1330 mm - dle specifikace ve výpisu výplní v PD</t>
  </si>
  <si>
    <t>1580364113</t>
  </si>
  <si>
    <t>111</t>
  </si>
  <si>
    <t>766 O303</t>
  </si>
  <si>
    <t>O303 Truhlářská kompletní repase stávajícího dřevěného kastlového okna 1320x1330 mm - dle specifikace ve výpisu výplní v PD</t>
  </si>
  <si>
    <t>-1425659542</t>
  </si>
  <si>
    <t>112</t>
  </si>
  <si>
    <t>766 O304</t>
  </si>
  <si>
    <t>O304 Truhlářská kompletní repase stávajícího dřevěného kastlového okna 1350x1620 mm - dle specifikace ve výpisu výplní v PD</t>
  </si>
  <si>
    <t>1090649758</t>
  </si>
  <si>
    <t>113</t>
  </si>
  <si>
    <t>766 O305</t>
  </si>
  <si>
    <t>O305 Truhlářská kompletní repase stávajícího dřevěného kastlového okna 1650x1630 mm - dle specifikace ve výpisu výplní v PD</t>
  </si>
  <si>
    <t>-1625498986</t>
  </si>
  <si>
    <t>114</t>
  </si>
  <si>
    <t>766 O306</t>
  </si>
  <si>
    <t>O306 Truhlářská kompletní repase stávajícího dřevěného kastlového okna 1350x1650 mm - dle specifikace ve výpisu výplní v PD</t>
  </si>
  <si>
    <t>923156132</t>
  </si>
  <si>
    <t>115</t>
  </si>
  <si>
    <t>766 O307</t>
  </si>
  <si>
    <t>O307 Truhlářská kompletní repase stávajícího dřevěného kastlového okna 1620x1630 mm - dle specifikace ve výpisu výplní v PD</t>
  </si>
  <si>
    <t>-212488967</t>
  </si>
  <si>
    <t>116</t>
  </si>
  <si>
    <t>766 O308</t>
  </si>
  <si>
    <t>O308 Truhlářská kompletní repase stávajícího dřevěného kastlového okna 740x1600 mm - dle specifikace ve výpisu výplní v PD</t>
  </si>
  <si>
    <t>-1342015522</t>
  </si>
  <si>
    <t>117</t>
  </si>
  <si>
    <t>766 O309</t>
  </si>
  <si>
    <t>O309 Truhlářská kompletní repase stávajícího dřevěného kastlového okna 740x1600 mm - dle specifikace ve výpisu výplní v PD</t>
  </si>
  <si>
    <t>-118739895</t>
  </si>
  <si>
    <t>118</t>
  </si>
  <si>
    <t>766 O310</t>
  </si>
  <si>
    <t>O310 Truhlářská kompletní repase stávajícího dřevěného kastlového okna 740x700 mm - dle specifikace ve výpisu výplní v PD</t>
  </si>
  <si>
    <t>-219069316</t>
  </si>
  <si>
    <t>119</t>
  </si>
  <si>
    <t>766 R001</t>
  </si>
  <si>
    <t>Bourání plastových dveří</t>
  </si>
  <si>
    <t>1166119222</t>
  </si>
  <si>
    <t>"O103-O107"5</t>
  </si>
  <si>
    <t>120</t>
  </si>
  <si>
    <t>766 R002</t>
  </si>
  <si>
    <t>Bourání dřevěných oken</t>
  </si>
  <si>
    <t>1561358595</t>
  </si>
  <si>
    <t>"O108 -O113, 116"7</t>
  </si>
  <si>
    <t>121</t>
  </si>
  <si>
    <t>766 R003</t>
  </si>
  <si>
    <t>Vyvěšení dřevěných/plastových křídel oken a dveří</t>
  </si>
  <si>
    <t>181727272</t>
  </si>
  <si>
    <t>"O102" 18</t>
  </si>
  <si>
    <t>"O103" 2</t>
  </si>
  <si>
    <t>"O104" 1</t>
  </si>
  <si>
    <t>"O105" 2</t>
  </si>
  <si>
    <t>"O106" 1</t>
  </si>
  <si>
    <t>"O107"1</t>
  </si>
  <si>
    <t>"O108" 3</t>
  </si>
  <si>
    <t>"O109" 6</t>
  </si>
  <si>
    <t>"O110" 6</t>
  </si>
  <si>
    <t>"O111"6</t>
  </si>
  <si>
    <t>"O112" 6</t>
  </si>
  <si>
    <t>"O113" 6</t>
  </si>
  <si>
    <t>"O114" 8</t>
  </si>
  <si>
    <t>"O115" 2</t>
  </si>
  <si>
    <t>"O116"6</t>
  </si>
  <si>
    <t>"O119" 12</t>
  </si>
  <si>
    <t>"O120" 16</t>
  </si>
  <si>
    <t>"O121"12</t>
  </si>
  <si>
    <t>"O122" 12</t>
  </si>
  <si>
    <t>"O123"12</t>
  </si>
  <si>
    <t>"O124"4</t>
  </si>
  <si>
    <t>"O125" 4</t>
  </si>
  <si>
    <t>"O201" 4</t>
  </si>
  <si>
    <t>"O202" 4</t>
  </si>
  <si>
    <t>"O203" 4</t>
  </si>
  <si>
    <t>"O204" 4</t>
  </si>
  <si>
    <t>"O205"12</t>
  </si>
  <si>
    <t>"o206" 12</t>
  </si>
  <si>
    <t>"O207"12</t>
  </si>
  <si>
    <t>"O208" 12</t>
  </si>
  <si>
    <t>"O209" 12</t>
  </si>
  <si>
    <t>"O210" 8</t>
  </si>
  <si>
    <t>"O211" 8</t>
  </si>
  <si>
    <t>"O212" 8</t>
  </si>
  <si>
    <t>"O213"18</t>
  </si>
  <si>
    <t>"O214" 18</t>
  </si>
  <si>
    <t>"O215" 18</t>
  </si>
  <si>
    <t>"O216"8</t>
  </si>
  <si>
    <t>"O217" 8</t>
  </si>
  <si>
    <t>"O218" 8</t>
  </si>
  <si>
    <t>"O219" 12</t>
  </si>
  <si>
    <t>"O220" 12</t>
  </si>
  <si>
    <t>"O221" 12</t>
  </si>
  <si>
    <t>"O222" 12</t>
  </si>
  <si>
    <t>"O223" 12</t>
  </si>
  <si>
    <t>"O224" 4</t>
  </si>
  <si>
    <t>"O301"4</t>
  </si>
  <si>
    <t>"O302" 4</t>
  </si>
  <si>
    <t>"O303"4</t>
  </si>
  <si>
    <t>"O304" 6</t>
  </si>
  <si>
    <t>"O305" 12</t>
  </si>
  <si>
    <t>"O306" 8</t>
  </si>
  <si>
    <t>"O307"12</t>
  </si>
  <si>
    <t>"O308"4</t>
  </si>
  <si>
    <t>"O309"4</t>
  </si>
  <si>
    <t>"O310"2</t>
  </si>
  <si>
    <t>122</t>
  </si>
  <si>
    <t>766 R004</t>
  </si>
  <si>
    <t>Zavěšení dřevěných křídel oken a dveří</t>
  </si>
  <si>
    <t>-1231272922</t>
  </si>
  <si>
    <t>123</t>
  </si>
  <si>
    <t>766 R005</t>
  </si>
  <si>
    <t>Náklady zaměření a nedestruktivní označení demontovaných i nedemontovaných částí (křídla a rámy)</t>
  </si>
  <si>
    <t>588474738</t>
  </si>
  <si>
    <t>124</t>
  </si>
  <si>
    <t>766 R006</t>
  </si>
  <si>
    <t>Náklady na manipulaci s opravovanými díly - převoz do dílny a zpět</t>
  </si>
  <si>
    <t>-951249638</t>
  </si>
  <si>
    <t>125</t>
  </si>
  <si>
    <t>766 R008</t>
  </si>
  <si>
    <t>Příplatek za pracnost provádění repase přímo na stavbě (u nedemontovatelných části/prvků)</t>
  </si>
  <si>
    <t>-1784309855</t>
  </si>
  <si>
    <t>126</t>
  </si>
  <si>
    <t>766 R007</t>
  </si>
  <si>
    <t>Seřízení dřevěného okenního nebo dveřního otvíracího a sklápěcího křídla</t>
  </si>
  <si>
    <t>-1966266348</t>
  </si>
  <si>
    <t>127</t>
  </si>
  <si>
    <t>766 R009</t>
  </si>
  <si>
    <t>Statický posudek okna pro otevření tuhosti a únosnosti rámu stávajícího okna s ohledem na zvýšenou váhu (okna 214,215 a 216)</t>
  </si>
  <si>
    <t>-376148657</t>
  </si>
  <si>
    <t>128</t>
  </si>
  <si>
    <t>998766203</t>
  </si>
  <si>
    <t>Přesun hmot procentní pro konstrukce truhlářské v objektech v do 24 m</t>
  </si>
  <si>
    <t>1102870493</t>
  </si>
  <si>
    <t>767</t>
  </si>
  <si>
    <t>Konstrukce zámečnické</t>
  </si>
  <si>
    <t>129</t>
  </si>
  <si>
    <t>767 O01</t>
  </si>
  <si>
    <t>O001 Zámečnická kompletní repase stávajících ocelových dveří 900x2000 mm - dle specifikace ve výpisu výplní v PD</t>
  </si>
  <si>
    <t>449290335</t>
  </si>
  <si>
    <t>130</t>
  </si>
  <si>
    <t>767 O02</t>
  </si>
  <si>
    <t>O002 Zámečnická kompletní repase stávajících ocelových dveří 900x2000 mm - dle specifikace ve výpisu výplní v PD</t>
  </si>
  <si>
    <t>-1872108028</t>
  </si>
  <si>
    <t>131</t>
  </si>
  <si>
    <t>767 O03</t>
  </si>
  <si>
    <t>O003 Zámečnická kompletní repase stávajícího celokovového kastlového okna 1200x1000 mm - dle specifikace ve výpisu výplní v PD</t>
  </si>
  <si>
    <t>-1630519488</t>
  </si>
  <si>
    <t>132</t>
  </si>
  <si>
    <t>767 O04</t>
  </si>
  <si>
    <t>O004 Zámečnická kompletní repase stávajícího celokovového kastlového okna 1200x1000 mm - dle specifikace ve výpisu výplní v PD</t>
  </si>
  <si>
    <t>873138399</t>
  </si>
  <si>
    <t>133</t>
  </si>
  <si>
    <t>767 O05</t>
  </si>
  <si>
    <t>O005 Zámečnická kompletní repase stávajcího celokovového kastlového okna 1200x1000 mm - dle specifikace ve výpisu výplní v PD</t>
  </si>
  <si>
    <t>-262496805</t>
  </si>
  <si>
    <t>134</t>
  </si>
  <si>
    <t>767 O06</t>
  </si>
  <si>
    <t>O006 Zámečnická kompletní repase stávajícího celokovového kastlového okna 1200x1000 mm - dle specifikace ve výpisu výplní v PD</t>
  </si>
  <si>
    <t>-2097699557</t>
  </si>
  <si>
    <t>135</t>
  </si>
  <si>
    <t>767 O07</t>
  </si>
  <si>
    <t>O007 Zámečnická kompletní repase stávajícího celokovového kastlového okna 1200x1000 mm - dle specifikace ve výpisu výplní v PD</t>
  </si>
  <si>
    <t>-1122443557</t>
  </si>
  <si>
    <t>136</t>
  </si>
  <si>
    <t>767 O08</t>
  </si>
  <si>
    <t>O008 Zámečnická kompletní repase stávajícího celokovového kastlového okna 1200x1000 mm - dle specifikace ve výpisu výplní v PD</t>
  </si>
  <si>
    <t>1679941887</t>
  </si>
  <si>
    <t>137</t>
  </si>
  <si>
    <t>767 O09</t>
  </si>
  <si>
    <t>O009 Zámečnická kompletní repase stávajícího celokovového kastlového okna 700x600 mm - dle specifikace ve výpisu výplní v PD</t>
  </si>
  <si>
    <t>-1592445077</t>
  </si>
  <si>
    <t>138</t>
  </si>
  <si>
    <t>767 O10</t>
  </si>
  <si>
    <t>O010 Zámečnická kompletní repase stávajícího celokovového kastlového okna 1200x600 mm - dle specifikace ve výpisu výplní v PD</t>
  </si>
  <si>
    <t>1989614122</t>
  </si>
  <si>
    <t>139</t>
  </si>
  <si>
    <t>767 O11</t>
  </si>
  <si>
    <t>O011 Zámečnická kompletní repase stávajcího celokovového vysazovacího okna 1200x1200 mm, okenic a dřevěného krytu anglického dvorku - dle specifikace ve výpisu výplní v PD</t>
  </si>
  <si>
    <t>1052665248</t>
  </si>
  <si>
    <t>140</t>
  </si>
  <si>
    <t>767 O12</t>
  </si>
  <si>
    <t>O012 Zámečnická kompletní repase stávajícího celokovového vysazovacího okna 1200x1200 mm, okenic a dřevěného krytu anglického dvorku - dle specifikace ve výpisu výplní v PD</t>
  </si>
  <si>
    <t>-490909024</t>
  </si>
  <si>
    <t>141</t>
  </si>
  <si>
    <t>767 O13</t>
  </si>
  <si>
    <t>O013 Zámečnická kompletní repase stávajícího celokovového kastlového okna 1200x1200 mm a nové venkovní sítě proti hmyzu - dle specifikace ve výpisu výplní v PD</t>
  </si>
  <si>
    <t>-254459306</t>
  </si>
  <si>
    <t>142</t>
  </si>
  <si>
    <t>767 O103</t>
  </si>
  <si>
    <t>O103 Nové hliníkové vstupní dveře 1300x2100 mm - dle specifikace ve výpisu výplní v PD</t>
  </si>
  <si>
    <t>-1314581904</t>
  </si>
  <si>
    <t>143</t>
  </si>
  <si>
    <t>767 O114</t>
  </si>
  <si>
    <t>O114 Zámečnická kompletní repase celokovového kastlového okna 1340x1920 mm - dle specifikace ve výpisu výplní v PD</t>
  </si>
  <si>
    <t>1710791675</t>
  </si>
  <si>
    <t>144</t>
  </si>
  <si>
    <t>767 O115</t>
  </si>
  <si>
    <t>O115 Zámečnická kompletní repase celokovového kastlového okna 650x530 mm - dle specifikace ve výpisu výplní v PD</t>
  </si>
  <si>
    <t>-1045697961</t>
  </si>
  <si>
    <t>145</t>
  </si>
  <si>
    <t>767 O117</t>
  </si>
  <si>
    <t>O117 Zámečnická kompletní repase celokovového kastlového okna 1200x700 mm - dle specifikace ve výpisu výplní v PD</t>
  </si>
  <si>
    <t>-1446647280</t>
  </si>
  <si>
    <t>146</t>
  </si>
  <si>
    <t>767 O118</t>
  </si>
  <si>
    <t>O118 Zámečnická kompletní repase celokovového kastlového okna 1200x2100 mm s novou vnější větrací žaluzií ventilátoru s kovovou vsadkou - dle specifikace ve výpisu výplní v PD</t>
  </si>
  <si>
    <t>43100182</t>
  </si>
  <si>
    <t>147</t>
  </si>
  <si>
    <t>767 O118.1</t>
  </si>
  <si>
    <t>Demontáž a zpětná montáž ventilátoru - okno O118, specifikace ve výpisu výplní v PD</t>
  </si>
  <si>
    <t>1750649947</t>
  </si>
  <si>
    <t>148</t>
  </si>
  <si>
    <t>767 O124</t>
  </si>
  <si>
    <t>O124 Zámečnická kompletní repase celokovového kastlového okna 580x1970 mm  - dle specifikace ve výpisu výplní v PD</t>
  </si>
  <si>
    <t>-1115800356</t>
  </si>
  <si>
    <t>149</t>
  </si>
  <si>
    <t>767 O125</t>
  </si>
  <si>
    <t>O125 Zámečnická kompletní repase celokovového kastlového okna 580x1970 mm s novou vnější větrací žaluzií ventilátoru s kovovou vsadkou - dle specifikace ve výpisu výplní v PD</t>
  </si>
  <si>
    <t>1993061464</t>
  </si>
  <si>
    <t>150</t>
  </si>
  <si>
    <t>767 R001</t>
  </si>
  <si>
    <t>Vyvěšení kovových křídel oken a dveří</t>
  </si>
  <si>
    <t>-1782682054</t>
  </si>
  <si>
    <t>"O001" 1</t>
  </si>
  <si>
    <t>"O002" 1</t>
  </si>
  <si>
    <t>"O003" 3</t>
  </si>
  <si>
    <t>"O004" 3</t>
  </si>
  <si>
    <t>"O005" 3</t>
  </si>
  <si>
    <t>"O006" 3</t>
  </si>
  <si>
    <t>"O007"3</t>
  </si>
  <si>
    <t>"O008" 3</t>
  </si>
  <si>
    <t>"O009" 1</t>
  </si>
  <si>
    <t>"O010" 2</t>
  </si>
  <si>
    <t>"O011" 2</t>
  </si>
  <si>
    <t>"O012" 2</t>
  </si>
  <si>
    <t>"O013" 3</t>
  </si>
  <si>
    <t>"O014" 3</t>
  </si>
  <si>
    <t>"O117" 1</t>
  </si>
  <si>
    <t>"O118" 6</t>
  </si>
  <si>
    <t>151</t>
  </si>
  <si>
    <t>767 R002</t>
  </si>
  <si>
    <t>Zavěšení kovových křídel oken a dveří</t>
  </si>
  <si>
    <t>944605861</t>
  </si>
  <si>
    <t>152</t>
  </si>
  <si>
    <t>767 R003</t>
  </si>
  <si>
    <t>-1508956466</t>
  </si>
  <si>
    <t>153</t>
  </si>
  <si>
    <t>767 R004</t>
  </si>
  <si>
    <t>174400128</t>
  </si>
  <si>
    <t>154</t>
  </si>
  <si>
    <t>767 R005</t>
  </si>
  <si>
    <t>-877492498</t>
  </si>
  <si>
    <t>155</t>
  </si>
  <si>
    <t>767 R006</t>
  </si>
  <si>
    <t>Seřízení kovového okenního nebo dveřního otvíracího a sklápěcího křídla</t>
  </si>
  <si>
    <t>1701941280</t>
  </si>
  <si>
    <t>156</t>
  </si>
  <si>
    <t>998767203</t>
  </si>
  <si>
    <t>Přesun hmot procentní pro zámečnické konstrukce v objektech v do 24 m</t>
  </si>
  <si>
    <t>2114999896</t>
  </si>
  <si>
    <t>784</t>
  </si>
  <si>
    <t>Dokončovací práce - malby a tapety</t>
  </si>
  <si>
    <t>157</t>
  </si>
  <si>
    <t>784161401</t>
  </si>
  <si>
    <t>Celoplošné vyhlazení podkladu sádrovou stěrkou v místnostech výšky do 3,80 m</t>
  </si>
  <si>
    <t>331577891</t>
  </si>
  <si>
    <t>158</t>
  </si>
  <si>
    <t>784181121</t>
  </si>
  <si>
    <t>Hloubková jednonásobná penetrace podkladu v místnostech výšky do 3,80 m</t>
  </si>
  <si>
    <t>-1166501337</t>
  </si>
  <si>
    <t>159</t>
  </si>
  <si>
    <t>784221101</t>
  </si>
  <si>
    <t>Dvojnásobné bílé malby ze směsí za sucha dobře otěruvzdorných v místnostech do 3,80 m</t>
  </si>
  <si>
    <t>50621724</t>
  </si>
  <si>
    <t>787</t>
  </si>
  <si>
    <t>Dokončovací práce - zasklívání</t>
  </si>
  <si>
    <t>160</t>
  </si>
  <si>
    <t>787600801</t>
  </si>
  <si>
    <t>Vysklívání oken a dveří plochy do 1 m2 skla plochého</t>
  </si>
  <si>
    <t>1169679464</t>
  </si>
  <si>
    <t>161</t>
  </si>
  <si>
    <t>787600901</t>
  </si>
  <si>
    <t>Oprava zasklívání oken a dveří přetmelením s odstraněním starého tmelu</t>
  </si>
  <si>
    <t>1779483292</t>
  </si>
  <si>
    <t>162</t>
  </si>
  <si>
    <t>998787203</t>
  </si>
  <si>
    <t>Přesun hmot procentní pro zasklívání v objektech v do 24 m</t>
  </si>
  <si>
    <t>-1948270575</t>
  </si>
  <si>
    <t>Práce a dodávky M</t>
  </si>
  <si>
    <t>58-M</t>
  </si>
  <si>
    <t>Revize vyhrazených technických zařízení</t>
  </si>
  <si>
    <t>163</t>
  </si>
  <si>
    <t>580 R01</t>
  </si>
  <si>
    <t>Regulace otopného systému. Po provedení energeticky úsporných opatřeních bude stávající otopný systém objektu vyregulován.Bude opravena těsnost, bude upraven teplotní spád, bude provedena tlaková a topná zkouška.</t>
  </si>
  <si>
    <t>1872900442</t>
  </si>
  <si>
    <t>164</t>
  </si>
  <si>
    <t>580 R02</t>
  </si>
  <si>
    <t>Revize elektro</t>
  </si>
  <si>
    <t>-309539719</t>
  </si>
  <si>
    <t>SO 02 - Vedlejší rozpočtovací náklady</t>
  </si>
  <si>
    <t>VRN - Vedlejší rozpočtové náklady</t>
  </si>
  <si>
    <t>VRN</t>
  </si>
  <si>
    <t>Vedlejší rozpočtové náklady</t>
  </si>
  <si>
    <t>013254000</t>
  </si>
  <si>
    <t>Dokumentace skutečného provedení stavby - 3x tištěné + digitálně</t>
  </si>
  <si>
    <t>Kč</t>
  </si>
  <si>
    <t>1024</t>
  </si>
  <si>
    <t>-1975614399</t>
  </si>
  <si>
    <t>031203000</t>
  </si>
  <si>
    <t>Vybudování zařízení staveniště</t>
  </si>
  <si>
    <t>1613491326</t>
  </si>
  <si>
    <t>032903000</t>
  </si>
  <si>
    <t>Náklady na provoz a údržbu vybavení staveniště</t>
  </si>
  <si>
    <t>-1528191145</t>
  </si>
  <si>
    <t>034303000</t>
  </si>
  <si>
    <t>Dopravní značení na staveništi</t>
  </si>
  <si>
    <t>-1560396092</t>
  </si>
  <si>
    <t>039103000</t>
  </si>
  <si>
    <t>Rozebrání, bourání a odvoz zařízení staveniště</t>
  </si>
  <si>
    <t>176358986</t>
  </si>
  <si>
    <t>042507000</t>
  </si>
  <si>
    <t>Podrobná výrobní dokumentace, značení, odsouhlasení AD a ogránem památkové péče</t>
  </si>
  <si>
    <t>-1886916268</t>
  </si>
  <si>
    <t>042507001</t>
  </si>
  <si>
    <t>Příprava vzorků a prototypů požadovaných projektem, dle dodatku k souhr. technické zprávě -  bod č.1</t>
  </si>
  <si>
    <t>170890260</t>
  </si>
  <si>
    <t>057002000</t>
  </si>
  <si>
    <t>Fotodokumentační činnost - dle stanoviska orgánu památkové péče zn.:MUMT 11055/2020/OVUP6-411.1 a dodatku k technické zprávě bod č.2</t>
  </si>
  <si>
    <t>309349697</t>
  </si>
  <si>
    <t>056002000</t>
  </si>
  <si>
    <t>Náklady spojené s pojistěním odpovědnosti za škodu způsobenou třetím osobám</t>
  </si>
  <si>
    <t>-1260173942</t>
  </si>
  <si>
    <t>057002R01</t>
  </si>
  <si>
    <t>Bankovní záruka</t>
  </si>
  <si>
    <t>-1835272019</t>
  </si>
  <si>
    <t>091504100</t>
  </si>
  <si>
    <t>Náklady související s publikační činností - plakát A3</t>
  </si>
  <si>
    <t>-639562374</t>
  </si>
  <si>
    <t>091704000</t>
  </si>
  <si>
    <t>Uvedení prostoru staveniště do původního stavu</t>
  </si>
  <si>
    <t>-1511240750</t>
  </si>
  <si>
    <t>SEZNAM FIGUR</t>
  </si>
  <si>
    <t>Výměra</t>
  </si>
  <si>
    <t xml:space="preserve"> SO 01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</si>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</sst>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5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5" t="s">
        <v>29</v>
      </c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31</v>
      </c>
      <c r="AL13" s="23"/>
      <c r="AM13" s="23"/>
      <c r="AN13" s="36" t="s">
        <v>35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6" t="s">
        <v>35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3" t="s">
        <v>33</v>
      </c>
      <c r="AL14" s="23"/>
      <c r="AM14" s="23"/>
      <c r="AN14" s="36" t="s">
        <v>35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31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33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38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38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3"/>
      <c r="AQ25" s="23"/>
      <c r="AR25" s="21"/>
      <c r="BE25" s="32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ROUND(AG94,2)</f>
        <v>0</v>
      </c>
      <c r="AL26" s="44"/>
      <c r="AM26" s="44"/>
      <c r="AN26" s="44"/>
      <c r="AO26" s="44"/>
      <c r="AP26" s="42"/>
      <c r="AQ26" s="42"/>
      <c r="AR26" s="46"/>
      <c r="BE26" s="32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2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2"/>
    </row>
    <row r="29" spans="1:57" s="3" customFormat="1" ht="14.4" customHeight="1">
      <c r="A29" s="3"/>
      <c r="B29" s="48"/>
      <c r="C29" s="49"/>
      <c r="D29" s="33" t="s">
        <v>47</v>
      </c>
      <c r="E29" s="49"/>
      <c r="F29" s="33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ROUND(AZ94,2)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ROUND(AV94,2)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3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ROUND(BA94,2)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ROUND(AW94,2)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3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ROUND(BB94,2)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3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ROUND(BC94,2)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3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ROUND(BD94,2)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5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32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14.4" customHeight="1">
      <c r="A37" s="40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BE37" s="40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1"/>
      <c r="C49" s="62"/>
      <c r="D49" s="63" t="s">
        <v>56</v>
      </c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3" t="s">
        <v>57</v>
      </c>
      <c r="AI49" s="64"/>
      <c r="AJ49" s="64"/>
      <c r="AK49" s="64"/>
      <c r="AL49" s="64"/>
      <c r="AM49" s="64"/>
      <c r="AN49" s="64"/>
      <c r="AO49" s="64"/>
      <c r="AP49" s="62"/>
      <c r="AQ49" s="62"/>
      <c r="AR49" s="65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40"/>
      <c r="B60" s="41"/>
      <c r="C60" s="42"/>
      <c r="D60" s="66" t="s">
        <v>58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66" t="s">
        <v>59</v>
      </c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66" t="s">
        <v>58</v>
      </c>
      <c r="AI60" s="44"/>
      <c r="AJ60" s="44"/>
      <c r="AK60" s="44"/>
      <c r="AL60" s="44"/>
      <c r="AM60" s="66" t="s">
        <v>59</v>
      </c>
      <c r="AN60" s="44"/>
      <c r="AO60" s="44"/>
      <c r="AP60" s="42"/>
      <c r="AQ60" s="42"/>
      <c r="AR60" s="46"/>
      <c r="BE60" s="40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40"/>
      <c r="B64" s="41"/>
      <c r="C64" s="42"/>
      <c r="D64" s="63" t="s">
        <v>60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3" t="s">
        <v>61</v>
      </c>
      <c r="AI64" s="67"/>
      <c r="AJ64" s="67"/>
      <c r="AK64" s="67"/>
      <c r="AL64" s="67"/>
      <c r="AM64" s="67"/>
      <c r="AN64" s="67"/>
      <c r="AO64" s="67"/>
      <c r="AP64" s="42"/>
      <c r="AQ64" s="42"/>
      <c r="AR64" s="46"/>
      <c r="BE64" s="40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40"/>
      <c r="B75" s="41"/>
      <c r="C75" s="42"/>
      <c r="D75" s="66" t="s">
        <v>58</v>
      </c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66" t="s">
        <v>59</v>
      </c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66" t="s">
        <v>58</v>
      </c>
      <c r="AI75" s="44"/>
      <c r="AJ75" s="44"/>
      <c r="AK75" s="44"/>
      <c r="AL75" s="44"/>
      <c r="AM75" s="66" t="s">
        <v>59</v>
      </c>
      <c r="AN75" s="44"/>
      <c r="AO75" s="44"/>
      <c r="AP75" s="42"/>
      <c r="AQ75" s="42"/>
      <c r="AR75" s="46"/>
      <c r="BE75" s="40"/>
    </row>
    <row r="76" spans="1:57" s="2" customFormat="1" ht="12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6"/>
      <c r="BE76" s="40"/>
    </row>
    <row r="77" spans="1:57" s="2" customFormat="1" ht="6.95" customHeight="1">
      <c r="A77" s="40"/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46"/>
      <c r="BE77" s="40"/>
    </row>
    <row r="81" spans="1:57" s="2" customFormat="1" ht="6.95" customHeight="1">
      <c r="A81" s="40"/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46"/>
      <c r="BE81" s="40"/>
    </row>
    <row r="82" spans="1:57" s="2" customFormat="1" ht="24.95" customHeight="1">
      <c r="A82" s="40"/>
      <c r="B82" s="41"/>
      <c r="C82" s="24" t="s">
        <v>62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6"/>
      <c r="BE82" s="40"/>
    </row>
    <row r="83" spans="1:57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6"/>
      <c r="BE83" s="40"/>
    </row>
    <row r="84" spans="1:57" s="4" customFormat="1" ht="12" customHeight="1">
      <c r="A84" s="4"/>
      <c r="B84" s="72"/>
      <c r="C84" s="33" t="s">
        <v>13</v>
      </c>
      <c r="D84" s="73"/>
      <c r="E84" s="73"/>
      <c r="F84" s="73"/>
      <c r="G84" s="73"/>
      <c r="H84" s="73"/>
      <c r="I84" s="73"/>
      <c r="J84" s="73"/>
      <c r="K84" s="73"/>
      <c r="L84" s="73" t="str">
        <f>K5</f>
        <v>2020/06/R2</v>
      </c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4"/>
      <c r="BE84" s="4"/>
    </row>
    <row r="85" spans="1:57" s="5" customFormat="1" ht="36.95" customHeight="1">
      <c r="A85" s="5"/>
      <c r="B85" s="75"/>
      <c r="C85" s="76" t="s">
        <v>16</v>
      </c>
      <c r="D85" s="77"/>
      <c r="E85" s="77"/>
      <c r="F85" s="77"/>
      <c r="G85" s="77"/>
      <c r="H85" s="77"/>
      <c r="I85" s="77"/>
      <c r="J85" s="77"/>
      <c r="K85" s="77"/>
      <c r="L85" s="78" t="str">
        <f>K6</f>
        <v>Realizace úspor energie - OLÚ Jevíčko, budova stravovacího provozu, 21.10.2021</v>
      </c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9"/>
      <c r="BE85" s="5"/>
    </row>
    <row r="86" spans="1:57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6"/>
      <c r="BE86" s="40"/>
    </row>
    <row r="87" spans="1:57" s="2" customFormat="1" ht="12" customHeight="1">
      <c r="A87" s="40"/>
      <c r="B87" s="41"/>
      <c r="C87" s="33" t="s">
        <v>22</v>
      </c>
      <c r="D87" s="42"/>
      <c r="E87" s="42"/>
      <c r="F87" s="42"/>
      <c r="G87" s="42"/>
      <c r="H87" s="42"/>
      <c r="I87" s="42"/>
      <c r="J87" s="42"/>
      <c r="K87" s="42"/>
      <c r="L87" s="80" t="str">
        <f>IF(K8="","",K8)</f>
        <v>p.p.č.st. 366, k.ú, Jevíčko - Předměstí</v>
      </c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33" t="s">
        <v>24</v>
      </c>
      <c r="AJ87" s="42"/>
      <c r="AK87" s="42"/>
      <c r="AL87" s="42"/>
      <c r="AM87" s="81" t="str">
        <f>IF(AN8="","",AN8)</f>
        <v>29. 4. 2021</v>
      </c>
      <c r="AN87" s="81"/>
      <c r="AO87" s="42"/>
      <c r="AP87" s="42"/>
      <c r="AQ87" s="42"/>
      <c r="AR87" s="46"/>
      <c r="BE87" s="40"/>
    </row>
    <row r="88" spans="1:57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6"/>
      <c r="BE88" s="40"/>
    </row>
    <row r="89" spans="1:57" s="2" customFormat="1" ht="40.05" customHeight="1">
      <c r="A89" s="40"/>
      <c r="B89" s="41"/>
      <c r="C89" s="33" t="s">
        <v>30</v>
      </c>
      <c r="D89" s="42"/>
      <c r="E89" s="42"/>
      <c r="F89" s="42"/>
      <c r="G89" s="42"/>
      <c r="H89" s="42"/>
      <c r="I89" s="42"/>
      <c r="J89" s="42"/>
      <c r="K89" s="42"/>
      <c r="L89" s="73" t="str">
        <f>IF(E11="","",E11)</f>
        <v>Pradubický kraj, Komenského nám. 125, Pardubice</v>
      </c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33" t="s">
        <v>36</v>
      </c>
      <c r="AJ89" s="42"/>
      <c r="AK89" s="42"/>
      <c r="AL89" s="42"/>
      <c r="AM89" s="82" t="str">
        <f>IF(E17="","",E17)</f>
        <v>Projecticon s.r.o., A.Kopeckého 151, Nový Hrádek</v>
      </c>
      <c r="AN89" s="73"/>
      <c r="AO89" s="73"/>
      <c r="AP89" s="73"/>
      <c r="AQ89" s="42"/>
      <c r="AR89" s="46"/>
      <c r="AS89" s="83" t="s">
        <v>63</v>
      </c>
      <c r="AT89" s="84"/>
      <c r="AU89" s="85"/>
      <c r="AV89" s="85"/>
      <c r="AW89" s="85"/>
      <c r="AX89" s="85"/>
      <c r="AY89" s="85"/>
      <c r="AZ89" s="85"/>
      <c r="BA89" s="85"/>
      <c r="BB89" s="85"/>
      <c r="BC89" s="85"/>
      <c r="BD89" s="86"/>
      <c r="BE89" s="40"/>
    </row>
    <row r="90" spans="1:57" s="2" customFormat="1" ht="15.15" customHeight="1">
      <c r="A90" s="40"/>
      <c r="B90" s="41"/>
      <c r="C90" s="33" t="s">
        <v>34</v>
      </c>
      <c r="D90" s="42"/>
      <c r="E90" s="42"/>
      <c r="F90" s="42"/>
      <c r="G90" s="42"/>
      <c r="H90" s="42"/>
      <c r="I90" s="42"/>
      <c r="J90" s="42"/>
      <c r="K90" s="42"/>
      <c r="L90" s="73" t="str">
        <f>IF(E14="Vyplň údaj","",E14)</f>
        <v/>
      </c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33" t="s">
        <v>39</v>
      </c>
      <c r="AJ90" s="42"/>
      <c r="AK90" s="42"/>
      <c r="AL90" s="42"/>
      <c r="AM90" s="82" t="str">
        <f>IF(E20="","",E20)</f>
        <v xml:space="preserve"> </v>
      </c>
      <c r="AN90" s="73"/>
      <c r="AO90" s="73"/>
      <c r="AP90" s="73"/>
      <c r="AQ90" s="42"/>
      <c r="AR90" s="46"/>
      <c r="AS90" s="87"/>
      <c r="AT90" s="88"/>
      <c r="AU90" s="89"/>
      <c r="AV90" s="89"/>
      <c r="AW90" s="89"/>
      <c r="AX90" s="89"/>
      <c r="AY90" s="89"/>
      <c r="AZ90" s="89"/>
      <c r="BA90" s="89"/>
      <c r="BB90" s="89"/>
      <c r="BC90" s="89"/>
      <c r="BD90" s="90"/>
      <c r="BE90" s="40"/>
    </row>
    <row r="91" spans="1:57" s="2" customFormat="1" ht="10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6"/>
      <c r="AS91" s="91"/>
      <c r="AT91" s="92"/>
      <c r="AU91" s="93"/>
      <c r="AV91" s="93"/>
      <c r="AW91" s="93"/>
      <c r="AX91" s="93"/>
      <c r="AY91" s="93"/>
      <c r="AZ91" s="93"/>
      <c r="BA91" s="93"/>
      <c r="BB91" s="93"/>
      <c r="BC91" s="93"/>
      <c r="BD91" s="94"/>
      <c r="BE91" s="40"/>
    </row>
    <row r="92" spans="1:57" s="2" customFormat="1" ht="29.25" customHeight="1">
      <c r="A92" s="40"/>
      <c r="B92" s="41"/>
      <c r="C92" s="95" t="s">
        <v>64</v>
      </c>
      <c r="D92" s="96"/>
      <c r="E92" s="96"/>
      <c r="F92" s="96"/>
      <c r="G92" s="96"/>
      <c r="H92" s="97"/>
      <c r="I92" s="98" t="s">
        <v>65</v>
      </c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9" t="s">
        <v>66</v>
      </c>
      <c r="AH92" s="96"/>
      <c r="AI92" s="96"/>
      <c r="AJ92" s="96"/>
      <c r="AK92" s="96"/>
      <c r="AL92" s="96"/>
      <c r="AM92" s="96"/>
      <c r="AN92" s="98" t="s">
        <v>67</v>
      </c>
      <c r="AO92" s="96"/>
      <c r="AP92" s="100"/>
      <c r="AQ92" s="101" t="s">
        <v>68</v>
      </c>
      <c r="AR92" s="46"/>
      <c r="AS92" s="102" t="s">
        <v>69</v>
      </c>
      <c r="AT92" s="103" t="s">
        <v>70</v>
      </c>
      <c r="AU92" s="103" t="s">
        <v>71</v>
      </c>
      <c r="AV92" s="103" t="s">
        <v>72</v>
      </c>
      <c r="AW92" s="103" t="s">
        <v>73</v>
      </c>
      <c r="AX92" s="103" t="s">
        <v>74</v>
      </c>
      <c r="AY92" s="103" t="s">
        <v>75</v>
      </c>
      <c r="AZ92" s="103" t="s">
        <v>76</v>
      </c>
      <c r="BA92" s="103" t="s">
        <v>77</v>
      </c>
      <c r="BB92" s="103" t="s">
        <v>78</v>
      </c>
      <c r="BC92" s="103" t="s">
        <v>79</v>
      </c>
      <c r="BD92" s="104" t="s">
        <v>80</v>
      </c>
      <c r="BE92" s="40"/>
    </row>
    <row r="93" spans="1:57" s="2" customFormat="1" ht="10.8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6"/>
      <c r="AS93" s="105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7"/>
      <c r="BE93" s="40"/>
    </row>
    <row r="94" spans="1:90" s="6" customFormat="1" ht="32.4" customHeight="1">
      <c r="A94" s="6"/>
      <c r="B94" s="108"/>
      <c r="C94" s="109" t="s">
        <v>81</v>
      </c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1">
        <f>ROUND(SUM(AG95:AG96),2)</f>
        <v>0</v>
      </c>
      <c r="AH94" s="111"/>
      <c r="AI94" s="111"/>
      <c r="AJ94" s="111"/>
      <c r="AK94" s="111"/>
      <c r="AL94" s="111"/>
      <c r="AM94" s="111"/>
      <c r="AN94" s="112">
        <f>SUM(AG94,AT94)</f>
        <v>0</v>
      </c>
      <c r="AO94" s="112"/>
      <c r="AP94" s="112"/>
      <c r="AQ94" s="113" t="s">
        <v>1</v>
      </c>
      <c r="AR94" s="114"/>
      <c r="AS94" s="115">
        <f>ROUND(SUM(AS95:AS96),2)</f>
        <v>0</v>
      </c>
      <c r="AT94" s="116">
        <f>ROUND(SUM(AV94:AW94),2)</f>
        <v>0</v>
      </c>
      <c r="AU94" s="117">
        <f>ROUND(SUM(AU95:AU96),5)</f>
        <v>0</v>
      </c>
      <c r="AV94" s="116">
        <f>ROUND(AZ94*L29,2)</f>
        <v>0</v>
      </c>
      <c r="AW94" s="116">
        <f>ROUND(BA94*L30,2)</f>
        <v>0</v>
      </c>
      <c r="AX94" s="116">
        <f>ROUND(BB94*L29,2)</f>
        <v>0</v>
      </c>
      <c r="AY94" s="116">
        <f>ROUND(BC94*L30,2)</f>
        <v>0</v>
      </c>
      <c r="AZ94" s="116">
        <f>ROUND(SUM(AZ95:AZ96),2)</f>
        <v>0</v>
      </c>
      <c r="BA94" s="116">
        <f>ROUND(SUM(BA95:BA96),2)</f>
        <v>0</v>
      </c>
      <c r="BB94" s="116">
        <f>ROUND(SUM(BB95:BB96),2)</f>
        <v>0</v>
      </c>
      <c r="BC94" s="116">
        <f>ROUND(SUM(BC95:BC96),2)</f>
        <v>0</v>
      </c>
      <c r="BD94" s="118">
        <f>ROUND(SUM(BD95:BD96),2)</f>
        <v>0</v>
      </c>
      <c r="BE94" s="6"/>
      <c r="BS94" s="119" t="s">
        <v>82</v>
      </c>
      <c r="BT94" s="119" t="s">
        <v>83</v>
      </c>
      <c r="BU94" s="120" t="s">
        <v>84</v>
      </c>
      <c r="BV94" s="119" t="s">
        <v>85</v>
      </c>
      <c r="BW94" s="119" t="s">
        <v>5</v>
      </c>
      <c r="BX94" s="119" t="s">
        <v>86</v>
      </c>
      <c r="CL94" s="119" t="s">
        <v>19</v>
      </c>
    </row>
    <row r="95" spans="1:91" s="7" customFormat="1" ht="16.5" customHeight="1">
      <c r="A95" s="121" t="s">
        <v>87</v>
      </c>
      <c r="B95" s="122"/>
      <c r="C95" s="123"/>
      <c r="D95" s="124" t="s">
        <v>88</v>
      </c>
      <c r="E95" s="124"/>
      <c r="F95" s="124"/>
      <c r="G95" s="124"/>
      <c r="H95" s="124"/>
      <c r="I95" s="125"/>
      <c r="J95" s="124" t="s">
        <v>89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'SO 01 - Budova stravovací...'!J30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90</v>
      </c>
      <c r="AR95" s="128"/>
      <c r="AS95" s="129">
        <v>0</v>
      </c>
      <c r="AT95" s="130">
        <f>ROUND(SUM(AV95:AW95),2)</f>
        <v>0</v>
      </c>
      <c r="AU95" s="131">
        <f>'SO 01 - Budova stravovací...'!P132</f>
        <v>0</v>
      </c>
      <c r="AV95" s="130">
        <f>'SO 01 - Budova stravovací...'!J33</f>
        <v>0</v>
      </c>
      <c r="AW95" s="130">
        <f>'SO 01 - Budova stravovací...'!J34</f>
        <v>0</v>
      </c>
      <c r="AX95" s="130">
        <f>'SO 01 - Budova stravovací...'!J35</f>
        <v>0</v>
      </c>
      <c r="AY95" s="130">
        <f>'SO 01 - Budova stravovací...'!J36</f>
        <v>0</v>
      </c>
      <c r="AZ95" s="130">
        <f>'SO 01 - Budova stravovací...'!F33</f>
        <v>0</v>
      </c>
      <c r="BA95" s="130">
        <f>'SO 01 - Budova stravovací...'!F34</f>
        <v>0</v>
      </c>
      <c r="BB95" s="130">
        <f>'SO 01 - Budova stravovací...'!F35</f>
        <v>0</v>
      </c>
      <c r="BC95" s="130">
        <f>'SO 01 - Budova stravovací...'!F36</f>
        <v>0</v>
      </c>
      <c r="BD95" s="132">
        <f>'SO 01 - Budova stravovací...'!F37</f>
        <v>0</v>
      </c>
      <c r="BE95" s="7"/>
      <c r="BT95" s="133" t="s">
        <v>91</v>
      </c>
      <c r="BV95" s="133" t="s">
        <v>85</v>
      </c>
      <c r="BW95" s="133" t="s">
        <v>92</v>
      </c>
      <c r="BX95" s="133" t="s">
        <v>5</v>
      </c>
      <c r="CL95" s="133" t="s">
        <v>1</v>
      </c>
      <c r="CM95" s="133" t="s">
        <v>93</v>
      </c>
    </row>
    <row r="96" spans="1:91" s="7" customFormat="1" ht="16.5" customHeight="1">
      <c r="A96" s="121" t="s">
        <v>87</v>
      </c>
      <c r="B96" s="122"/>
      <c r="C96" s="123"/>
      <c r="D96" s="124" t="s">
        <v>94</v>
      </c>
      <c r="E96" s="124"/>
      <c r="F96" s="124"/>
      <c r="G96" s="124"/>
      <c r="H96" s="124"/>
      <c r="I96" s="125"/>
      <c r="J96" s="124" t="s">
        <v>95</v>
      </c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6">
        <f>'SO 02 - Vedlejší rozpočto...'!J30</f>
        <v>0</v>
      </c>
      <c r="AH96" s="125"/>
      <c r="AI96" s="125"/>
      <c r="AJ96" s="125"/>
      <c r="AK96" s="125"/>
      <c r="AL96" s="125"/>
      <c r="AM96" s="125"/>
      <c r="AN96" s="126">
        <f>SUM(AG96,AT96)</f>
        <v>0</v>
      </c>
      <c r="AO96" s="125"/>
      <c r="AP96" s="125"/>
      <c r="AQ96" s="127" t="s">
        <v>90</v>
      </c>
      <c r="AR96" s="128"/>
      <c r="AS96" s="134">
        <v>0</v>
      </c>
      <c r="AT96" s="135">
        <f>ROUND(SUM(AV96:AW96),2)</f>
        <v>0</v>
      </c>
      <c r="AU96" s="136">
        <f>'SO 02 - Vedlejší rozpočto...'!P117</f>
        <v>0</v>
      </c>
      <c r="AV96" s="135">
        <f>'SO 02 - Vedlejší rozpočto...'!J33</f>
        <v>0</v>
      </c>
      <c r="AW96" s="135">
        <f>'SO 02 - Vedlejší rozpočto...'!J34</f>
        <v>0</v>
      </c>
      <c r="AX96" s="135">
        <f>'SO 02 - Vedlejší rozpočto...'!J35</f>
        <v>0</v>
      </c>
      <c r="AY96" s="135">
        <f>'SO 02 - Vedlejší rozpočto...'!J36</f>
        <v>0</v>
      </c>
      <c r="AZ96" s="135">
        <f>'SO 02 - Vedlejší rozpočto...'!F33</f>
        <v>0</v>
      </c>
      <c r="BA96" s="135">
        <f>'SO 02 - Vedlejší rozpočto...'!F34</f>
        <v>0</v>
      </c>
      <c r="BB96" s="135">
        <f>'SO 02 - Vedlejší rozpočto...'!F35</f>
        <v>0</v>
      </c>
      <c r="BC96" s="135">
        <f>'SO 02 - Vedlejší rozpočto...'!F36</f>
        <v>0</v>
      </c>
      <c r="BD96" s="137">
        <f>'SO 02 - Vedlejší rozpočto...'!F37</f>
        <v>0</v>
      </c>
      <c r="BE96" s="7"/>
      <c r="BT96" s="133" t="s">
        <v>91</v>
      </c>
      <c r="BV96" s="133" t="s">
        <v>85</v>
      </c>
      <c r="BW96" s="133" t="s">
        <v>96</v>
      </c>
      <c r="BX96" s="133" t="s">
        <v>5</v>
      </c>
      <c r="CL96" s="133" t="s">
        <v>1</v>
      </c>
      <c r="CM96" s="133" t="s">
        <v>93</v>
      </c>
    </row>
    <row r="97" spans="1:57" s="2" customFormat="1" ht="30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6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</row>
    <row r="98" spans="1:57" s="2" customFormat="1" ht="6.95" customHeight="1">
      <c r="A98" s="40"/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46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Budova stravovací...'!C2" display="/"/>
    <hyperlink ref="A96" location="'SO 02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138" t="s">
        <v>97</v>
      </c>
      <c r="BA2" s="138" t="s">
        <v>98</v>
      </c>
      <c r="BB2" s="138" t="s">
        <v>1</v>
      </c>
      <c r="BC2" s="138" t="s">
        <v>99</v>
      </c>
      <c r="BD2" s="138" t="s">
        <v>93</v>
      </c>
    </row>
    <row r="3" spans="2:5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93</v>
      </c>
      <c r="AZ3" s="138" t="s">
        <v>100</v>
      </c>
      <c r="BA3" s="138" t="s">
        <v>101</v>
      </c>
      <c r="BB3" s="138" t="s">
        <v>1</v>
      </c>
      <c r="BC3" s="138" t="s">
        <v>102</v>
      </c>
      <c r="BD3" s="138" t="s">
        <v>93</v>
      </c>
    </row>
    <row r="4" spans="2:46" s="1" customFormat="1" ht="24.95" customHeight="1">
      <c r="B4" s="21"/>
      <c r="D4" s="141" t="s">
        <v>103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Realizace úspor energie - OLÚ Jevíčko, budova stravovacího provozu, 21.10.2021</v>
      </c>
      <c r="F7" s="143"/>
      <c r="G7" s="143"/>
      <c r="H7" s="143"/>
      <c r="L7" s="21"/>
    </row>
    <row r="8" spans="1:31" s="2" customFormat="1" ht="12" customHeight="1">
      <c r="A8" s="40"/>
      <c r="B8" s="46"/>
      <c r="C8" s="40"/>
      <c r="D8" s="143" t="s">
        <v>104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5" t="s">
        <v>105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3" t="s">
        <v>18</v>
      </c>
      <c r="E11" s="40"/>
      <c r="F11" s="146" t="s">
        <v>1</v>
      </c>
      <c r="G11" s="40"/>
      <c r="H11" s="40"/>
      <c r="I11" s="143" t="s">
        <v>20</v>
      </c>
      <c r="J11" s="146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29. 4. 2021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6" t="s">
        <v>32</v>
      </c>
      <c r="F15" s="40"/>
      <c r="G15" s="40"/>
      <c r="H15" s="40"/>
      <c r="I15" s="143" t="s">
        <v>33</v>
      </c>
      <c r="J15" s="146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3" t="s">
        <v>34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3" t="s">
        <v>36</v>
      </c>
      <c r="E20" s="40"/>
      <c r="F20" s="40"/>
      <c r="G20" s="40"/>
      <c r="H20" s="40"/>
      <c r="I20" s="143" t="s">
        <v>31</v>
      </c>
      <c r="J20" s="146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6" t="s">
        <v>37</v>
      </c>
      <c r="F21" s="40"/>
      <c r="G21" s="40"/>
      <c r="H21" s="40"/>
      <c r="I21" s="143" t="s">
        <v>33</v>
      </c>
      <c r="J21" s="146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3" t="s">
        <v>39</v>
      </c>
      <c r="E23" s="40"/>
      <c r="F23" s="40"/>
      <c r="G23" s="40"/>
      <c r="H23" s="40"/>
      <c r="I23" s="143" t="s">
        <v>31</v>
      </c>
      <c r="J23" s="146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33</v>
      </c>
      <c r="J24" s="146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8"/>
      <c r="B27" s="149"/>
      <c r="C27" s="148"/>
      <c r="D27" s="148"/>
      <c r="E27" s="150" t="s">
        <v>42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2"/>
      <c r="E29" s="152"/>
      <c r="F29" s="152"/>
      <c r="G29" s="152"/>
      <c r="H29" s="152"/>
      <c r="I29" s="152"/>
      <c r="J29" s="152"/>
      <c r="K29" s="15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43</v>
      </c>
      <c r="E30" s="40"/>
      <c r="F30" s="40"/>
      <c r="G30" s="40"/>
      <c r="H30" s="40"/>
      <c r="I30" s="40"/>
      <c r="J30" s="154">
        <f>ROUND(J132,2)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2"/>
      <c r="E31" s="152"/>
      <c r="F31" s="152"/>
      <c r="G31" s="152"/>
      <c r="H31" s="152"/>
      <c r="I31" s="152"/>
      <c r="J31" s="152"/>
      <c r="K31" s="152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45</v>
      </c>
      <c r="G32" s="40"/>
      <c r="H32" s="40"/>
      <c r="I32" s="155" t="s">
        <v>44</v>
      </c>
      <c r="J32" s="155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6" t="s">
        <v>47</v>
      </c>
      <c r="E33" s="143" t="s">
        <v>48</v>
      </c>
      <c r="F33" s="157">
        <f>ROUND((SUM(BE132:BE607)),2)</f>
        <v>0</v>
      </c>
      <c r="G33" s="40"/>
      <c r="H33" s="40"/>
      <c r="I33" s="158">
        <v>0.21</v>
      </c>
      <c r="J33" s="157">
        <f>ROUND(((SUM(BE132:BE607))*I33),2)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3" t="s">
        <v>49</v>
      </c>
      <c r="F34" s="157">
        <f>ROUND((SUM(BF132:BF607)),2)</f>
        <v>0</v>
      </c>
      <c r="G34" s="40"/>
      <c r="H34" s="40"/>
      <c r="I34" s="158">
        <v>0.15</v>
      </c>
      <c r="J34" s="157">
        <f>ROUND(((SUM(BF132:BF607))*I34),2)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3" t="s">
        <v>50</v>
      </c>
      <c r="F35" s="157">
        <f>ROUND((SUM(BG132:BG607)),2)</f>
        <v>0</v>
      </c>
      <c r="G35" s="40"/>
      <c r="H35" s="40"/>
      <c r="I35" s="158">
        <v>0.21</v>
      </c>
      <c r="J35" s="157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3" t="s">
        <v>51</v>
      </c>
      <c r="F36" s="157">
        <f>ROUND((SUM(BH132:BH607)),2)</f>
        <v>0</v>
      </c>
      <c r="G36" s="40"/>
      <c r="H36" s="40"/>
      <c r="I36" s="158">
        <v>0.15</v>
      </c>
      <c r="J36" s="157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3" t="s">
        <v>52</v>
      </c>
      <c r="F37" s="157">
        <f>ROUND((SUM(BI132:BI607)),2)</f>
        <v>0</v>
      </c>
      <c r="G37" s="40"/>
      <c r="H37" s="40"/>
      <c r="I37" s="158">
        <v>0</v>
      </c>
      <c r="J37" s="157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6" t="s">
        <v>56</v>
      </c>
      <c r="E50" s="167"/>
      <c r="F50" s="167"/>
      <c r="G50" s="166" t="s">
        <v>57</v>
      </c>
      <c r="H50" s="167"/>
      <c r="I50" s="167"/>
      <c r="J50" s="167"/>
      <c r="K50" s="167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8" t="s">
        <v>58</v>
      </c>
      <c r="E61" s="169"/>
      <c r="F61" s="170" t="s">
        <v>59</v>
      </c>
      <c r="G61" s="168" t="s">
        <v>58</v>
      </c>
      <c r="H61" s="169"/>
      <c r="I61" s="169"/>
      <c r="J61" s="171" t="s">
        <v>59</v>
      </c>
      <c r="K61" s="169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6" t="s">
        <v>60</v>
      </c>
      <c r="E65" s="172"/>
      <c r="F65" s="172"/>
      <c r="G65" s="166" t="s">
        <v>61</v>
      </c>
      <c r="H65" s="172"/>
      <c r="I65" s="172"/>
      <c r="J65" s="172"/>
      <c r="K65" s="172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8" t="s">
        <v>58</v>
      </c>
      <c r="E76" s="169"/>
      <c r="F76" s="170" t="s">
        <v>59</v>
      </c>
      <c r="G76" s="168" t="s">
        <v>58</v>
      </c>
      <c r="H76" s="169"/>
      <c r="I76" s="169"/>
      <c r="J76" s="171" t="s">
        <v>59</v>
      </c>
      <c r="K76" s="169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106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7" t="str">
        <f>E7</f>
        <v>Realizace úspor energie - OLÚ Jevíčko, budova stravovacího provozu, 21.10.2021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104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01 - Budova stravovacího provozu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>p.p.č.st. 366, k.ú, Jevíčko - Předměstí</v>
      </c>
      <c r="G89" s="42"/>
      <c r="H89" s="42"/>
      <c r="I89" s="33" t="s">
        <v>24</v>
      </c>
      <c r="J89" s="81" t="str">
        <f>IF(J12="","",J12)</f>
        <v>29. 4. 2021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30</v>
      </c>
      <c r="D91" s="42"/>
      <c r="E91" s="42"/>
      <c r="F91" s="28" t="str">
        <f>E15</f>
        <v>Pradubický kraj, Komenského nám. 125, Pardubice</v>
      </c>
      <c r="G91" s="42"/>
      <c r="H91" s="42"/>
      <c r="I91" s="33" t="s">
        <v>36</v>
      </c>
      <c r="J91" s="38" t="str">
        <f>E21</f>
        <v>Projecticon s.r.o., A.Kopeckého 151, Nový Hrádek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8" t="s">
        <v>107</v>
      </c>
      <c r="D94" s="179"/>
      <c r="E94" s="179"/>
      <c r="F94" s="179"/>
      <c r="G94" s="179"/>
      <c r="H94" s="179"/>
      <c r="I94" s="179"/>
      <c r="J94" s="180" t="s">
        <v>108</v>
      </c>
      <c r="K94" s="179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1" t="s">
        <v>109</v>
      </c>
      <c r="D96" s="42"/>
      <c r="E96" s="42"/>
      <c r="F96" s="42"/>
      <c r="G96" s="42"/>
      <c r="H96" s="42"/>
      <c r="I96" s="42"/>
      <c r="J96" s="112">
        <f>J132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110</v>
      </c>
    </row>
    <row r="97" spans="1:31" s="9" customFormat="1" ht="24.95" customHeight="1">
      <c r="A97" s="9"/>
      <c r="B97" s="182"/>
      <c r="C97" s="183"/>
      <c r="D97" s="184" t="s">
        <v>111</v>
      </c>
      <c r="E97" s="185"/>
      <c r="F97" s="185"/>
      <c r="G97" s="185"/>
      <c r="H97" s="185"/>
      <c r="I97" s="185"/>
      <c r="J97" s="186">
        <f>J133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8"/>
      <c r="C98" s="189"/>
      <c r="D98" s="190" t="s">
        <v>112</v>
      </c>
      <c r="E98" s="191"/>
      <c r="F98" s="191"/>
      <c r="G98" s="191"/>
      <c r="H98" s="191"/>
      <c r="I98" s="191"/>
      <c r="J98" s="192">
        <f>J134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8"/>
      <c r="C99" s="189"/>
      <c r="D99" s="190" t="s">
        <v>113</v>
      </c>
      <c r="E99" s="191"/>
      <c r="F99" s="191"/>
      <c r="G99" s="191"/>
      <c r="H99" s="191"/>
      <c r="I99" s="191"/>
      <c r="J99" s="192">
        <f>J138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8"/>
      <c r="C100" s="189"/>
      <c r="D100" s="190" t="s">
        <v>114</v>
      </c>
      <c r="E100" s="191"/>
      <c r="F100" s="191"/>
      <c r="G100" s="191"/>
      <c r="H100" s="191"/>
      <c r="I100" s="191"/>
      <c r="J100" s="192">
        <f>J310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8"/>
      <c r="C101" s="189"/>
      <c r="D101" s="190" t="s">
        <v>115</v>
      </c>
      <c r="E101" s="191"/>
      <c r="F101" s="191"/>
      <c r="G101" s="191"/>
      <c r="H101" s="191"/>
      <c r="I101" s="191"/>
      <c r="J101" s="192">
        <f>J376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8"/>
      <c r="C102" s="189"/>
      <c r="D102" s="190" t="s">
        <v>116</v>
      </c>
      <c r="E102" s="191"/>
      <c r="F102" s="191"/>
      <c r="G102" s="191"/>
      <c r="H102" s="191"/>
      <c r="I102" s="191"/>
      <c r="J102" s="192">
        <f>J385</f>
        <v>0</v>
      </c>
      <c r="K102" s="189"/>
      <c r="L102" s="19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2"/>
      <c r="C103" s="183"/>
      <c r="D103" s="184" t="s">
        <v>117</v>
      </c>
      <c r="E103" s="185"/>
      <c r="F103" s="185"/>
      <c r="G103" s="185"/>
      <c r="H103" s="185"/>
      <c r="I103" s="185"/>
      <c r="J103" s="186">
        <f>J387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8"/>
      <c r="C104" s="189"/>
      <c r="D104" s="190" t="s">
        <v>118</v>
      </c>
      <c r="E104" s="191"/>
      <c r="F104" s="191"/>
      <c r="G104" s="191"/>
      <c r="H104" s="191"/>
      <c r="I104" s="191"/>
      <c r="J104" s="192">
        <f>J388</f>
        <v>0</v>
      </c>
      <c r="K104" s="189"/>
      <c r="L104" s="19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8"/>
      <c r="C105" s="189"/>
      <c r="D105" s="190" t="s">
        <v>119</v>
      </c>
      <c r="E105" s="191"/>
      <c r="F105" s="191"/>
      <c r="G105" s="191"/>
      <c r="H105" s="191"/>
      <c r="I105" s="191"/>
      <c r="J105" s="192">
        <f>J398</f>
        <v>0</v>
      </c>
      <c r="K105" s="189"/>
      <c r="L105" s="19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8"/>
      <c r="C106" s="189"/>
      <c r="D106" s="190" t="s">
        <v>120</v>
      </c>
      <c r="E106" s="191"/>
      <c r="F106" s="191"/>
      <c r="G106" s="191"/>
      <c r="H106" s="191"/>
      <c r="I106" s="191"/>
      <c r="J106" s="192">
        <f>J405</f>
        <v>0</v>
      </c>
      <c r="K106" s="189"/>
      <c r="L106" s="19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8"/>
      <c r="C107" s="189"/>
      <c r="D107" s="190" t="s">
        <v>121</v>
      </c>
      <c r="E107" s="191"/>
      <c r="F107" s="191"/>
      <c r="G107" s="191"/>
      <c r="H107" s="191"/>
      <c r="I107" s="191"/>
      <c r="J107" s="192">
        <f>J421</f>
        <v>0</v>
      </c>
      <c r="K107" s="189"/>
      <c r="L107" s="19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8"/>
      <c r="C108" s="189"/>
      <c r="D108" s="190" t="s">
        <v>122</v>
      </c>
      <c r="E108" s="191"/>
      <c r="F108" s="191"/>
      <c r="G108" s="191"/>
      <c r="H108" s="191"/>
      <c r="I108" s="191"/>
      <c r="J108" s="192">
        <f>J543</f>
        <v>0</v>
      </c>
      <c r="K108" s="189"/>
      <c r="L108" s="19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8"/>
      <c r="C109" s="189"/>
      <c r="D109" s="190" t="s">
        <v>123</v>
      </c>
      <c r="E109" s="191"/>
      <c r="F109" s="191"/>
      <c r="G109" s="191"/>
      <c r="H109" s="191"/>
      <c r="I109" s="191"/>
      <c r="J109" s="192">
        <f>J593</f>
        <v>0</v>
      </c>
      <c r="K109" s="189"/>
      <c r="L109" s="19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8"/>
      <c r="C110" s="189"/>
      <c r="D110" s="190" t="s">
        <v>124</v>
      </c>
      <c r="E110" s="191"/>
      <c r="F110" s="191"/>
      <c r="G110" s="191"/>
      <c r="H110" s="191"/>
      <c r="I110" s="191"/>
      <c r="J110" s="192">
        <f>J599</f>
        <v>0</v>
      </c>
      <c r="K110" s="189"/>
      <c r="L110" s="19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2"/>
      <c r="C111" s="183"/>
      <c r="D111" s="184" t="s">
        <v>125</v>
      </c>
      <c r="E111" s="185"/>
      <c r="F111" s="185"/>
      <c r="G111" s="185"/>
      <c r="H111" s="185"/>
      <c r="I111" s="185"/>
      <c r="J111" s="186">
        <f>J604</f>
        <v>0</v>
      </c>
      <c r="K111" s="183"/>
      <c r="L111" s="18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88"/>
      <c r="C112" s="189"/>
      <c r="D112" s="190" t="s">
        <v>126</v>
      </c>
      <c r="E112" s="191"/>
      <c r="F112" s="191"/>
      <c r="G112" s="191"/>
      <c r="H112" s="191"/>
      <c r="I112" s="191"/>
      <c r="J112" s="192">
        <f>J605</f>
        <v>0</v>
      </c>
      <c r="K112" s="189"/>
      <c r="L112" s="19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6.95" customHeight="1">
      <c r="A114" s="40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8" spans="1:31" s="2" customFormat="1" ht="6.95" customHeight="1">
      <c r="A118" s="40"/>
      <c r="B118" s="70"/>
      <c r="C118" s="71"/>
      <c r="D118" s="71"/>
      <c r="E118" s="71"/>
      <c r="F118" s="71"/>
      <c r="G118" s="71"/>
      <c r="H118" s="71"/>
      <c r="I118" s="71"/>
      <c r="J118" s="71"/>
      <c r="K118" s="71"/>
      <c r="L118" s="65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</row>
    <row r="119" spans="1:31" s="2" customFormat="1" ht="24.95" customHeight="1">
      <c r="A119" s="40"/>
      <c r="B119" s="41"/>
      <c r="C119" s="24" t="s">
        <v>127</v>
      </c>
      <c r="D119" s="42"/>
      <c r="E119" s="42"/>
      <c r="F119" s="42"/>
      <c r="G119" s="42"/>
      <c r="H119" s="42"/>
      <c r="I119" s="42"/>
      <c r="J119" s="42"/>
      <c r="K119" s="42"/>
      <c r="L119" s="65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  <row r="120" spans="1:31" s="2" customFormat="1" ht="6.95" customHeight="1">
      <c r="A120" s="40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65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</row>
    <row r="121" spans="1:31" s="2" customFormat="1" ht="12" customHeight="1">
      <c r="A121" s="40"/>
      <c r="B121" s="41"/>
      <c r="C121" s="33" t="s">
        <v>16</v>
      </c>
      <c r="D121" s="42"/>
      <c r="E121" s="42"/>
      <c r="F121" s="42"/>
      <c r="G121" s="42"/>
      <c r="H121" s="42"/>
      <c r="I121" s="42"/>
      <c r="J121" s="42"/>
      <c r="K121" s="42"/>
      <c r="L121" s="65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  <row r="122" spans="1:31" s="2" customFormat="1" ht="26.25" customHeight="1">
      <c r="A122" s="40"/>
      <c r="B122" s="41"/>
      <c r="C122" s="42"/>
      <c r="D122" s="42"/>
      <c r="E122" s="177" t="str">
        <f>E7</f>
        <v>Realizace úspor energie - OLÚ Jevíčko, budova stravovacího provozu, 21.10.2021</v>
      </c>
      <c r="F122" s="33"/>
      <c r="G122" s="33"/>
      <c r="H122" s="33"/>
      <c r="I122" s="42"/>
      <c r="J122" s="42"/>
      <c r="K122" s="42"/>
      <c r="L122" s="65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</row>
    <row r="123" spans="1:31" s="2" customFormat="1" ht="12" customHeight="1">
      <c r="A123" s="40"/>
      <c r="B123" s="41"/>
      <c r="C123" s="33" t="s">
        <v>104</v>
      </c>
      <c r="D123" s="42"/>
      <c r="E123" s="42"/>
      <c r="F123" s="42"/>
      <c r="G123" s="42"/>
      <c r="H123" s="42"/>
      <c r="I123" s="42"/>
      <c r="J123" s="42"/>
      <c r="K123" s="42"/>
      <c r="L123" s="6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</row>
    <row r="124" spans="1:31" s="2" customFormat="1" ht="16.5" customHeight="1">
      <c r="A124" s="40"/>
      <c r="B124" s="41"/>
      <c r="C124" s="42"/>
      <c r="D124" s="42"/>
      <c r="E124" s="78" t="str">
        <f>E9</f>
        <v>SO 01 - Budova stravovacího provozu</v>
      </c>
      <c r="F124" s="42"/>
      <c r="G124" s="42"/>
      <c r="H124" s="42"/>
      <c r="I124" s="42"/>
      <c r="J124" s="42"/>
      <c r="K124" s="42"/>
      <c r="L124" s="65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</row>
    <row r="125" spans="1:31" s="2" customFormat="1" ht="6.95" customHeight="1">
      <c r="A125" s="40"/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65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</row>
    <row r="126" spans="1:31" s="2" customFormat="1" ht="12" customHeight="1">
      <c r="A126" s="40"/>
      <c r="B126" s="41"/>
      <c r="C126" s="33" t="s">
        <v>22</v>
      </c>
      <c r="D126" s="42"/>
      <c r="E126" s="42"/>
      <c r="F126" s="28" t="str">
        <f>F12</f>
        <v>p.p.č.st. 366, k.ú, Jevíčko - Předměstí</v>
      </c>
      <c r="G126" s="42"/>
      <c r="H126" s="42"/>
      <c r="I126" s="33" t="s">
        <v>24</v>
      </c>
      <c r="J126" s="81" t="str">
        <f>IF(J12="","",J12)</f>
        <v>29. 4. 2021</v>
      </c>
      <c r="K126" s="42"/>
      <c r="L126" s="65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</row>
    <row r="127" spans="1:31" s="2" customFormat="1" ht="6.95" customHeight="1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65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</row>
    <row r="128" spans="1:31" s="2" customFormat="1" ht="40.05" customHeight="1">
      <c r="A128" s="40"/>
      <c r="B128" s="41"/>
      <c r="C128" s="33" t="s">
        <v>30</v>
      </c>
      <c r="D128" s="42"/>
      <c r="E128" s="42"/>
      <c r="F128" s="28" t="str">
        <f>E15</f>
        <v>Pradubický kraj, Komenského nám. 125, Pardubice</v>
      </c>
      <c r="G128" s="42"/>
      <c r="H128" s="42"/>
      <c r="I128" s="33" t="s">
        <v>36</v>
      </c>
      <c r="J128" s="38" t="str">
        <f>E21</f>
        <v>Projecticon s.r.o., A.Kopeckého 151, Nový Hrádek</v>
      </c>
      <c r="K128" s="42"/>
      <c r="L128" s="65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  <row r="129" spans="1:31" s="2" customFormat="1" ht="15.15" customHeight="1">
      <c r="A129" s="40"/>
      <c r="B129" s="41"/>
      <c r="C129" s="33" t="s">
        <v>34</v>
      </c>
      <c r="D129" s="42"/>
      <c r="E129" s="42"/>
      <c r="F129" s="28" t="str">
        <f>IF(E18="","",E18)</f>
        <v>Vyplň údaj</v>
      </c>
      <c r="G129" s="42"/>
      <c r="H129" s="42"/>
      <c r="I129" s="33" t="s">
        <v>39</v>
      </c>
      <c r="J129" s="38" t="str">
        <f>E24</f>
        <v xml:space="preserve"> </v>
      </c>
      <c r="K129" s="42"/>
      <c r="L129" s="65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</row>
    <row r="130" spans="1:31" s="2" customFormat="1" ht="10.3" customHeight="1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65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</row>
    <row r="131" spans="1:31" s="11" customFormat="1" ht="29.25" customHeight="1">
      <c r="A131" s="194"/>
      <c r="B131" s="195"/>
      <c r="C131" s="196" t="s">
        <v>128</v>
      </c>
      <c r="D131" s="197" t="s">
        <v>68</v>
      </c>
      <c r="E131" s="197" t="s">
        <v>64</v>
      </c>
      <c r="F131" s="197" t="s">
        <v>65</v>
      </c>
      <c r="G131" s="197" t="s">
        <v>129</v>
      </c>
      <c r="H131" s="197" t="s">
        <v>130</v>
      </c>
      <c r="I131" s="197" t="s">
        <v>131</v>
      </c>
      <c r="J131" s="197" t="s">
        <v>108</v>
      </c>
      <c r="K131" s="198" t="s">
        <v>132</v>
      </c>
      <c r="L131" s="199"/>
      <c r="M131" s="102" t="s">
        <v>1</v>
      </c>
      <c r="N131" s="103" t="s">
        <v>47</v>
      </c>
      <c r="O131" s="103" t="s">
        <v>133</v>
      </c>
      <c r="P131" s="103" t="s">
        <v>134</v>
      </c>
      <c r="Q131" s="103" t="s">
        <v>135</v>
      </c>
      <c r="R131" s="103" t="s">
        <v>136</v>
      </c>
      <c r="S131" s="103" t="s">
        <v>137</v>
      </c>
      <c r="T131" s="104" t="s">
        <v>138</v>
      </c>
      <c r="U131" s="194"/>
      <c r="V131" s="194"/>
      <c r="W131" s="194"/>
      <c r="X131" s="194"/>
      <c r="Y131" s="194"/>
      <c r="Z131" s="194"/>
      <c r="AA131" s="194"/>
      <c r="AB131" s="194"/>
      <c r="AC131" s="194"/>
      <c r="AD131" s="194"/>
      <c r="AE131" s="194"/>
    </row>
    <row r="132" spans="1:63" s="2" customFormat="1" ht="22.8" customHeight="1">
      <c r="A132" s="40"/>
      <c r="B132" s="41"/>
      <c r="C132" s="109" t="s">
        <v>139</v>
      </c>
      <c r="D132" s="42"/>
      <c r="E132" s="42"/>
      <c r="F132" s="42"/>
      <c r="G132" s="42"/>
      <c r="H132" s="42"/>
      <c r="I132" s="42"/>
      <c r="J132" s="200">
        <f>BK132</f>
        <v>0</v>
      </c>
      <c r="K132" s="42"/>
      <c r="L132" s="46"/>
      <c r="M132" s="105"/>
      <c r="N132" s="201"/>
      <c r="O132" s="106"/>
      <c r="P132" s="202">
        <f>P133+P387+P604</f>
        <v>0</v>
      </c>
      <c r="Q132" s="106"/>
      <c r="R132" s="202">
        <f>R133+R387+R604</f>
        <v>20.389522349990003</v>
      </c>
      <c r="S132" s="106"/>
      <c r="T132" s="203">
        <f>T133+T387+T604</f>
        <v>22.776080000000004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8" t="s">
        <v>82</v>
      </c>
      <c r="AU132" s="18" t="s">
        <v>110</v>
      </c>
      <c r="BK132" s="204">
        <f>BK133+BK387+BK604</f>
        <v>0</v>
      </c>
    </row>
    <row r="133" spans="1:63" s="12" customFormat="1" ht="25.9" customHeight="1">
      <c r="A133" s="12"/>
      <c r="B133" s="205"/>
      <c r="C133" s="206"/>
      <c r="D133" s="207" t="s">
        <v>82</v>
      </c>
      <c r="E133" s="208" t="s">
        <v>140</v>
      </c>
      <c r="F133" s="208" t="s">
        <v>141</v>
      </c>
      <c r="G133" s="206"/>
      <c r="H133" s="206"/>
      <c r="I133" s="209"/>
      <c r="J133" s="210">
        <f>BK133</f>
        <v>0</v>
      </c>
      <c r="K133" s="206"/>
      <c r="L133" s="211"/>
      <c r="M133" s="212"/>
      <c r="N133" s="213"/>
      <c r="O133" s="213"/>
      <c r="P133" s="214">
        <f>P134+P138+P310+P376+P385</f>
        <v>0</v>
      </c>
      <c r="Q133" s="213"/>
      <c r="R133" s="214">
        <f>R134+R138+R310+R376+R385</f>
        <v>16.575104168000003</v>
      </c>
      <c r="S133" s="213"/>
      <c r="T133" s="215">
        <f>T134+T138+T310+T376+T385</f>
        <v>2.992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6" t="s">
        <v>91</v>
      </c>
      <c r="AT133" s="217" t="s">
        <v>82</v>
      </c>
      <c r="AU133" s="217" t="s">
        <v>83</v>
      </c>
      <c r="AY133" s="216" t="s">
        <v>142</v>
      </c>
      <c r="BK133" s="218">
        <f>BK134+BK138+BK310+BK376+BK385</f>
        <v>0</v>
      </c>
    </row>
    <row r="134" spans="1:63" s="12" customFormat="1" ht="22.8" customHeight="1">
      <c r="A134" s="12"/>
      <c r="B134" s="205"/>
      <c r="C134" s="206"/>
      <c r="D134" s="207" t="s">
        <v>82</v>
      </c>
      <c r="E134" s="219" t="s">
        <v>143</v>
      </c>
      <c r="F134" s="219" t="s">
        <v>144</v>
      </c>
      <c r="G134" s="206"/>
      <c r="H134" s="206"/>
      <c r="I134" s="209"/>
      <c r="J134" s="220">
        <f>BK134</f>
        <v>0</v>
      </c>
      <c r="K134" s="206"/>
      <c r="L134" s="211"/>
      <c r="M134" s="212"/>
      <c r="N134" s="213"/>
      <c r="O134" s="213"/>
      <c r="P134" s="214">
        <f>SUM(P135:P137)</f>
        <v>0</v>
      </c>
      <c r="Q134" s="213"/>
      <c r="R134" s="214">
        <f>SUM(R135:R137)</f>
        <v>0.070347984</v>
      </c>
      <c r="S134" s="213"/>
      <c r="T134" s="215">
        <f>SUM(T135:T137)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6" t="s">
        <v>91</v>
      </c>
      <c r="AT134" s="217" t="s">
        <v>82</v>
      </c>
      <c r="AU134" s="217" t="s">
        <v>91</v>
      </c>
      <c r="AY134" s="216" t="s">
        <v>142</v>
      </c>
      <c r="BK134" s="218">
        <f>SUM(BK135:BK137)</f>
        <v>0</v>
      </c>
    </row>
    <row r="135" spans="1:65" s="2" customFormat="1" ht="24.15" customHeight="1">
      <c r="A135" s="40"/>
      <c r="B135" s="41"/>
      <c r="C135" s="221" t="s">
        <v>91</v>
      </c>
      <c r="D135" s="221" t="s">
        <v>145</v>
      </c>
      <c r="E135" s="222" t="s">
        <v>146</v>
      </c>
      <c r="F135" s="223" t="s">
        <v>147</v>
      </c>
      <c r="G135" s="224" t="s">
        <v>148</v>
      </c>
      <c r="H135" s="225">
        <v>0.069</v>
      </c>
      <c r="I135" s="226"/>
      <c r="J135" s="227">
        <f>ROUND(I135*H135,2)</f>
        <v>0</v>
      </c>
      <c r="K135" s="223" t="s">
        <v>149</v>
      </c>
      <c r="L135" s="46"/>
      <c r="M135" s="228" t="s">
        <v>1</v>
      </c>
      <c r="N135" s="229" t="s">
        <v>48</v>
      </c>
      <c r="O135" s="93"/>
      <c r="P135" s="230">
        <f>O135*H135</f>
        <v>0</v>
      </c>
      <c r="Q135" s="230">
        <v>0.019536</v>
      </c>
      <c r="R135" s="230">
        <f>Q135*H135</f>
        <v>0.0013479840000000002</v>
      </c>
      <c r="S135" s="230">
        <v>0</v>
      </c>
      <c r="T135" s="231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32" t="s">
        <v>150</v>
      </c>
      <c r="AT135" s="232" t="s">
        <v>145</v>
      </c>
      <c r="AU135" s="232" t="s">
        <v>93</v>
      </c>
      <c r="AY135" s="18" t="s">
        <v>142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91</v>
      </c>
      <c r="BK135" s="233">
        <f>ROUND(I135*H135,2)</f>
        <v>0</v>
      </c>
      <c r="BL135" s="18" t="s">
        <v>150</v>
      </c>
      <c r="BM135" s="232" t="s">
        <v>151</v>
      </c>
    </row>
    <row r="136" spans="1:65" s="2" customFormat="1" ht="16.5" customHeight="1">
      <c r="A136" s="40"/>
      <c r="B136" s="41"/>
      <c r="C136" s="234" t="s">
        <v>93</v>
      </c>
      <c r="D136" s="234" t="s">
        <v>152</v>
      </c>
      <c r="E136" s="235" t="s">
        <v>153</v>
      </c>
      <c r="F136" s="236" t="s">
        <v>154</v>
      </c>
      <c r="G136" s="237" t="s">
        <v>148</v>
      </c>
      <c r="H136" s="238">
        <v>0.069</v>
      </c>
      <c r="I136" s="239"/>
      <c r="J136" s="240">
        <f>ROUND(I136*H136,2)</f>
        <v>0</v>
      </c>
      <c r="K136" s="236" t="s">
        <v>149</v>
      </c>
      <c r="L136" s="241"/>
      <c r="M136" s="242" t="s">
        <v>1</v>
      </c>
      <c r="N136" s="243" t="s">
        <v>48</v>
      </c>
      <c r="O136" s="93"/>
      <c r="P136" s="230">
        <f>O136*H136</f>
        <v>0</v>
      </c>
      <c r="Q136" s="230">
        <v>1</v>
      </c>
      <c r="R136" s="230">
        <f>Q136*H136</f>
        <v>0.069</v>
      </c>
      <c r="S136" s="230">
        <v>0</v>
      </c>
      <c r="T136" s="231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32" t="s">
        <v>155</v>
      </c>
      <c r="AT136" s="232" t="s">
        <v>152</v>
      </c>
      <c r="AU136" s="232" t="s">
        <v>93</v>
      </c>
      <c r="AY136" s="18" t="s">
        <v>142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91</v>
      </c>
      <c r="BK136" s="233">
        <f>ROUND(I136*H136,2)</f>
        <v>0</v>
      </c>
      <c r="BL136" s="18" t="s">
        <v>150</v>
      </c>
      <c r="BM136" s="232" t="s">
        <v>156</v>
      </c>
    </row>
    <row r="137" spans="1:51" s="13" customFormat="1" ht="12">
      <c r="A137" s="13"/>
      <c r="B137" s="244"/>
      <c r="C137" s="245"/>
      <c r="D137" s="246" t="s">
        <v>157</v>
      </c>
      <c r="E137" s="247" t="s">
        <v>1</v>
      </c>
      <c r="F137" s="248" t="s">
        <v>158</v>
      </c>
      <c r="G137" s="245"/>
      <c r="H137" s="249">
        <v>0.069</v>
      </c>
      <c r="I137" s="250"/>
      <c r="J137" s="245"/>
      <c r="K137" s="245"/>
      <c r="L137" s="251"/>
      <c r="M137" s="252"/>
      <c r="N137" s="253"/>
      <c r="O137" s="253"/>
      <c r="P137" s="253"/>
      <c r="Q137" s="253"/>
      <c r="R137" s="253"/>
      <c r="S137" s="253"/>
      <c r="T137" s="25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5" t="s">
        <v>157</v>
      </c>
      <c r="AU137" s="255" t="s">
        <v>93</v>
      </c>
      <c r="AV137" s="13" t="s">
        <v>93</v>
      </c>
      <c r="AW137" s="13" t="s">
        <v>38</v>
      </c>
      <c r="AX137" s="13" t="s">
        <v>91</v>
      </c>
      <c r="AY137" s="255" t="s">
        <v>142</v>
      </c>
    </row>
    <row r="138" spans="1:63" s="12" customFormat="1" ht="22.8" customHeight="1">
      <c r="A138" s="12"/>
      <c r="B138" s="205"/>
      <c r="C138" s="206"/>
      <c r="D138" s="207" t="s">
        <v>82</v>
      </c>
      <c r="E138" s="219" t="s">
        <v>159</v>
      </c>
      <c r="F138" s="219" t="s">
        <v>160</v>
      </c>
      <c r="G138" s="206"/>
      <c r="H138" s="206"/>
      <c r="I138" s="209"/>
      <c r="J138" s="220">
        <f>BK138</f>
        <v>0</v>
      </c>
      <c r="K138" s="206"/>
      <c r="L138" s="211"/>
      <c r="M138" s="212"/>
      <c r="N138" s="213"/>
      <c r="O138" s="213"/>
      <c r="P138" s="214">
        <f>SUM(P139:P309)</f>
        <v>0</v>
      </c>
      <c r="Q138" s="213"/>
      <c r="R138" s="214">
        <f>SUM(R139:R309)</f>
        <v>16.396754024</v>
      </c>
      <c r="S138" s="213"/>
      <c r="T138" s="215">
        <f>SUM(T139:T309)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6" t="s">
        <v>91</v>
      </c>
      <c r="AT138" s="217" t="s">
        <v>82</v>
      </c>
      <c r="AU138" s="217" t="s">
        <v>91</v>
      </c>
      <c r="AY138" s="216" t="s">
        <v>142</v>
      </c>
      <c r="BK138" s="218">
        <f>SUM(BK139:BK309)</f>
        <v>0</v>
      </c>
    </row>
    <row r="139" spans="1:65" s="2" customFormat="1" ht="24.15" customHeight="1">
      <c r="A139" s="40"/>
      <c r="B139" s="41"/>
      <c r="C139" s="221" t="s">
        <v>143</v>
      </c>
      <c r="D139" s="221" t="s">
        <v>145</v>
      </c>
      <c r="E139" s="222" t="s">
        <v>161</v>
      </c>
      <c r="F139" s="223" t="s">
        <v>162</v>
      </c>
      <c r="G139" s="224" t="s">
        <v>163</v>
      </c>
      <c r="H139" s="225">
        <v>145.123</v>
      </c>
      <c r="I139" s="226"/>
      <c r="J139" s="227">
        <f>ROUND(I139*H139,2)</f>
        <v>0</v>
      </c>
      <c r="K139" s="223" t="s">
        <v>149</v>
      </c>
      <c r="L139" s="46"/>
      <c r="M139" s="228" t="s">
        <v>1</v>
      </c>
      <c r="N139" s="229" t="s">
        <v>48</v>
      </c>
      <c r="O139" s="93"/>
      <c r="P139" s="230">
        <f>O139*H139</f>
        <v>0</v>
      </c>
      <c r="Q139" s="230">
        <v>0.03358</v>
      </c>
      <c r="R139" s="230">
        <f>Q139*H139</f>
        <v>4.873230339999999</v>
      </c>
      <c r="S139" s="230">
        <v>0</v>
      </c>
      <c r="T139" s="231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32" t="s">
        <v>150</v>
      </c>
      <c r="AT139" s="232" t="s">
        <v>145</v>
      </c>
      <c r="AU139" s="232" t="s">
        <v>93</v>
      </c>
      <c r="AY139" s="18" t="s">
        <v>142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91</v>
      </c>
      <c r="BK139" s="233">
        <f>ROUND(I139*H139,2)</f>
        <v>0</v>
      </c>
      <c r="BL139" s="18" t="s">
        <v>150</v>
      </c>
      <c r="BM139" s="232" t="s">
        <v>164</v>
      </c>
    </row>
    <row r="140" spans="1:51" s="13" customFormat="1" ht="12">
      <c r="A140" s="13"/>
      <c r="B140" s="244"/>
      <c r="C140" s="245"/>
      <c r="D140" s="246" t="s">
        <v>157</v>
      </c>
      <c r="E140" s="247" t="s">
        <v>1</v>
      </c>
      <c r="F140" s="248" t="s">
        <v>165</v>
      </c>
      <c r="G140" s="245"/>
      <c r="H140" s="249">
        <v>4.9</v>
      </c>
      <c r="I140" s="250"/>
      <c r="J140" s="245"/>
      <c r="K140" s="245"/>
      <c r="L140" s="251"/>
      <c r="M140" s="252"/>
      <c r="N140" s="253"/>
      <c r="O140" s="253"/>
      <c r="P140" s="253"/>
      <c r="Q140" s="253"/>
      <c r="R140" s="253"/>
      <c r="S140" s="253"/>
      <c r="T140" s="25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5" t="s">
        <v>157</v>
      </c>
      <c r="AU140" s="255" t="s">
        <v>93</v>
      </c>
      <c r="AV140" s="13" t="s">
        <v>93</v>
      </c>
      <c r="AW140" s="13" t="s">
        <v>38</v>
      </c>
      <c r="AX140" s="13" t="s">
        <v>83</v>
      </c>
      <c r="AY140" s="255" t="s">
        <v>142</v>
      </c>
    </row>
    <row r="141" spans="1:51" s="13" customFormat="1" ht="12">
      <c r="A141" s="13"/>
      <c r="B141" s="244"/>
      <c r="C141" s="245"/>
      <c r="D141" s="246" t="s">
        <v>157</v>
      </c>
      <c r="E141" s="247" t="s">
        <v>1</v>
      </c>
      <c r="F141" s="248" t="s">
        <v>166</v>
      </c>
      <c r="G141" s="245"/>
      <c r="H141" s="249">
        <v>4.3</v>
      </c>
      <c r="I141" s="250"/>
      <c r="J141" s="245"/>
      <c r="K141" s="245"/>
      <c r="L141" s="251"/>
      <c r="M141" s="252"/>
      <c r="N141" s="253"/>
      <c r="O141" s="253"/>
      <c r="P141" s="253"/>
      <c r="Q141" s="253"/>
      <c r="R141" s="253"/>
      <c r="S141" s="253"/>
      <c r="T141" s="25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5" t="s">
        <v>157</v>
      </c>
      <c r="AU141" s="255" t="s">
        <v>93</v>
      </c>
      <c r="AV141" s="13" t="s">
        <v>93</v>
      </c>
      <c r="AW141" s="13" t="s">
        <v>38</v>
      </c>
      <c r="AX141" s="13" t="s">
        <v>83</v>
      </c>
      <c r="AY141" s="255" t="s">
        <v>142</v>
      </c>
    </row>
    <row r="142" spans="1:51" s="13" customFormat="1" ht="12">
      <c r="A142" s="13"/>
      <c r="B142" s="244"/>
      <c r="C142" s="245"/>
      <c r="D142" s="246" t="s">
        <v>157</v>
      </c>
      <c r="E142" s="247" t="s">
        <v>1</v>
      </c>
      <c r="F142" s="248" t="s">
        <v>167</v>
      </c>
      <c r="G142" s="245"/>
      <c r="H142" s="249">
        <v>3.2</v>
      </c>
      <c r="I142" s="250"/>
      <c r="J142" s="245"/>
      <c r="K142" s="245"/>
      <c r="L142" s="251"/>
      <c r="M142" s="252"/>
      <c r="N142" s="253"/>
      <c r="O142" s="253"/>
      <c r="P142" s="253"/>
      <c r="Q142" s="253"/>
      <c r="R142" s="253"/>
      <c r="S142" s="253"/>
      <c r="T142" s="25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5" t="s">
        <v>157</v>
      </c>
      <c r="AU142" s="255" t="s">
        <v>93</v>
      </c>
      <c r="AV142" s="13" t="s">
        <v>93</v>
      </c>
      <c r="AW142" s="13" t="s">
        <v>38</v>
      </c>
      <c r="AX142" s="13" t="s">
        <v>83</v>
      </c>
      <c r="AY142" s="255" t="s">
        <v>142</v>
      </c>
    </row>
    <row r="143" spans="1:51" s="13" customFormat="1" ht="12">
      <c r="A143" s="13"/>
      <c r="B143" s="244"/>
      <c r="C143" s="245"/>
      <c r="D143" s="246" t="s">
        <v>157</v>
      </c>
      <c r="E143" s="247" t="s">
        <v>1</v>
      </c>
      <c r="F143" s="248" t="s">
        <v>168</v>
      </c>
      <c r="G143" s="245"/>
      <c r="H143" s="249">
        <v>3.2</v>
      </c>
      <c r="I143" s="250"/>
      <c r="J143" s="245"/>
      <c r="K143" s="245"/>
      <c r="L143" s="251"/>
      <c r="M143" s="252"/>
      <c r="N143" s="253"/>
      <c r="O143" s="253"/>
      <c r="P143" s="253"/>
      <c r="Q143" s="253"/>
      <c r="R143" s="253"/>
      <c r="S143" s="253"/>
      <c r="T143" s="25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5" t="s">
        <v>157</v>
      </c>
      <c r="AU143" s="255" t="s">
        <v>93</v>
      </c>
      <c r="AV143" s="13" t="s">
        <v>93</v>
      </c>
      <c r="AW143" s="13" t="s">
        <v>38</v>
      </c>
      <c r="AX143" s="13" t="s">
        <v>83</v>
      </c>
      <c r="AY143" s="255" t="s">
        <v>142</v>
      </c>
    </row>
    <row r="144" spans="1:51" s="13" customFormat="1" ht="12">
      <c r="A144" s="13"/>
      <c r="B144" s="244"/>
      <c r="C144" s="245"/>
      <c r="D144" s="246" t="s">
        <v>157</v>
      </c>
      <c r="E144" s="247" t="s">
        <v>1</v>
      </c>
      <c r="F144" s="248" t="s">
        <v>169</v>
      </c>
      <c r="G144" s="245"/>
      <c r="H144" s="249">
        <v>3.2</v>
      </c>
      <c r="I144" s="250"/>
      <c r="J144" s="245"/>
      <c r="K144" s="245"/>
      <c r="L144" s="251"/>
      <c r="M144" s="252"/>
      <c r="N144" s="253"/>
      <c r="O144" s="253"/>
      <c r="P144" s="253"/>
      <c r="Q144" s="253"/>
      <c r="R144" s="253"/>
      <c r="S144" s="253"/>
      <c r="T144" s="25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5" t="s">
        <v>157</v>
      </c>
      <c r="AU144" s="255" t="s">
        <v>93</v>
      </c>
      <c r="AV144" s="13" t="s">
        <v>93</v>
      </c>
      <c r="AW144" s="13" t="s">
        <v>38</v>
      </c>
      <c r="AX144" s="13" t="s">
        <v>83</v>
      </c>
      <c r="AY144" s="255" t="s">
        <v>142</v>
      </c>
    </row>
    <row r="145" spans="1:51" s="13" customFormat="1" ht="12">
      <c r="A145" s="13"/>
      <c r="B145" s="244"/>
      <c r="C145" s="245"/>
      <c r="D145" s="246" t="s">
        <v>157</v>
      </c>
      <c r="E145" s="247" t="s">
        <v>1</v>
      </c>
      <c r="F145" s="248" t="s">
        <v>170</v>
      </c>
      <c r="G145" s="245"/>
      <c r="H145" s="249">
        <v>3.2</v>
      </c>
      <c r="I145" s="250"/>
      <c r="J145" s="245"/>
      <c r="K145" s="245"/>
      <c r="L145" s="251"/>
      <c r="M145" s="252"/>
      <c r="N145" s="253"/>
      <c r="O145" s="253"/>
      <c r="P145" s="253"/>
      <c r="Q145" s="253"/>
      <c r="R145" s="253"/>
      <c r="S145" s="253"/>
      <c r="T145" s="25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5" t="s">
        <v>157</v>
      </c>
      <c r="AU145" s="255" t="s">
        <v>93</v>
      </c>
      <c r="AV145" s="13" t="s">
        <v>93</v>
      </c>
      <c r="AW145" s="13" t="s">
        <v>38</v>
      </c>
      <c r="AX145" s="13" t="s">
        <v>83</v>
      </c>
      <c r="AY145" s="255" t="s">
        <v>142</v>
      </c>
    </row>
    <row r="146" spans="1:51" s="13" customFormat="1" ht="12">
      <c r="A146" s="13"/>
      <c r="B146" s="244"/>
      <c r="C146" s="245"/>
      <c r="D146" s="246" t="s">
        <v>157</v>
      </c>
      <c r="E146" s="247" t="s">
        <v>1</v>
      </c>
      <c r="F146" s="248" t="s">
        <v>171</v>
      </c>
      <c r="G146" s="245"/>
      <c r="H146" s="249">
        <v>3.2</v>
      </c>
      <c r="I146" s="250"/>
      <c r="J146" s="245"/>
      <c r="K146" s="245"/>
      <c r="L146" s="251"/>
      <c r="M146" s="252"/>
      <c r="N146" s="253"/>
      <c r="O146" s="253"/>
      <c r="P146" s="253"/>
      <c r="Q146" s="253"/>
      <c r="R146" s="253"/>
      <c r="S146" s="253"/>
      <c r="T146" s="25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5" t="s">
        <v>157</v>
      </c>
      <c r="AU146" s="255" t="s">
        <v>93</v>
      </c>
      <c r="AV146" s="13" t="s">
        <v>93</v>
      </c>
      <c r="AW146" s="13" t="s">
        <v>38</v>
      </c>
      <c r="AX146" s="13" t="s">
        <v>83</v>
      </c>
      <c r="AY146" s="255" t="s">
        <v>142</v>
      </c>
    </row>
    <row r="147" spans="1:51" s="13" customFormat="1" ht="12">
      <c r="A147" s="13"/>
      <c r="B147" s="244"/>
      <c r="C147" s="245"/>
      <c r="D147" s="246" t="s">
        <v>157</v>
      </c>
      <c r="E147" s="247" t="s">
        <v>1</v>
      </c>
      <c r="F147" s="248" t="s">
        <v>172</v>
      </c>
      <c r="G147" s="245"/>
      <c r="H147" s="249">
        <v>3.2</v>
      </c>
      <c r="I147" s="250"/>
      <c r="J147" s="245"/>
      <c r="K147" s="245"/>
      <c r="L147" s="251"/>
      <c r="M147" s="252"/>
      <c r="N147" s="253"/>
      <c r="O147" s="253"/>
      <c r="P147" s="253"/>
      <c r="Q147" s="253"/>
      <c r="R147" s="253"/>
      <c r="S147" s="253"/>
      <c r="T147" s="25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5" t="s">
        <v>157</v>
      </c>
      <c r="AU147" s="255" t="s">
        <v>93</v>
      </c>
      <c r="AV147" s="13" t="s">
        <v>93</v>
      </c>
      <c r="AW147" s="13" t="s">
        <v>38</v>
      </c>
      <c r="AX147" s="13" t="s">
        <v>83</v>
      </c>
      <c r="AY147" s="255" t="s">
        <v>142</v>
      </c>
    </row>
    <row r="148" spans="1:51" s="13" customFormat="1" ht="12">
      <c r="A148" s="13"/>
      <c r="B148" s="244"/>
      <c r="C148" s="245"/>
      <c r="D148" s="246" t="s">
        <v>157</v>
      </c>
      <c r="E148" s="247" t="s">
        <v>1</v>
      </c>
      <c r="F148" s="248" t="s">
        <v>173</v>
      </c>
      <c r="G148" s="245"/>
      <c r="H148" s="249">
        <v>1.9</v>
      </c>
      <c r="I148" s="250"/>
      <c r="J148" s="245"/>
      <c r="K148" s="245"/>
      <c r="L148" s="251"/>
      <c r="M148" s="252"/>
      <c r="N148" s="253"/>
      <c r="O148" s="253"/>
      <c r="P148" s="253"/>
      <c r="Q148" s="253"/>
      <c r="R148" s="253"/>
      <c r="S148" s="253"/>
      <c r="T148" s="25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5" t="s">
        <v>157</v>
      </c>
      <c r="AU148" s="255" t="s">
        <v>93</v>
      </c>
      <c r="AV148" s="13" t="s">
        <v>93</v>
      </c>
      <c r="AW148" s="13" t="s">
        <v>38</v>
      </c>
      <c r="AX148" s="13" t="s">
        <v>83</v>
      </c>
      <c r="AY148" s="255" t="s">
        <v>142</v>
      </c>
    </row>
    <row r="149" spans="1:51" s="13" customFormat="1" ht="12">
      <c r="A149" s="13"/>
      <c r="B149" s="244"/>
      <c r="C149" s="245"/>
      <c r="D149" s="246" t="s">
        <v>157</v>
      </c>
      <c r="E149" s="247" t="s">
        <v>1</v>
      </c>
      <c r="F149" s="248" t="s">
        <v>174</v>
      </c>
      <c r="G149" s="245"/>
      <c r="H149" s="249">
        <v>2.4</v>
      </c>
      <c r="I149" s="250"/>
      <c r="J149" s="245"/>
      <c r="K149" s="245"/>
      <c r="L149" s="251"/>
      <c r="M149" s="252"/>
      <c r="N149" s="253"/>
      <c r="O149" s="253"/>
      <c r="P149" s="253"/>
      <c r="Q149" s="253"/>
      <c r="R149" s="253"/>
      <c r="S149" s="253"/>
      <c r="T149" s="25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5" t="s">
        <v>157</v>
      </c>
      <c r="AU149" s="255" t="s">
        <v>93</v>
      </c>
      <c r="AV149" s="13" t="s">
        <v>93</v>
      </c>
      <c r="AW149" s="13" t="s">
        <v>38</v>
      </c>
      <c r="AX149" s="13" t="s">
        <v>83</v>
      </c>
      <c r="AY149" s="255" t="s">
        <v>142</v>
      </c>
    </row>
    <row r="150" spans="1:51" s="13" customFormat="1" ht="12">
      <c r="A150" s="13"/>
      <c r="B150" s="244"/>
      <c r="C150" s="245"/>
      <c r="D150" s="246" t="s">
        <v>157</v>
      </c>
      <c r="E150" s="247" t="s">
        <v>1</v>
      </c>
      <c r="F150" s="248" t="s">
        <v>175</v>
      </c>
      <c r="G150" s="245"/>
      <c r="H150" s="249">
        <v>3.6</v>
      </c>
      <c r="I150" s="250"/>
      <c r="J150" s="245"/>
      <c r="K150" s="245"/>
      <c r="L150" s="251"/>
      <c r="M150" s="252"/>
      <c r="N150" s="253"/>
      <c r="O150" s="253"/>
      <c r="P150" s="253"/>
      <c r="Q150" s="253"/>
      <c r="R150" s="253"/>
      <c r="S150" s="253"/>
      <c r="T150" s="25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5" t="s">
        <v>157</v>
      </c>
      <c r="AU150" s="255" t="s">
        <v>93</v>
      </c>
      <c r="AV150" s="13" t="s">
        <v>93</v>
      </c>
      <c r="AW150" s="13" t="s">
        <v>38</v>
      </c>
      <c r="AX150" s="13" t="s">
        <v>83</v>
      </c>
      <c r="AY150" s="255" t="s">
        <v>142</v>
      </c>
    </row>
    <row r="151" spans="1:51" s="13" customFormat="1" ht="12">
      <c r="A151" s="13"/>
      <c r="B151" s="244"/>
      <c r="C151" s="245"/>
      <c r="D151" s="246" t="s">
        <v>157</v>
      </c>
      <c r="E151" s="247" t="s">
        <v>1</v>
      </c>
      <c r="F151" s="248" t="s">
        <v>176</v>
      </c>
      <c r="G151" s="245"/>
      <c r="H151" s="249">
        <v>3.6</v>
      </c>
      <c r="I151" s="250"/>
      <c r="J151" s="245"/>
      <c r="K151" s="245"/>
      <c r="L151" s="251"/>
      <c r="M151" s="252"/>
      <c r="N151" s="253"/>
      <c r="O151" s="253"/>
      <c r="P151" s="253"/>
      <c r="Q151" s="253"/>
      <c r="R151" s="253"/>
      <c r="S151" s="253"/>
      <c r="T151" s="25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5" t="s">
        <v>157</v>
      </c>
      <c r="AU151" s="255" t="s">
        <v>93</v>
      </c>
      <c r="AV151" s="13" t="s">
        <v>93</v>
      </c>
      <c r="AW151" s="13" t="s">
        <v>38</v>
      </c>
      <c r="AX151" s="13" t="s">
        <v>83</v>
      </c>
      <c r="AY151" s="255" t="s">
        <v>142</v>
      </c>
    </row>
    <row r="152" spans="1:51" s="13" customFormat="1" ht="12">
      <c r="A152" s="13"/>
      <c r="B152" s="244"/>
      <c r="C152" s="245"/>
      <c r="D152" s="246" t="s">
        <v>157</v>
      </c>
      <c r="E152" s="247" t="s">
        <v>1</v>
      </c>
      <c r="F152" s="248" t="s">
        <v>177</v>
      </c>
      <c r="G152" s="245"/>
      <c r="H152" s="249">
        <v>3.2</v>
      </c>
      <c r="I152" s="250"/>
      <c r="J152" s="245"/>
      <c r="K152" s="245"/>
      <c r="L152" s="251"/>
      <c r="M152" s="252"/>
      <c r="N152" s="253"/>
      <c r="O152" s="253"/>
      <c r="P152" s="253"/>
      <c r="Q152" s="253"/>
      <c r="R152" s="253"/>
      <c r="S152" s="253"/>
      <c r="T152" s="25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5" t="s">
        <v>157</v>
      </c>
      <c r="AU152" s="255" t="s">
        <v>93</v>
      </c>
      <c r="AV152" s="13" t="s">
        <v>93</v>
      </c>
      <c r="AW152" s="13" t="s">
        <v>38</v>
      </c>
      <c r="AX152" s="13" t="s">
        <v>83</v>
      </c>
      <c r="AY152" s="255" t="s">
        <v>142</v>
      </c>
    </row>
    <row r="153" spans="1:51" s="13" customFormat="1" ht="12">
      <c r="A153" s="13"/>
      <c r="B153" s="244"/>
      <c r="C153" s="245"/>
      <c r="D153" s="246" t="s">
        <v>157</v>
      </c>
      <c r="E153" s="247" t="s">
        <v>1</v>
      </c>
      <c r="F153" s="248" t="s">
        <v>178</v>
      </c>
      <c r="G153" s="245"/>
      <c r="H153" s="249">
        <v>3.2</v>
      </c>
      <c r="I153" s="250"/>
      <c r="J153" s="245"/>
      <c r="K153" s="245"/>
      <c r="L153" s="251"/>
      <c r="M153" s="252"/>
      <c r="N153" s="253"/>
      <c r="O153" s="253"/>
      <c r="P153" s="253"/>
      <c r="Q153" s="253"/>
      <c r="R153" s="253"/>
      <c r="S153" s="253"/>
      <c r="T153" s="25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5" t="s">
        <v>157</v>
      </c>
      <c r="AU153" s="255" t="s">
        <v>93</v>
      </c>
      <c r="AV153" s="13" t="s">
        <v>93</v>
      </c>
      <c r="AW153" s="13" t="s">
        <v>38</v>
      </c>
      <c r="AX153" s="13" t="s">
        <v>83</v>
      </c>
      <c r="AY153" s="255" t="s">
        <v>142</v>
      </c>
    </row>
    <row r="154" spans="1:51" s="13" customFormat="1" ht="12">
      <c r="A154" s="13"/>
      <c r="B154" s="244"/>
      <c r="C154" s="245"/>
      <c r="D154" s="246" t="s">
        <v>157</v>
      </c>
      <c r="E154" s="247" t="s">
        <v>1</v>
      </c>
      <c r="F154" s="248" t="s">
        <v>179</v>
      </c>
      <c r="G154" s="245"/>
      <c r="H154" s="249">
        <v>6.2</v>
      </c>
      <c r="I154" s="250"/>
      <c r="J154" s="245"/>
      <c r="K154" s="245"/>
      <c r="L154" s="251"/>
      <c r="M154" s="252"/>
      <c r="N154" s="253"/>
      <c r="O154" s="253"/>
      <c r="P154" s="253"/>
      <c r="Q154" s="253"/>
      <c r="R154" s="253"/>
      <c r="S154" s="253"/>
      <c r="T154" s="25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5" t="s">
        <v>157</v>
      </c>
      <c r="AU154" s="255" t="s">
        <v>93</v>
      </c>
      <c r="AV154" s="13" t="s">
        <v>93</v>
      </c>
      <c r="AW154" s="13" t="s">
        <v>38</v>
      </c>
      <c r="AX154" s="13" t="s">
        <v>83</v>
      </c>
      <c r="AY154" s="255" t="s">
        <v>142</v>
      </c>
    </row>
    <row r="155" spans="1:51" s="13" customFormat="1" ht="12">
      <c r="A155" s="13"/>
      <c r="B155" s="244"/>
      <c r="C155" s="245"/>
      <c r="D155" s="246" t="s">
        <v>157</v>
      </c>
      <c r="E155" s="247" t="s">
        <v>1</v>
      </c>
      <c r="F155" s="248" t="s">
        <v>180</v>
      </c>
      <c r="G155" s="245"/>
      <c r="H155" s="249">
        <v>18.5</v>
      </c>
      <c r="I155" s="250"/>
      <c r="J155" s="245"/>
      <c r="K155" s="245"/>
      <c r="L155" s="251"/>
      <c r="M155" s="252"/>
      <c r="N155" s="253"/>
      <c r="O155" s="253"/>
      <c r="P155" s="253"/>
      <c r="Q155" s="253"/>
      <c r="R155" s="253"/>
      <c r="S155" s="253"/>
      <c r="T155" s="25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5" t="s">
        <v>157</v>
      </c>
      <c r="AU155" s="255" t="s">
        <v>93</v>
      </c>
      <c r="AV155" s="13" t="s">
        <v>93</v>
      </c>
      <c r="AW155" s="13" t="s">
        <v>38</v>
      </c>
      <c r="AX155" s="13" t="s">
        <v>83</v>
      </c>
      <c r="AY155" s="255" t="s">
        <v>142</v>
      </c>
    </row>
    <row r="156" spans="1:51" s="13" customFormat="1" ht="12">
      <c r="A156" s="13"/>
      <c r="B156" s="244"/>
      <c r="C156" s="245"/>
      <c r="D156" s="246" t="s">
        <v>157</v>
      </c>
      <c r="E156" s="247" t="s">
        <v>1</v>
      </c>
      <c r="F156" s="248" t="s">
        <v>181</v>
      </c>
      <c r="G156" s="245"/>
      <c r="H156" s="249">
        <v>5.5</v>
      </c>
      <c r="I156" s="250"/>
      <c r="J156" s="245"/>
      <c r="K156" s="245"/>
      <c r="L156" s="251"/>
      <c r="M156" s="252"/>
      <c r="N156" s="253"/>
      <c r="O156" s="253"/>
      <c r="P156" s="253"/>
      <c r="Q156" s="253"/>
      <c r="R156" s="253"/>
      <c r="S156" s="253"/>
      <c r="T156" s="25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5" t="s">
        <v>157</v>
      </c>
      <c r="AU156" s="255" t="s">
        <v>93</v>
      </c>
      <c r="AV156" s="13" t="s">
        <v>93</v>
      </c>
      <c r="AW156" s="13" t="s">
        <v>38</v>
      </c>
      <c r="AX156" s="13" t="s">
        <v>83</v>
      </c>
      <c r="AY156" s="255" t="s">
        <v>142</v>
      </c>
    </row>
    <row r="157" spans="1:51" s="13" customFormat="1" ht="12">
      <c r="A157" s="13"/>
      <c r="B157" s="244"/>
      <c r="C157" s="245"/>
      <c r="D157" s="246" t="s">
        <v>157</v>
      </c>
      <c r="E157" s="247" t="s">
        <v>1</v>
      </c>
      <c r="F157" s="248" t="s">
        <v>182</v>
      </c>
      <c r="G157" s="245"/>
      <c r="H157" s="249">
        <v>5</v>
      </c>
      <c r="I157" s="250"/>
      <c r="J157" s="245"/>
      <c r="K157" s="245"/>
      <c r="L157" s="251"/>
      <c r="M157" s="252"/>
      <c r="N157" s="253"/>
      <c r="O157" s="253"/>
      <c r="P157" s="253"/>
      <c r="Q157" s="253"/>
      <c r="R157" s="253"/>
      <c r="S157" s="253"/>
      <c r="T157" s="25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5" t="s">
        <v>157</v>
      </c>
      <c r="AU157" s="255" t="s">
        <v>93</v>
      </c>
      <c r="AV157" s="13" t="s">
        <v>93</v>
      </c>
      <c r="AW157" s="13" t="s">
        <v>38</v>
      </c>
      <c r="AX157" s="13" t="s">
        <v>83</v>
      </c>
      <c r="AY157" s="255" t="s">
        <v>142</v>
      </c>
    </row>
    <row r="158" spans="1:51" s="13" customFormat="1" ht="12">
      <c r="A158" s="13"/>
      <c r="B158" s="244"/>
      <c r="C158" s="245"/>
      <c r="D158" s="246" t="s">
        <v>157</v>
      </c>
      <c r="E158" s="247" t="s">
        <v>1</v>
      </c>
      <c r="F158" s="248" t="s">
        <v>183</v>
      </c>
      <c r="G158" s="245"/>
      <c r="H158" s="249">
        <v>5.35</v>
      </c>
      <c r="I158" s="250"/>
      <c r="J158" s="245"/>
      <c r="K158" s="245"/>
      <c r="L158" s="251"/>
      <c r="M158" s="252"/>
      <c r="N158" s="253"/>
      <c r="O158" s="253"/>
      <c r="P158" s="253"/>
      <c r="Q158" s="253"/>
      <c r="R158" s="253"/>
      <c r="S158" s="253"/>
      <c r="T158" s="25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5" t="s">
        <v>157</v>
      </c>
      <c r="AU158" s="255" t="s">
        <v>93</v>
      </c>
      <c r="AV158" s="13" t="s">
        <v>93</v>
      </c>
      <c r="AW158" s="13" t="s">
        <v>38</v>
      </c>
      <c r="AX158" s="13" t="s">
        <v>83</v>
      </c>
      <c r="AY158" s="255" t="s">
        <v>142</v>
      </c>
    </row>
    <row r="159" spans="1:51" s="13" customFormat="1" ht="12">
      <c r="A159" s="13"/>
      <c r="B159" s="244"/>
      <c r="C159" s="245"/>
      <c r="D159" s="246" t="s">
        <v>157</v>
      </c>
      <c r="E159" s="247" t="s">
        <v>1</v>
      </c>
      <c r="F159" s="248" t="s">
        <v>184</v>
      </c>
      <c r="G159" s="245"/>
      <c r="H159" s="249">
        <v>5</v>
      </c>
      <c r="I159" s="250"/>
      <c r="J159" s="245"/>
      <c r="K159" s="245"/>
      <c r="L159" s="251"/>
      <c r="M159" s="252"/>
      <c r="N159" s="253"/>
      <c r="O159" s="253"/>
      <c r="P159" s="253"/>
      <c r="Q159" s="253"/>
      <c r="R159" s="253"/>
      <c r="S159" s="253"/>
      <c r="T159" s="25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5" t="s">
        <v>157</v>
      </c>
      <c r="AU159" s="255" t="s">
        <v>93</v>
      </c>
      <c r="AV159" s="13" t="s">
        <v>93</v>
      </c>
      <c r="AW159" s="13" t="s">
        <v>38</v>
      </c>
      <c r="AX159" s="13" t="s">
        <v>83</v>
      </c>
      <c r="AY159" s="255" t="s">
        <v>142</v>
      </c>
    </row>
    <row r="160" spans="1:51" s="13" customFormat="1" ht="12">
      <c r="A160" s="13"/>
      <c r="B160" s="244"/>
      <c r="C160" s="245"/>
      <c r="D160" s="246" t="s">
        <v>157</v>
      </c>
      <c r="E160" s="247" t="s">
        <v>1</v>
      </c>
      <c r="F160" s="248" t="s">
        <v>185</v>
      </c>
      <c r="G160" s="245"/>
      <c r="H160" s="249">
        <v>5.2</v>
      </c>
      <c r="I160" s="250"/>
      <c r="J160" s="245"/>
      <c r="K160" s="245"/>
      <c r="L160" s="251"/>
      <c r="M160" s="252"/>
      <c r="N160" s="253"/>
      <c r="O160" s="253"/>
      <c r="P160" s="253"/>
      <c r="Q160" s="253"/>
      <c r="R160" s="253"/>
      <c r="S160" s="253"/>
      <c r="T160" s="25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5" t="s">
        <v>157</v>
      </c>
      <c r="AU160" s="255" t="s">
        <v>93</v>
      </c>
      <c r="AV160" s="13" t="s">
        <v>93</v>
      </c>
      <c r="AW160" s="13" t="s">
        <v>38</v>
      </c>
      <c r="AX160" s="13" t="s">
        <v>83</v>
      </c>
      <c r="AY160" s="255" t="s">
        <v>142</v>
      </c>
    </row>
    <row r="161" spans="1:51" s="13" customFormat="1" ht="12">
      <c r="A161" s="13"/>
      <c r="B161" s="244"/>
      <c r="C161" s="245"/>
      <c r="D161" s="246" t="s">
        <v>157</v>
      </c>
      <c r="E161" s="247" t="s">
        <v>1</v>
      </c>
      <c r="F161" s="248" t="s">
        <v>186</v>
      </c>
      <c r="G161" s="245"/>
      <c r="H161" s="249">
        <v>5.28</v>
      </c>
      <c r="I161" s="250"/>
      <c r="J161" s="245"/>
      <c r="K161" s="245"/>
      <c r="L161" s="251"/>
      <c r="M161" s="252"/>
      <c r="N161" s="253"/>
      <c r="O161" s="253"/>
      <c r="P161" s="253"/>
      <c r="Q161" s="253"/>
      <c r="R161" s="253"/>
      <c r="S161" s="253"/>
      <c r="T161" s="25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5" t="s">
        <v>157</v>
      </c>
      <c r="AU161" s="255" t="s">
        <v>93</v>
      </c>
      <c r="AV161" s="13" t="s">
        <v>93</v>
      </c>
      <c r="AW161" s="13" t="s">
        <v>38</v>
      </c>
      <c r="AX161" s="13" t="s">
        <v>83</v>
      </c>
      <c r="AY161" s="255" t="s">
        <v>142</v>
      </c>
    </row>
    <row r="162" spans="1:51" s="13" customFormat="1" ht="12">
      <c r="A162" s="13"/>
      <c r="B162" s="244"/>
      <c r="C162" s="245"/>
      <c r="D162" s="246" t="s">
        <v>157</v>
      </c>
      <c r="E162" s="247" t="s">
        <v>1</v>
      </c>
      <c r="F162" s="248" t="s">
        <v>187</v>
      </c>
      <c r="G162" s="245"/>
      <c r="H162" s="249">
        <v>5.52</v>
      </c>
      <c r="I162" s="250"/>
      <c r="J162" s="245"/>
      <c r="K162" s="245"/>
      <c r="L162" s="251"/>
      <c r="M162" s="252"/>
      <c r="N162" s="253"/>
      <c r="O162" s="253"/>
      <c r="P162" s="253"/>
      <c r="Q162" s="253"/>
      <c r="R162" s="253"/>
      <c r="S162" s="253"/>
      <c r="T162" s="25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5" t="s">
        <v>157</v>
      </c>
      <c r="AU162" s="255" t="s">
        <v>93</v>
      </c>
      <c r="AV162" s="13" t="s">
        <v>93</v>
      </c>
      <c r="AW162" s="13" t="s">
        <v>38</v>
      </c>
      <c r="AX162" s="13" t="s">
        <v>83</v>
      </c>
      <c r="AY162" s="255" t="s">
        <v>142</v>
      </c>
    </row>
    <row r="163" spans="1:51" s="13" customFormat="1" ht="12">
      <c r="A163" s="13"/>
      <c r="B163" s="244"/>
      <c r="C163" s="245"/>
      <c r="D163" s="246" t="s">
        <v>157</v>
      </c>
      <c r="E163" s="247" t="s">
        <v>1</v>
      </c>
      <c r="F163" s="248" t="s">
        <v>188</v>
      </c>
      <c r="G163" s="245"/>
      <c r="H163" s="249">
        <v>5.51</v>
      </c>
      <c r="I163" s="250"/>
      <c r="J163" s="245"/>
      <c r="K163" s="245"/>
      <c r="L163" s="251"/>
      <c r="M163" s="252"/>
      <c r="N163" s="253"/>
      <c r="O163" s="253"/>
      <c r="P163" s="253"/>
      <c r="Q163" s="253"/>
      <c r="R163" s="253"/>
      <c r="S163" s="253"/>
      <c r="T163" s="25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5" t="s">
        <v>157</v>
      </c>
      <c r="AU163" s="255" t="s">
        <v>93</v>
      </c>
      <c r="AV163" s="13" t="s">
        <v>93</v>
      </c>
      <c r="AW163" s="13" t="s">
        <v>38</v>
      </c>
      <c r="AX163" s="13" t="s">
        <v>83</v>
      </c>
      <c r="AY163" s="255" t="s">
        <v>142</v>
      </c>
    </row>
    <row r="164" spans="1:51" s="13" customFormat="1" ht="12">
      <c r="A164" s="13"/>
      <c r="B164" s="244"/>
      <c r="C164" s="245"/>
      <c r="D164" s="246" t="s">
        <v>157</v>
      </c>
      <c r="E164" s="247" t="s">
        <v>1</v>
      </c>
      <c r="F164" s="248" t="s">
        <v>189</v>
      </c>
      <c r="G164" s="245"/>
      <c r="H164" s="249">
        <v>5.51</v>
      </c>
      <c r="I164" s="250"/>
      <c r="J164" s="245"/>
      <c r="K164" s="245"/>
      <c r="L164" s="251"/>
      <c r="M164" s="252"/>
      <c r="N164" s="253"/>
      <c r="O164" s="253"/>
      <c r="P164" s="253"/>
      <c r="Q164" s="253"/>
      <c r="R164" s="253"/>
      <c r="S164" s="253"/>
      <c r="T164" s="25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5" t="s">
        <v>157</v>
      </c>
      <c r="AU164" s="255" t="s">
        <v>93</v>
      </c>
      <c r="AV164" s="13" t="s">
        <v>93</v>
      </c>
      <c r="AW164" s="13" t="s">
        <v>38</v>
      </c>
      <c r="AX164" s="13" t="s">
        <v>83</v>
      </c>
      <c r="AY164" s="255" t="s">
        <v>142</v>
      </c>
    </row>
    <row r="165" spans="1:51" s="13" customFormat="1" ht="12">
      <c r="A165" s="13"/>
      <c r="B165" s="244"/>
      <c r="C165" s="245"/>
      <c r="D165" s="246" t="s">
        <v>157</v>
      </c>
      <c r="E165" s="247" t="s">
        <v>1</v>
      </c>
      <c r="F165" s="248" t="s">
        <v>190</v>
      </c>
      <c r="G165" s="245"/>
      <c r="H165" s="249">
        <v>6.66</v>
      </c>
      <c r="I165" s="250"/>
      <c r="J165" s="245"/>
      <c r="K165" s="245"/>
      <c r="L165" s="251"/>
      <c r="M165" s="252"/>
      <c r="N165" s="253"/>
      <c r="O165" s="253"/>
      <c r="P165" s="253"/>
      <c r="Q165" s="253"/>
      <c r="R165" s="253"/>
      <c r="S165" s="253"/>
      <c r="T165" s="25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5" t="s">
        <v>157</v>
      </c>
      <c r="AU165" s="255" t="s">
        <v>93</v>
      </c>
      <c r="AV165" s="13" t="s">
        <v>93</v>
      </c>
      <c r="AW165" s="13" t="s">
        <v>38</v>
      </c>
      <c r="AX165" s="13" t="s">
        <v>83</v>
      </c>
      <c r="AY165" s="255" t="s">
        <v>142</v>
      </c>
    </row>
    <row r="166" spans="1:51" s="13" customFormat="1" ht="12">
      <c r="A166" s="13"/>
      <c r="B166" s="244"/>
      <c r="C166" s="245"/>
      <c r="D166" s="246" t="s">
        <v>157</v>
      </c>
      <c r="E166" s="247" t="s">
        <v>1</v>
      </c>
      <c r="F166" s="248" t="s">
        <v>191</v>
      </c>
      <c r="G166" s="245"/>
      <c r="H166" s="249">
        <v>5.51</v>
      </c>
      <c r="I166" s="250"/>
      <c r="J166" s="245"/>
      <c r="K166" s="245"/>
      <c r="L166" s="251"/>
      <c r="M166" s="252"/>
      <c r="N166" s="253"/>
      <c r="O166" s="253"/>
      <c r="P166" s="253"/>
      <c r="Q166" s="253"/>
      <c r="R166" s="253"/>
      <c r="S166" s="253"/>
      <c r="T166" s="25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5" t="s">
        <v>157</v>
      </c>
      <c r="AU166" s="255" t="s">
        <v>93</v>
      </c>
      <c r="AV166" s="13" t="s">
        <v>93</v>
      </c>
      <c r="AW166" s="13" t="s">
        <v>38</v>
      </c>
      <c r="AX166" s="13" t="s">
        <v>83</v>
      </c>
      <c r="AY166" s="255" t="s">
        <v>142</v>
      </c>
    </row>
    <row r="167" spans="1:51" s="13" customFormat="1" ht="12">
      <c r="A167" s="13"/>
      <c r="B167" s="244"/>
      <c r="C167" s="245"/>
      <c r="D167" s="246" t="s">
        <v>157</v>
      </c>
      <c r="E167" s="247" t="s">
        <v>1</v>
      </c>
      <c r="F167" s="248" t="s">
        <v>192</v>
      </c>
      <c r="G167" s="245"/>
      <c r="H167" s="249">
        <v>5.18</v>
      </c>
      <c r="I167" s="250"/>
      <c r="J167" s="245"/>
      <c r="K167" s="245"/>
      <c r="L167" s="251"/>
      <c r="M167" s="252"/>
      <c r="N167" s="253"/>
      <c r="O167" s="253"/>
      <c r="P167" s="253"/>
      <c r="Q167" s="253"/>
      <c r="R167" s="253"/>
      <c r="S167" s="253"/>
      <c r="T167" s="25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5" t="s">
        <v>157</v>
      </c>
      <c r="AU167" s="255" t="s">
        <v>93</v>
      </c>
      <c r="AV167" s="13" t="s">
        <v>93</v>
      </c>
      <c r="AW167" s="13" t="s">
        <v>38</v>
      </c>
      <c r="AX167" s="13" t="s">
        <v>83</v>
      </c>
      <c r="AY167" s="255" t="s">
        <v>142</v>
      </c>
    </row>
    <row r="168" spans="1:51" s="13" customFormat="1" ht="12">
      <c r="A168" s="13"/>
      <c r="B168" s="244"/>
      <c r="C168" s="245"/>
      <c r="D168" s="246" t="s">
        <v>157</v>
      </c>
      <c r="E168" s="247" t="s">
        <v>1</v>
      </c>
      <c r="F168" s="248" t="s">
        <v>193</v>
      </c>
      <c r="G168" s="245"/>
      <c r="H168" s="249">
        <v>1.71</v>
      </c>
      <c r="I168" s="250"/>
      <c r="J168" s="245"/>
      <c r="K168" s="245"/>
      <c r="L168" s="251"/>
      <c r="M168" s="252"/>
      <c r="N168" s="253"/>
      <c r="O168" s="253"/>
      <c r="P168" s="253"/>
      <c r="Q168" s="253"/>
      <c r="R168" s="253"/>
      <c r="S168" s="253"/>
      <c r="T168" s="25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5" t="s">
        <v>157</v>
      </c>
      <c r="AU168" s="255" t="s">
        <v>93</v>
      </c>
      <c r="AV168" s="13" t="s">
        <v>93</v>
      </c>
      <c r="AW168" s="13" t="s">
        <v>38</v>
      </c>
      <c r="AX168" s="13" t="s">
        <v>83</v>
      </c>
      <c r="AY168" s="255" t="s">
        <v>142</v>
      </c>
    </row>
    <row r="169" spans="1:51" s="13" customFormat="1" ht="12">
      <c r="A169" s="13"/>
      <c r="B169" s="244"/>
      <c r="C169" s="245"/>
      <c r="D169" s="246" t="s">
        <v>157</v>
      </c>
      <c r="E169" s="247" t="s">
        <v>1</v>
      </c>
      <c r="F169" s="248" t="s">
        <v>194</v>
      </c>
      <c r="G169" s="245"/>
      <c r="H169" s="249">
        <v>5.37</v>
      </c>
      <c r="I169" s="250"/>
      <c r="J169" s="245"/>
      <c r="K169" s="245"/>
      <c r="L169" s="251"/>
      <c r="M169" s="252"/>
      <c r="N169" s="253"/>
      <c r="O169" s="253"/>
      <c r="P169" s="253"/>
      <c r="Q169" s="253"/>
      <c r="R169" s="253"/>
      <c r="S169" s="253"/>
      <c r="T169" s="25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5" t="s">
        <v>157</v>
      </c>
      <c r="AU169" s="255" t="s">
        <v>93</v>
      </c>
      <c r="AV169" s="13" t="s">
        <v>93</v>
      </c>
      <c r="AW169" s="13" t="s">
        <v>38</v>
      </c>
      <c r="AX169" s="13" t="s">
        <v>83</v>
      </c>
      <c r="AY169" s="255" t="s">
        <v>142</v>
      </c>
    </row>
    <row r="170" spans="1:51" s="13" customFormat="1" ht="12">
      <c r="A170" s="13"/>
      <c r="B170" s="244"/>
      <c r="C170" s="245"/>
      <c r="D170" s="246" t="s">
        <v>157</v>
      </c>
      <c r="E170" s="247" t="s">
        <v>1</v>
      </c>
      <c r="F170" s="248" t="s">
        <v>195</v>
      </c>
      <c r="G170" s="245"/>
      <c r="H170" s="249">
        <v>2.6</v>
      </c>
      <c r="I170" s="250"/>
      <c r="J170" s="245"/>
      <c r="K170" s="245"/>
      <c r="L170" s="251"/>
      <c r="M170" s="252"/>
      <c r="N170" s="253"/>
      <c r="O170" s="253"/>
      <c r="P170" s="253"/>
      <c r="Q170" s="253"/>
      <c r="R170" s="253"/>
      <c r="S170" s="253"/>
      <c r="T170" s="25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5" t="s">
        <v>157</v>
      </c>
      <c r="AU170" s="255" t="s">
        <v>93</v>
      </c>
      <c r="AV170" s="13" t="s">
        <v>93</v>
      </c>
      <c r="AW170" s="13" t="s">
        <v>38</v>
      </c>
      <c r="AX170" s="13" t="s">
        <v>83</v>
      </c>
      <c r="AY170" s="255" t="s">
        <v>142</v>
      </c>
    </row>
    <row r="171" spans="1:51" s="13" customFormat="1" ht="12">
      <c r="A171" s="13"/>
      <c r="B171" s="244"/>
      <c r="C171" s="245"/>
      <c r="D171" s="246" t="s">
        <v>157</v>
      </c>
      <c r="E171" s="247" t="s">
        <v>1</v>
      </c>
      <c r="F171" s="248" t="s">
        <v>196</v>
      </c>
      <c r="G171" s="245"/>
      <c r="H171" s="249">
        <v>5.4</v>
      </c>
      <c r="I171" s="250"/>
      <c r="J171" s="245"/>
      <c r="K171" s="245"/>
      <c r="L171" s="251"/>
      <c r="M171" s="252"/>
      <c r="N171" s="253"/>
      <c r="O171" s="253"/>
      <c r="P171" s="253"/>
      <c r="Q171" s="253"/>
      <c r="R171" s="253"/>
      <c r="S171" s="253"/>
      <c r="T171" s="25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5" t="s">
        <v>157</v>
      </c>
      <c r="AU171" s="255" t="s">
        <v>93</v>
      </c>
      <c r="AV171" s="13" t="s">
        <v>93</v>
      </c>
      <c r="AW171" s="13" t="s">
        <v>38</v>
      </c>
      <c r="AX171" s="13" t="s">
        <v>83</v>
      </c>
      <c r="AY171" s="255" t="s">
        <v>142</v>
      </c>
    </row>
    <row r="172" spans="1:51" s="13" customFormat="1" ht="12">
      <c r="A172" s="13"/>
      <c r="B172" s="244"/>
      <c r="C172" s="245"/>
      <c r="D172" s="246" t="s">
        <v>157</v>
      </c>
      <c r="E172" s="247" t="s">
        <v>1</v>
      </c>
      <c r="F172" s="248" t="s">
        <v>197</v>
      </c>
      <c r="G172" s="245"/>
      <c r="H172" s="249">
        <v>5.58</v>
      </c>
      <c r="I172" s="250"/>
      <c r="J172" s="245"/>
      <c r="K172" s="245"/>
      <c r="L172" s="251"/>
      <c r="M172" s="252"/>
      <c r="N172" s="253"/>
      <c r="O172" s="253"/>
      <c r="P172" s="253"/>
      <c r="Q172" s="253"/>
      <c r="R172" s="253"/>
      <c r="S172" s="253"/>
      <c r="T172" s="25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5" t="s">
        <v>157</v>
      </c>
      <c r="AU172" s="255" t="s">
        <v>93</v>
      </c>
      <c r="AV172" s="13" t="s">
        <v>93</v>
      </c>
      <c r="AW172" s="13" t="s">
        <v>38</v>
      </c>
      <c r="AX172" s="13" t="s">
        <v>83</v>
      </c>
      <c r="AY172" s="255" t="s">
        <v>142</v>
      </c>
    </row>
    <row r="173" spans="1:51" s="13" customFormat="1" ht="12">
      <c r="A173" s="13"/>
      <c r="B173" s="244"/>
      <c r="C173" s="245"/>
      <c r="D173" s="246" t="s">
        <v>157</v>
      </c>
      <c r="E173" s="247" t="s">
        <v>1</v>
      </c>
      <c r="F173" s="248" t="s">
        <v>198</v>
      </c>
      <c r="G173" s="245"/>
      <c r="H173" s="249">
        <v>5.94</v>
      </c>
      <c r="I173" s="250"/>
      <c r="J173" s="245"/>
      <c r="K173" s="245"/>
      <c r="L173" s="251"/>
      <c r="M173" s="252"/>
      <c r="N173" s="253"/>
      <c r="O173" s="253"/>
      <c r="P173" s="253"/>
      <c r="Q173" s="253"/>
      <c r="R173" s="253"/>
      <c r="S173" s="253"/>
      <c r="T173" s="25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5" t="s">
        <v>157</v>
      </c>
      <c r="AU173" s="255" t="s">
        <v>93</v>
      </c>
      <c r="AV173" s="13" t="s">
        <v>93</v>
      </c>
      <c r="AW173" s="13" t="s">
        <v>38</v>
      </c>
      <c r="AX173" s="13" t="s">
        <v>83</v>
      </c>
      <c r="AY173" s="255" t="s">
        <v>142</v>
      </c>
    </row>
    <row r="174" spans="1:51" s="13" customFormat="1" ht="12">
      <c r="A174" s="13"/>
      <c r="B174" s="244"/>
      <c r="C174" s="245"/>
      <c r="D174" s="246" t="s">
        <v>157</v>
      </c>
      <c r="E174" s="247" t="s">
        <v>1</v>
      </c>
      <c r="F174" s="248" t="s">
        <v>199</v>
      </c>
      <c r="G174" s="245"/>
      <c r="H174" s="249">
        <v>5.5</v>
      </c>
      <c r="I174" s="250"/>
      <c r="J174" s="245"/>
      <c r="K174" s="245"/>
      <c r="L174" s="251"/>
      <c r="M174" s="252"/>
      <c r="N174" s="253"/>
      <c r="O174" s="253"/>
      <c r="P174" s="253"/>
      <c r="Q174" s="253"/>
      <c r="R174" s="253"/>
      <c r="S174" s="253"/>
      <c r="T174" s="25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5" t="s">
        <v>157</v>
      </c>
      <c r="AU174" s="255" t="s">
        <v>93</v>
      </c>
      <c r="AV174" s="13" t="s">
        <v>93</v>
      </c>
      <c r="AW174" s="13" t="s">
        <v>38</v>
      </c>
      <c r="AX174" s="13" t="s">
        <v>83</v>
      </c>
      <c r="AY174" s="255" t="s">
        <v>142</v>
      </c>
    </row>
    <row r="175" spans="1:51" s="13" customFormat="1" ht="12">
      <c r="A175" s="13"/>
      <c r="B175" s="244"/>
      <c r="C175" s="245"/>
      <c r="D175" s="246" t="s">
        <v>157</v>
      </c>
      <c r="E175" s="247" t="s">
        <v>1</v>
      </c>
      <c r="F175" s="248" t="s">
        <v>200</v>
      </c>
      <c r="G175" s="245"/>
      <c r="H175" s="249">
        <v>5.54</v>
      </c>
      <c r="I175" s="250"/>
      <c r="J175" s="245"/>
      <c r="K175" s="245"/>
      <c r="L175" s="251"/>
      <c r="M175" s="252"/>
      <c r="N175" s="253"/>
      <c r="O175" s="253"/>
      <c r="P175" s="253"/>
      <c r="Q175" s="253"/>
      <c r="R175" s="253"/>
      <c r="S175" s="253"/>
      <c r="T175" s="25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5" t="s">
        <v>157</v>
      </c>
      <c r="AU175" s="255" t="s">
        <v>93</v>
      </c>
      <c r="AV175" s="13" t="s">
        <v>93</v>
      </c>
      <c r="AW175" s="13" t="s">
        <v>38</v>
      </c>
      <c r="AX175" s="13" t="s">
        <v>83</v>
      </c>
      <c r="AY175" s="255" t="s">
        <v>142</v>
      </c>
    </row>
    <row r="176" spans="1:51" s="13" customFormat="1" ht="12">
      <c r="A176" s="13"/>
      <c r="B176" s="244"/>
      <c r="C176" s="245"/>
      <c r="D176" s="246" t="s">
        <v>157</v>
      </c>
      <c r="E176" s="247" t="s">
        <v>1</v>
      </c>
      <c r="F176" s="248" t="s">
        <v>201</v>
      </c>
      <c r="G176" s="245"/>
      <c r="H176" s="249">
        <v>5.54</v>
      </c>
      <c r="I176" s="250"/>
      <c r="J176" s="245"/>
      <c r="K176" s="245"/>
      <c r="L176" s="251"/>
      <c r="M176" s="252"/>
      <c r="N176" s="253"/>
      <c r="O176" s="253"/>
      <c r="P176" s="253"/>
      <c r="Q176" s="253"/>
      <c r="R176" s="253"/>
      <c r="S176" s="253"/>
      <c r="T176" s="25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5" t="s">
        <v>157</v>
      </c>
      <c r="AU176" s="255" t="s">
        <v>93</v>
      </c>
      <c r="AV176" s="13" t="s">
        <v>93</v>
      </c>
      <c r="AW176" s="13" t="s">
        <v>38</v>
      </c>
      <c r="AX176" s="13" t="s">
        <v>83</v>
      </c>
      <c r="AY176" s="255" t="s">
        <v>142</v>
      </c>
    </row>
    <row r="177" spans="1:51" s="13" customFormat="1" ht="12">
      <c r="A177" s="13"/>
      <c r="B177" s="244"/>
      <c r="C177" s="245"/>
      <c r="D177" s="246" t="s">
        <v>157</v>
      </c>
      <c r="E177" s="247" t="s">
        <v>1</v>
      </c>
      <c r="F177" s="248" t="s">
        <v>202</v>
      </c>
      <c r="G177" s="245"/>
      <c r="H177" s="249">
        <v>4.52</v>
      </c>
      <c r="I177" s="250"/>
      <c r="J177" s="245"/>
      <c r="K177" s="245"/>
      <c r="L177" s="251"/>
      <c r="M177" s="252"/>
      <c r="N177" s="253"/>
      <c r="O177" s="253"/>
      <c r="P177" s="253"/>
      <c r="Q177" s="253"/>
      <c r="R177" s="253"/>
      <c r="S177" s="253"/>
      <c r="T177" s="25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5" t="s">
        <v>157</v>
      </c>
      <c r="AU177" s="255" t="s">
        <v>93</v>
      </c>
      <c r="AV177" s="13" t="s">
        <v>93</v>
      </c>
      <c r="AW177" s="13" t="s">
        <v>38</v>
      </c>
      <c r="AX177" s="13" t="s">
        <v>83</v>
      </c>
      <c r="AY177" s="255" t="s">
        <v>142</v>
      </c>
    </row>
    <row r="178" spans="1:51" s="13" customFormat="1" ht="12">
      <c r="A178" s="13"/>
      <c r="B178" s="244"/>
      <c r="C178" s="245"/>
      <c r="D178" s="246" t="s">
        <v>157</v>
      </c>
      <c r="E178" s="247" t="s">
        <v>1</v>
      </c>
      <c r="F178" s="248" t="s">
        <v>203</v>
      </c>
      <c r="G178" s="245"/>
      <c r="H178" s="249">
        <v>4.52</v>
      </c>
      <c r="I178" s="250"/>
      <c r="J178" s="245"/>
      <c r="K178" s="245"/>
      <c r="L178" s="251"/>
      <c r="M178" s="252"/>
      <c r="N178" s="253"/>
      <c r="O178" s="253"/>
      <c r="P178" s="253"/>
      <c r="Q178" s="253"/>
      <c r="R178" s="253"/>
      <c r="S178" s="253"/>
      <c r="T178" s="25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5" t="s">
        <v>157</v>
      </c>
      <c r="AU178" s="255" t="s">
        <v>93</v>
      </c>
      <c r="AV178" s="13" t="s">
        <v>93</v>
      </c>
      <c r="AW178" s="13" t="s">
        <v>38</v>
      </c>
      <c r="AX178" s="13" t="s">
        <v>83</v>
      </c>
      <c r="AY178" s="255" t="s">
        <v>142</v>
      </c>
    </row>
    <row r="179" spans="1:51" s="13" customFormat="1" ht="12">
      <c r="A179" s="13"/>
      <c r="B179" s="244"/>
      <c r="C179" s="245"/>
      <c r="D179" s="246" t="s">
        <v>157</v>
      </c>
      <c r="E179" s="247" t="s">
        <v>1</v>
      </c>
      <c r="F179" s="248" t="s">
        <v>204</v>
      </c>
      <c r="G179" s="245"/>
      <c r="H179" s="249">
        <v>7.52</v>
      </c>
      <c r="I179" s="250"/>
      <c r="J179" s="245"/>
      <c r="K179" s="245"/>
      <c r="L179" s="251"/>
      <c r="M179" s="252"/>
      <c r="N179" s="253"/>
      <c r="O179" s="253"/>
      <c r="P179" s="253"/>
      <c r="Q179" s="253"/>
      <c r="R179" s="253"/>
      <c r="S179" s="253"/>
      <c r="T179" s="25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5" t="s">
        <v>157</v>
      </c>
      <c r="AU179" s="255" t="s">
        <v>93</v>
      </c>
      <c r="AV179" s="13" t="s">
        <v>93</v>
      </c>
      <c r="AW179" s="13" t="s">
        <v>38</v>
      </c>
      <c r="AX179" s="13" t="s">
        <v>83</v>
      </c>
      <c r="AY179" s="255" t="s">
        <v>142</v>
      </c>
    </row>
    <row r="180" spans="1:51" s="13" customFormat="1" ht="12">
      <c r="A180" s="13"/>
      <c r="B180" s="244"/>
      <c r="C180" s="245"/>
      <c r="D180" s="246" t="s">
        <v>157</v>
      </c>
      <c r="E180" s="247" t="s">
        <v>1</v>
      </c>
      <c r="F180" s="248" t="s">
        <v>205</v>
      </c>
      <c r="G180" s="245"/>
      <c r="H180" s="249">
        <v>3.485</v>
      </c>
      <c r="I180" s="250"/>
      <c r="J180" s="245"/>
      <c r="K180" s="245"/>
      <c r="L180" s="251"/>
      <c r="M180" s="252"/>
      <c r="N180" s="253"/>
      <c r="O180" s="253"/>
      <c r="P180" s="253"/>
      <c r="Q180" s="253"/>
      <c r="R180" s="253"/>
      <c r="S180" s="253"/>
      <c r="T180" s="25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5" t="s">
        <v>157</v>
      </c>
      <c r="AU180" s="255" t="s">
        <v>93</v>
      </c>
      <c r="AV180" s="13" t="s">
        <v>93</v>
      </c>
      <c r="AW180" s="13" t="s">
        <v>38</v>
      </c>
      <c r="AX180" s="13" t="s">
        <v>83</v>
      </c>
      <c r="AY180" s="255" t="s">
        <v>142</v>
      </c>
    </row>
    <row r="181" spans="1:51" s="13" customFormat="1" ht="12">
      <c r="A181" s="13"/>
      <c r="B181" s="244"/>
      <c r="C181" s="245"/>
      <c r="D181" s="246" t="s">
        <v>157</v>
      </c>
      <c r="E181" s="247" t="s">
        <v>1</v>
      </c>
      <c r="F181" s="248" t="s">
        <v>206</v>
      </c>
      <c r="G181" s="245"/>
      <c r="H181" s="249">
        <v>3.96</v>
      </c>
      <c r="I181" s="250"/>
      <c r="J181" s="245"/>
      <c r="K181" s="245"/>
      <c r="L181" s="251"/>
      <c r="M181" s="252"/>
      <c r="N181" s="253"/>
      <c r="O181" s="253"/>
      <c r="P181" s="253"/>
      <c r="Q181" s="253"/>
      <c r="R181" s="253"/>
      <c r="S181" s="253"/>
      <c r="T181" s="25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5" t="s">
        <v>157</v>
      </c>
      <c r="AU181" s="255" t="s">
        <v>93</v>
      </c>
      <c r="AV181" s="13" t="s">
        <v>93</v>
      </c>
      <c r="AW181" s="13" t="s">
        <v>38</v>
      </c>
      <c r="AX181" s="13" t="s">
        <v>83</v>
      </c>
      <c r="AY181" s="255" t="s">
        <v>142</v>
      </c>
    </row>
    <row r="182" spans="1:51" s="13" customFormat="1" ht="12">
      <c r="A182" s="13"/>
      <c r="B182" s="244"/>
      <c r="C182" s="245"/>
      <c r="D182" s="246" t="s">
        <v>157</v>
      </c>
      <c r="E182" s="247" t="s">
        <v>1</v>
      </c>
      <c r="F182" s="248" t="s">
        <v>207</v>
      </c>
      <c r="G182" s="245"/>
      <c r="H182" s="249">
        <v>3.15</v>
      </c>
      <c r="I182" s="250"/>
      <c r="J182" s="245"/>
      <c r="K182" s="245"/>
      <c r="L182" s="251"/>
      <c r="M182" s="252"/>
      <c r="N182" s="253"/>
      <c r="O182" s="253"/>
      <c r="P182" s="253"/>
      <c r="Q182" s="253"/>
      <c r="R182" s="253"/>
      <c r="S182" s="253"/>
      <c r="T182" s="25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5" t="s">
        <v>157</v>
      </c>
      <c r="AU182" s="255" t="s">
        <v>93</v>
      </c>
      <c r="AV182" s="13" t="s">
        <v>93</v>
      </c>
      <c r="AW182" s="13" t="s">
        <v>38</v>
      </c>
      <c r="AX182" s="13" t="s">
        <v>83</v>
      </c>
      <c r="AY182" s="255" t="s">
        <v>142</v>
      </c>
    </row>
    <row r="183" spans="1:51" s="13" customFormat="1" ht="12">
      <c r="A183" s="13"/>
      <c r="B183" s="244"/>
      <c r="C183" s="245"/>
      <c r="D183" s="246" t="s">
        <v>157</v>
      </c>
      <c r="E183" s="247" t="s">
        <v>1</v>
      </c>
      <c r="F183" s="248" t="s">
        <v>208</v>
      </c>
      <c r="G183" s="245"/>
      <c r="H183" s="249">
        <v>5.49</v>
      </c>
      <c r="I183" s="250"/>
      <c r="J183" s="245"/>
      <c r="K183" s="245"/>
      <c r="L183" s="251"/>
      <c r="M183" s="252"/>
      <c r="N183" s="253"/>
      <c r="O183" s="253"/>
      <c r="P183" s="253"/>
      <c r="Q183" s="253"/>
      <c r="R183" s="253"/>
      <c r="S183" s="253"/>
      <c r="T183" s="25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5" t="s">
        <v>157</v>
      </c>
      <c r="AU183" s="255" t="s">
        <v>93</v>
      </c>
      <c r="AV183" s="13" t="s">
        <v>93</v>
      </c>
      <c r="AW183" s="13" t="s">
        <v>38</v>
      </c>
      <c r="AX183" s="13" t="s">
        <v>83</v>
      </c>
      <c r="AY183" s="255" t="s">
        <v>142</v>
      </c>
    </row>
    <row r="184" spans="1:51" s="13" customFormat="1" ht="12">
      <c r="A184" s="13"/>
      <c r="B184" s="244"/>
      <c r="C184" s="245"/>
      <c r="D184" s="246" t="s">
        <v>157</v>
      </c>
      <c r="E184" s="247" t="s">
        <v>1</v>
      </c>
      <c r="F184" s="248" t="s">
        <v>209</v>
      </c>
      <c r="G184" s="245"/>
      <c r="H184" s="249">
        <v>5.49</v>
      </c>
      <c r="I184" s="250"/>
      <c r="J184" s="245"/>
      <c r="K184" s="245"/>
      <c r="L184" s="251"/>
      <c r="M184" s="252"/>
      <c r="N184" s="253"/>
      <c r="O184" s="253"/>
      <c r="P184" s="253"/>
      <c r="Q184" s="253"/>
      <c r="R184" s="253"/>
      <c r="S184" s="253"/>
      <c r="T184" s="25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5" t="s">
        <v>157</v>
      </c>
      <c r="AU184" s="255" t="s">
        <v>93</v>
      </c>
      <c r="AV184" s="13" t="s">
        <v>93</v>
      </c>
      <c r="AW184" s="13" t="s">
        <v>38</v>
      </c>
      <c r="AX184" s="13" t="s">
        <v>83</v>
      </c>
      <c r="AY184" s="255" t="s">
        <v>142</v>
      </c>
    </row>
    <row r="185" spans="1:51" s="13" customFormat="1" ht="12">
      <c r="A185" s="13"/>
      <c r="B185" s="244"/>
      <c r="C185" s="245"/>
      <c r="D185" s="246" t="s">
        <v>157</v>
      </c>
      <c r="E185" s="247" t="s">
        <v>1</v>
      </c>
      <c r="F185" s="248" t="s">
        <v>210</v>
      </c>
      <c r="G185" s="245"/>
      <c r="H185" s="249">
        <v>5.49</v>
      </c>
      <c r="I185" s="250"/>
      <c r="J185" s="245"/>
      <c r="K185" s="245"/>
      <c r="L185" s="251"/>
      <c r="M185" s="252"/>
      <c r="N185" s="253"/>
      <c r="O185" s="253"/>
      <c r="P185" s="253"/>
      <c r="Q185" s="253"/>
      <c r="R185" s="253"/>
      <c r="S185" s="253"/>
      <c r="T185" s="25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5" t="s">
        <v>157</v>
      </c>
      <c r="AU185" s="255" t="s">
        <v>93</v>
      </c>
      <c r="AV185" s="13" t="s">
        <v>93</v>
      </c>
      <c r="AW185" s="13" t="s">
        <v>38</v>
      </c>
      <c r="AX185" s="13" t="s">
        <v>83</v>
      </c>
      <c r="AY185" s="255" t="s">
        <v>142</v>
      </c>
    </row>
    <row r="186" spans="1:51" s="13" customFormat="1" ht="12">
      <c r="A186" s="13"/>
      <c r="B186" s="244"/>
      <c r="C186" s="245"/>
      <c r="D186" s="246" t="s">
        <v>157</v>
      </c>
      <c r="E186" s="247" t="s">
        <v>1</v>
      </c>
      <c r="F186" s="248" t="s">
        <v>211</v>
      </c>
      <c r="G186" s="245"/>
      <c r="H186" s="249">
        <v>5.49</v>
      </c>
      <c r="I186" s="250"/>
      <c r="J186" s="245"/>
      <c r="K186" s="245"/>
      <c r="L186" s="251"/>
      <c r="M186" s="252"/>
      <c r="N186" s="253"/>
      <c r="O186" s="253"/>
      <c r="P186" s="253"/>
      <c r="Q186" s="253"/>
      <c r="R186" s="253"/>
      <c r="S186" s="253"/>
      <c r="T186" s="25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5" t="s">
        <v>157</v>
      </c>
      <c r="AU186" s="255" t="s">
        <v>93</v>
      </c>
      <c r="AV186" s="13" t="s">
        <v>93</v>
      </c>
      <c r="AW186" s="13" t="s">
        <v>38</v>
      </c>
      <c r="AX186" s="13" t="s">
        <v>83</v>
      </c>
      <c r="AY186" s="255" t="s">
        <v>142</v>
      </c>
    </row>
    <row r="187" spans="1:51" s="13" customFormat="1" ht="12">
      <c r="A187" s="13"/>
      <c r="B187" s="244"/>
      <c r="C187" s="245"/>
      <c r="D187" s="246" t="s">
        <v>157</v>
      </c>
      <c r="E187" s="247" t="s">
        <v>1</v>
      </c>
      <c r="F187" s="248" t="s">
        <v>212</v>
      </c>
      <c r="G187" s="245"/>
      <c r="H187" s="249">
        <v>6.336</v>
      </c>
      <c r="I187" s="250"/>
      <c r="J187" s="245"/>
      <c r="K187" s="245"/>
      <c r="L187" s="251"/>
      <c r="M187" s="252"/>
      <c r="N187" s="253"/>
      <c r="O187" s="253"/>
      <c r="P187" s="253"/>
      <c r="Q187" s="253"/>
      <c r="R187" s="253"/>
      <c r="S187" s="253"/>
      <c r="T187" s="25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5" t="s">
        <v>157</v>
      </c>
      <c r="AU187" s="255" t="s">
        <v>93</v>
      </c>
      <c r="AV187" s="13" t="s">
        <v>93</v>
      </c>
      <c r="AW187" s="13" t="s">
        <v>38</v>
      </c>
      <c r="AX187" s="13" t="s">
        <v>83</v>
      </c>
      <c r="AY187" s="255" t="s">
        <v>142</v>
      </c>
    </row>
    <row r="188" spans="1:51" s="13" customFormat="1" ht="12">
      <c r="A188" s="13"/>
      <c r="B188" s="244"/>
      <c r="C188" s="245"/>
      <c r="D188" s="246" t="s">
        <v>157</v>
      </c>
      <c r="E188" s="247" t="s">
        <v>1</v>
      </c>
      <c r="F188" s="248" t="s">
        <v>213</v>
      </c>
      <c r="G188" s="245"/>
      <c r="H188" s="249">
        <v>5.2</v>
      </c>
      <c r="I188" s="250"/>
      <c r="J188" s="245"/>
      <c r="K188" s="245"/>
      <c r="L188" s="251"/>
      <c r="M188" s="252"/>
      <c r="N188" s="253"/>
      <c r="O188" s="253"/>
      <c r="P188" s="253"/>
      <c r="Q188" s="253"/>
      <c r="R188" s="253"/>
      <c r="S188" s="253"/>
      <c r="T188" s="25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5" t="s">
        <v>157</v>
      </c>
      <c r="AU188" s="255" t="s">
        <v>93</v>
      </c>
      <c r="AV188" s="13" t="s">
        <v>93</v>
      </c>
      <c r="AW188" s="13" t="s">
        <v>38</v>
      </c>
      <c r="AX188" s="13" t="s">
        <v>83</v>
      </c>
      <c r="AY188" s="255" t="s">
        <v>142</v>
      </c>
    </row>
    <row r="189" spans="1:51" s="13" customFormat="1" ht="12">
      <c r="A189" s="13"/>
      <c r="B189" s="244"/>
      <c r="C189" s="245"/>
      <c r="D189" s="246" t="s">
        <v>157</v>
      </c>
      <c r="E189" s="247" t="s">
        <v>1</v>
      </c>
      <c r="F189" s="248" t="s">
        <v>214</v>
      </c>
      <c r="G189" s="245"/>
      <c r="H189" s="249">
        <v>5.18</v>
      </c>
      <c r="I189" s="250"/>
      <c r="J189" s="245"/>
      <c r="K189" s="245"/>
      <c r="L189" s="251"/>
      <c r="M189" s="252"/>
      <c r="N189" s="253"/>
      <c r="O189" s="253"/>
      <c r="P189" s="253"/>
      <c r="Q189" s="253"/>
      <c r="R189" s="253"/>
      <c r="S189" s="253"/>
      <c r="T189" s="25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5" t="s">
        <v>157</v>
      </c>
      <c r="AU189" s="255" t="s">
        <v>93</v>
      </c>
      <c r="AV189" s="13" t="s">
        <v>93</v>
      </c>
      <c r="AW189" s="13" t="s">
        <v>38</v>
      </c>
      <c r="AX189" s="13" t="s">
        <v>83</v>
      </c>
      <c r="AY189" s="255" t="s">
        <v>142</v>
      </c>
    </row>
    <row r="190" spans="1:51" s="13" customFormat="1" ht="12">
      <c r="A190" s="13"/>
      <c r="B190" s="244"/>
      <c r="C190" s="245"/>
      <c r="D190" s="246" t="s">
        <v>157</v>
      </c>
      <c r="E190" s="247" t="s">
        <v>1</v>
      </c>
      <c r="F190" s="248" t="s">
        <v>215</v>
      </c>
      <c r="G190" s="245"/>
      <c r="H190" s="249">
        <v>5.2</v>
      </c>
      <c r="I190" s="250"/>
      <c r="J190" s="245"/>
      <c r="K190" s="245"/>
      <c r="L190" s="251"/>
      <c r="M190" s="252"/>
      <c r="N190" s="253"/>
      <c r="O190" s="253"/>
      <c r="P190" s="253"/>
      <c r="Q190" s="253"/>
      <c r="R190" s="253"/>
      <c r="S190" s="253"/>
      <c r="T190" s="25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5" t="s">
        <v>157</v>
      </c>
      <c r="AU190" s="255" t="s">
        <v>93</v>
      </c>
      <c r="AV190" s="13" t="s">
        <v>93</v>
      </c>
      <c r="AW190" s="13" t="s">
        <v>38</v>
      </c>
      <c r="AX190" s="13" t="s">
        <v>83</v>
      </c>
      <c r="AY190" s="255" t="s">
        <v>142</v>
      </c>
    </row>
    <row r="191" spans="1:51" s="13" customFormat="1" ht="12">
      <c r="A191" s="13"/>
      <c r="B191" s="244"/>
      <c r="C191" s="245"/>
      <c r="D191" s="246" t="s">
        <v>157</v>
      </c>
      <c r="E191" s="247" t="s">
        <v>1</v>
      </c>
      <c r="F191" s="248" t="s">
        <v>216</v>
      </c>
      <c r="G191" s="245"/>
      <c r="H191" s="249">
        <v>8.19</v>
      </c>
      <c r="I191" s="250"/>
      <c r="J191" s="245"/>
      <c r="K191" s="245"/>
      <c r="L191" s="251"/>
      <c r="M191" s="252"/>
      <c r="N191" s="253"/>
      <c r="O191" s="253"/>
      <c r="P191" s="253"/>
      <c r="Q191" s="253"/>
      <c r="R191" s="253"/>
      <c r="S191" s="253"/>
      <c r="T191" s="25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5" t="s">
        <v>157</v>
      </c>
      <c r="AU191" s="255" t="s">
        <v>93</v>
      </c>
      <c r="AV191" s="13" t="s">
        <v>93</v>
      </c>
      <c r="AW191" s="13" t="s">
        <v>38</v>
      </c>
      <c r="AX191" s="13" t="s">
        <v>83</v>
      </c>
      <c r="AY191" s="255" t="s">
        <v>142</v>
      </c>
    </row>
    <row r="192" spans="1:51" s="13" customFormat="1" ht="12">
      <c r="A192" s="13"/>
      <c r="B192" s="244"/>
      <c r="C192" s="245"/>
      <c r="D192" s="246" t="s">
        <v>157</v>
      </c>
      <c r="E192" s="247" t="s">
        <v>1</v>
      </c>
      <c r="F192" s="248" t="s">
        <v>217</v>
      </c>
      <c r="G192" s="245"/>
      <c r="H192" s="249">
        <v>8.19</v>
      </c>
      <c r="I192" s="250"/>
      <c r="J192" s="245"/>
      <c r="K192" s="245"/>
      <c r="L192" s="251"/>
      <c r="M192" s="252"/>
      <c r="N192" s="253"/>
      <c r="O192" s="253"/>
      <c r="P192" s="253"/>
      <c r="Q192" s="253"/>
      <c r="R192" s="253"/>
      <c r="S192" s="253"/>
      <c r="T192" s="25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5" t="s">
        <v>157</v>
      </c>
      <c r="AU192" s="255" t="s">
        <v>93</v>
      </c>
      <c r="AV192" s="13" t="s">
        <v>93</v>
      </c>
      <c r="AW192" s="13" t="s">
        <v>38</v>
      </c>
      <c r="AX192" s="13" t="s">
        <v>83</v>
      </c>
      <c r="AY192" s="255" t="s">
        <v>142</v>
      </c>
    </row>
    <row r="193" spans="1:51" s="13" customFormat="1" ht="12">
      <c r="A193" s="13"/>
      <c r="B193" s="244"/>
      <c r="C193" s="245"/>
      <c r="D193" s="246" t="s">
        <v>157</v>
      </c>
      <c r="E193" s="247" t="s">
        <v>1</v>
      </c>
      <c r="F193" s="248" t="s">
        <v>218</v>
      </c>
      <c r="G193" s="245"/>
      <c r="H193" s="249">
        <v>8.19</v>
      </c>
      <c r="I193" s="250"/>
      <c r="J193" s="245"/>
      <c r="K193" s="245"/>
      <c r="L193" s="251"/>
      <c r="M193" s="252"/>
      <c r="N193" s="253"/>
      <c r="O193" s="253"/>
      <c r="P193" s="253"/>
      <c r="Q193" s="253"/>
      <c r="R193" s="253"/>
      <c r="S193" s="253"/>
      <c r="T193" s="25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5" t="s">
        <v>157</v>
      </c>
      <c r="AU193" s="255" t="s">
        <v>93</v>
      </c>
      <c r="AV193" s="13" t="s">
        <v>93</v>
      </c>
      <c r="AW193" s="13" t="s">
        <v>38</v>
      </c>
      <c r="AX193" s="13" t="s">
        <v>83</v>
      </c>
      <c r="AY193" s="255" t="s">
        <v>142</v>
      </c>
    </row>
    <row r="194" spans="1:51" s="13" customFormat="1" ht="12">
      <c r="A194" s="13"/>
      <c r="B194" s="244"/>
      <c r="C194" s="245"/>
      <c r="D194" s="246" t="s">
        <v>157</v>
      </c>
      <c r="E194" s="247" t="s">
        <v>1</v>
      </c>
      <c r="F194" s="248" t="s">
        <v>219</v>
      </c>
      <c r="G194" s="245"/>
      <c r="H194" s="249">
        <v>5.15</v>
      </c>
      <c r="I194" s="250"/>
      <c r="J194" s="245"/>
      <c r="K194" s="245"/>
      <c r="L194" s="251"/>
      <c r="M194" s="252"/>
      <c r="N194" s="253"/>
      <c r="O194" s="253"/>
      <c r="P194" s="253"/>
      <c r="Q194" s="253"/>
      <c r="R194" s="253"/>
      <c r="S194" s="253"/>
      <c r="T194" s="25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5" t="s">
        <v>157</v>
      </c>
      <c r="AU194" s="255" t="s">
        <v>93</v>
      </c>
      <c r="AV194" s="13" t="s">
        <v>93</v>
      </c>
      <c r="AW194" s="13" t="s">
        <v>38</v>
      </c>
      <c r="AX194" s="13" t="s">
        <v>83</v>
      </c>
      <c r="AY194" s="255" t="s">
        <v>142</v>
      </c>
    </row>
    <row r="195" spans="1:51" s="13" customFormat="1" ht="12">
      <c r="A195" s="13"/>
      <c r="B195" s="244"/>
      <c r="C195" s="245"/>
      <c r="D195" s="246" t="s">
        <v>157</v>
      </c>
      <c r="E195" s="247" t="s">
        <v>1</v>
      </c>
      <c r="F195" s="248" t="s">
        <v>220</v>
      </c>
      <c r="G195" s="245"/>
      <c r="H195" s="249">
        <v>5.15</v>
      </c>
      <c r="I195" s="250"/>
      <c r="J195" s="245"/>
      <c r="K195" s="245"/>
      <c r="L195" s="251"/>
      <c r="M195" s="252"/>
      <c r="N195" s="253"/>
      <c r="O195" s="253"/>
      <c r="P195" s="253"/>
      <c r="Q195" s="253"/>
      <c r="R195" s="253"/>
      <c r="S195" s="253"/>
      <c r="T195" s="25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5" t="s">
        <v>157</v>
      </c>
      <c r="AU195" s="255" t="s">
        <v>93</v>
      </c>
      <c r="AV195" s="13" t="s">
        <v>93</v>
      </c>
      <c r="AW195" s="13" t="s">
        <v>38</v>
      </c>
      <c r="AX195" s="13" t="s">
        <v>83</v>
      </c>
      <c r="AY195" s="255" t="s">
        <v>142</v>
      </c>
    </row>
    <row r="196" spans="1:51" s="13" customFormat="1" ht="12">
      <c r="A196" s="13"/>
      <c r="B196" s="244"/>
      <c r="C196" s="245"/>
      <c r="D196" s="246" t="s">
        <v>157</v>
      </c>
      <c r="E196" s="247" t="s">
        <v>1</v>
      </c>
      <c r="F196" s="248" t="s">
        <v>221</v>
      </c>
      <c r="G196" s="245"/>
      <c r="H196" s="249">
        <v>5.15</v>
      </c>
      <c r="I196" s="250"/>
      <c r="J196" s="245"/>
      <c r="K196" s="245"/>
      <c r="L196" s="251"/>
      <c r="M196" s="252"/>
      <c r="N196" s="253"/>
      <c r="O196" s="253"/>
      <c r="P196" s="253"/>
      <c r="Q196" s="253"/>
      <c r="R196" s="253"/>
      <c r="S196" s="253"/>
      <c r="T196" s="25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5" t="s">
        <v>157</v>
      </c>
      <c r="AU196" s="255" t="s">
        <v>93</v>
      </c>
      <c r="AV196" s="13" t="s">
        <v>93</v>
      </c>
      <c r="AW196" s="13" t="s">
        <v>38</v>
      </c>
      <c r="AX196" s="13" t="s">
        <v>83</v>
      </c>
      <c r="AY196" s="255" t="s">
        <v>142</v>
      </c>
    </row>
    <row r="197" spans="1:51" s="13" customFormat="1" ht="12">
      <c r="A197" s="13"/>
      <c r="B197" s="244"/>
      <c r="C197" s="245"/>
      <c r="D197" s="246" t="s">
        <v>157</v>
      </c>
      <c r="E197" s="247" t="s">
        <v>1</v>
      </c>
      <c r="F197" s="248" t="s">
        <v>222</v>
      </c>
      <c r="G197" s="245"/>
      <c r="H197" s="249">
        <v>5.49</v>
      </c>
      <c r="I197" s="250"/>
      <c r="J197" s="245"/>
      <c r="K197" s="245"/>
      <c r="L197" s="251"/>
      <c r="M197" s="252"/>
      <c r="N197" s="253"/>
      <c r="O197" s="253"/>
      <c r="P197" s="253"/>
      <c r="Q197" s="253"/>
      <c r="R197" s="253"/>
      <c r="S197" s="253"/>
      <c r="T197" s="25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5" t="s">
        <v>157</v>
      </c>
      <c r="AU197" s="255" t="s">
        <v>93</v>
      </c>
      <c r="AV197" s="13" t="s">
        <v>93</v>
      </c>
      <c r="AW197" s="13" t="s">
        <v>38</v>
      </c>
      <c r="AX197" s="13" t="s">
        <v>83</v>
      </c>
      <c r="AY197" s="255" t="s">
        <v>142</v>
      </c>
    </row>
    <row r="198" spans="1:51" s="13" customFormat="1" ht="12">
      <c r="A198" s="13"/>
      <c r="B198" s="244"/>
      <c r="C198" s="245"/>
      <c r="D198" s="246" t="s">
        <v>157</v>
      </c>
      <c r="E198" s="247" t="s">
        <v>1</v>
      </c>
      <c r="F198" s="248" t="s">
        <v>223</v>
      </c>
      <c r="G198" s="245"/>
      <c r="H198" s="249">
        <v>5.49</v>
      </c>
      <c r="I198" s="250"/>
      <c r="J198" s="245"/>
      <c r="K198" s="245"/>
      <c r="L198" s="251"/>
      <c r="M198" s="252"/>
      <c r="N198" s="253"/>
      <c r="O198" s="253"/>
      <c r="P198" s="253"/>
      <c r="Q198" s="253"/>
      <c r="R198" s="253"/>
      <c r="S198" s="253"/>
      <c r="T198" s="25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5" t="s">
        <v>157</v>
      </c>
      <c r="AU198" s="255" t="s">
        <v>93</v>
      </c>
      <c r="AV198" s="13" t="s">
        <v>93</v>
      </c>
      <c r="AW198" s="13" t="s">
        <v>38</v>
      </c>
      <c r="AX198" s="13" t="s">
        <v>83</v>
      </c>
      <c r="AY198" s="255" t="s">
        <v>142</v>
      </c>
    </row>
    <row r="199" spans="1:51" s="13" customFormat="1" ht="12">
      <c r="A199" s="13"/>
      <c r="B199" s="244"/>
      <c r="C199" s="245"/>
      <c r="D199" s="246" t="s">
        <v>157</v>
      </c>
      <c r="E199" s="247" t="s">
        <v>1</v>
      </c>
      <c r="F199" s="248" t="s">
        <v>224</v>
      </c>
      <c r="G199" s="245"/>
      <c r="H199" s="249">
        <v>5.49</v>
      </c>
      <c r="I199" s="250"/>
      <c r="J199" s="245"/>
      <c r="K199" s="245"/>
      <c r="L199" s="251"/>
      <c r="M199" s="252"/>
      <c r="N199" s="253"/>
      <c r="O199" s="253"/>
      <c r="P199" s="253"/>
      <c r="Q199" s="253"/>
      <c r="R199" s="253"/>
      <c r="S199" s="253"/>
      <c r="T199" s="25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5" t="s">
        <v>157</v>
      </c>
      <c r="AU199" s="255" t="s">
        <v>93</v>
      </c>
      <c r="AV199" s="13" t="s">
        <v>93</v>
      </c>
      <c r="AW199" s="13" t="s">
        <v>38</v>
      </c>
      <c r="AX199" s="13" t="s">
        <v>83</v>
      </c>
      <c r="AY199" s="255" t="s">
        <v>142</v>
      </c>
    </row>
    <row r="200" spans="1:51" s="13" customFormat="1" ht="12">
      <c r="A200" s="13"/>
      <c r="B200" s="244"/>
      <c r="C200" s="245"/>
      <c r="D200" s="246" t="s">
        <v>157</v>
      </c>
      <c r="E200" s="247" t="s">
        <v>1</v>
      </c>
      <c r="F200" s="248" t="s">
        <v>225</v>
      </c>
      <c r="G200" s="245"/>
      <c r="H200" s="249">
        <v>6.336</v>
      </c>
      <c r="I200" s="250"/>
      <c r="J200" s="245"/>
      <c r="K200" s="245"/>
      <c r="L200" s="251"/>
      <c r="M200" s="252"/>
      <c r="N200" s="253"/>
      <c r="O200" s="253"/>
      <c r="P200" s="253"/>
      <c r="Q200" s="253"/>
      <c r="R200" s="253"/>
      <c r="S200" s="253"/>
      <c r="T200" s="25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5" t="s">
        <v>157</v>
      </c>
      <c r="AU200" s="255" t="s">
        <v>93</v>
      </c>
      <c r="AV200" s="13" t="s">
        <v>93</v>
      </c>
      <c r="AW200" s="13" t="s">
        <v>38</v>
      </c>
      <c r="AX200" s="13" t="s">
        <v>83</v>
      </c>
      <c r="AY200" s="255" t="s">
        <v>142</v>
      </c>
    </row>
    <row r="201" spans="1:51" s="13" customFormat="1" ht="12">
      <c r="A201" s="13"/>
      <c r="B201" s="244"/>
      <c r="C201" s="245"/>
      <c r="D201" s="246" t="s">
        <v>157</v>
      </c>
      <c r="E201" s="247" t="s">
        <v>1</v>
      </c>
      <c r="F201" s="248" t="s">
        <v>226</v>
      </c>
      <c r="G201" s="245"/>
      <c r="H201" s="249">
        <v>5.49</v>
      </c>
      <c r="I201" s="250"/>
      <c r="J201" s="245"/>
      <c r="K201" s="245"/>
      <c r="L201" s="251"/>
      <c r="M201" s="252"/>
      <c r="N201" s="253"/>
      <c r="O201" s="253"/>
      <c r="P201" s="253"/>
      <c r="Q201" s="253"/>
      <c r="R201" s="253"/>
      <c r="S201" s="253"/>
      <c r="T201" s="25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5" t="s">
        <v>157</v>
      </c>
      <c r="AU201" s="255" t="s">
        <v>93</v>
      </c>
      <c r="AV201" s="13" t="s">
        <v>93</v>
      </c>
      <c r="AW201" s="13" t="s">
        <v>38</v>
      </c>
      <c r="AX201" s="13" t="s">
        <v>83</v>
      </c>
      <c r="AY201" s="255" t="s">
        <v>142</v>
      </c>
    </row>
    <row r="202" spans="1:51" s="13" customFormat="1" ht="12">
      <c r="A202" s="13"/>
      <c r="B202" s="244"/>
      <c r="C202" s="245"/>
      <c r="D202" s="246" t="s">
        <v>157</v>
      </c>
      <c r="E202" s="247" t="s">
        <v>1</v>
      </c>
      <c r="F202" s="248" t="s">
        <v>227</v>
      </c>
      <c r="G202" s="245"/>
      <c r="H202" s="249">
        <v>3.15</v>
      </c>
      <c r="I202" s="250"/>
      <c r="J202" s="245"/>
      <c r="K202" s="245"/>
      <c r="L202" s="251"/>
      <c r="M202" s="252"/>
      <c r="N202" s="253"/>
      <c r="O202" s="253"/>
      <c r="P202" s="253"/>
      <c r="Q202" s="253"/>
      <c r="R202" s="253"/>
      <c r="S202" s="253"/>
      <c r="T202" s="25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5" t="s">
        <v>157</v>
      </c>
      <c r="AU202" s="255" t="s">
        <v>93</v>
      </c>
      <c r="AV202" s="13" t="s">
        <v>93</v>
      </c>
      <c r="AW202" s="13" t="s">
        <v>38</v>
      </c>
      <c r="AX202" s="13" t="s">
        <v>83</v>
      </c>
      <c r="AY202" s="255" t="s">
        <v>142</v>
      </c>
    </row>
    <row r="203" spans="1:51" s="13" customFormat="1" ht="12">
      <c r="A203" s="13"/>
      <c r="B203" s="244"/>
      <c r="C203" s="245"/>
      <c r="D203" s="246" t="s">
        <v>157</v>
      </c>
      <c r="E203" s="247" t="s">
        <v>1</v>
      </c>
      <c r="F203" s="248" t="s">
        <v>228</v>
      </c>
      <c r="G203" s="245"/>
      <c r="H203" s="249">
        <v>3.98</v>
      </c>
      <c r="I203" s="250"/>
      <c r="J203" s="245"/>
      <c r="K203" s="245"/>
      <c r="L203" s="251"/>
      <c r="M203" s="252"/>
      <c r="N203" s="253"/>
      <c r="O203" s="253"/>
      <c r="P203" s="253"/>
      <c r="Q203" s="253"/>
      <c r="R203" s="253"/>
      <c r="S203" s="253"/>
      <c r="T203" s="25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5" t="s">
        <v>157</v>
      </c>
      <c r="AU203" s="255" t="s">
        <v>93</v>
      </c>
      <c r="AV203" s="13" t="s">
        <v>93</v>
      </c>
      <c r="AW203" s="13" t="s">
        <v>38</v>
      </c>
      <c r="AX203" s="13" t="s">
        <v>83</v>
      </c>
      <c r="AY203" s="255" t="s">
        <v>142</v>
      </c>
    </row>
    <row r="204" spans="1:51" s="13" customFormat="1" ht="12">
      <c r="A204" s="13"/>
      <c r="B204" s="244"/>
      <c r="C204" s="245"/>
      <c r="D204" s="246" t="s">
        <v>157</v>
      </c>
      <c r="E204" s="247" t="s">
        <v>1</v>
      </c>
      <c r="F204" s="248" t="s">
        <v>229</v>
      </c>
      <c r="G204" s="245"/>
      <c r="H204" s="249">
        <v>3.98</v>
      </c>
      <c r="I204" s="250"/>
      <c r="J204" s="245"/>
      <c r="K204" s="245"/>
      <c r="L204" s="251"/>
      <c r="M204" s="252"/>
      <c r="N204" s="253"/>
      <c r="O204" s="253"/>
      <c r="P204" s="253"/>
      <c r="Q204" s="253"/>
      <c r="R204" s="253"/>
      <c r="S204" s="253"/>
      <c r="T204" s="25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5" t="s">
        <v>157</v>
      </c>
      <c r="AU204" s="255" t="s">
        <v>93</v>
      </c>
      <c r="AV204" s="13" t="s">
        <v>93</v>
      </c>
      <c r="AW204" s="13" t="s">
        <v>38</v>
      </c>
      <c r="AX204" s="13" t="s">
        <v>83</v>
      </c>
      <c r="AY204" s="255" t="s">
        <v>142</v>
      </c>
    </row>
    <row r="205" spans="1:51" s="13" customFormat="1" ht="12">
      <c r="A205" s="13"/>
      <c r="B205" s="244"/>
      <c r="C205" s="245"/>
      <c r="D205" s="246" t="s">
        <v>157</v>
      </c>
      <c r="E205" s="247" t="s">
        <v>1</v>
      </c>
      <c r="F205" s="248" t="s">
        <v>230</v>
      </c>
      <c r="G205" s="245"/>
      <c r="H205" s="249">
        <v>3.98</v>
      </c>
      <c r="I205" s="250"/>
      <c r="J205" s="245"/>
      <c r="K205" s="245"/>
      <c r="L205" s="251"/>
      <c r="M205" s="252"/>
      <c r="N205" s="253"/>
      <c r="O205" s="253"/>
      <c r="P205" s="253"/>
      <c r="Q205" s="253"/>
      <c r="R205" s="253"/>
      <c r="S205" s="253"/>
      <c r="T205" s="25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5" t="s">
        <v>157</v>
      </c>
      <c r="AU205" s="255" t="s">
        <v>93</v>
      </c>
      <c r="AV205" s="13" t="s">
        <v>93</v>
      </c>
      <c r="AW205" s="13" t="s">
        <v>38</v>
      </c>
      <c r="AX205" s="13" t="s">
        <v>83</v>
      </c>
      <c r="AY205" s="255" t="s">
        <v>142</v>
      </c>
    </row>
    <row r="206" spans="1:51" s="13" customFormat="1" ht="12">
      <c r="A206" s="13"/>
      <c r="B206" s="244"/>
      <c r="C206" s="245"/>
      <c r="D206" s="246" t="s">
        <v>157</v>
      </c>
      <c r="E206" s="247" t="s">
        <v>1</v>
      </c>
      <c r="F206" s="248" t="s">
        <v>231</v>
      </c>
      <c r="G206" s="245"/>
      <c r="H206" s="249">
        <v>4.59</v>
      </c>
      <c r="I206" s="250"/>
      <c r="J206" s="245"/>
      <c r="K206" s="245"/>
      <c r="L206" s="251"/>
      <c r="M206" s="252"/>
      <c r="N206" s="253"/>
      <c r="O206" s="253"/>
      <c r="P206" s="253"/>
      <c r="Q206" s="253"/>
      <c r="R206" s="253"/>
      <c r="S206" s="253"/>
      <c r="T206" s="25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5" t="s">
        <v>157</v>
      </c>
      <c r="AU206" s="255" t="s">
        <v>93</v>
      </c>
      <c r="AV206" s="13" t="s">
        <v>93</v>
      </c>
      <c r="AW206" s="13" t="s">
        <v>38</v>
      </c>
      <c r="AX206" s="13" t="s">
        <v>83</v>
      </c>
      <c r="AY206" s="255" t="s">
        <v>142</v>
      </c>
    </row>
    <row r="207" spans="1:51" s="13" customFormat="1" ht="12">
      <c r="A207" s="13"/>
      <c r="B207" s="244"/>
      <c r="C207" s="245"/>
      <c r="D207" s="246" t="s">
        <v>157</v>
      </c>
      <c r="E207" s="247" t="s">
        <v>1</v>
      </c>
      <c r="F207" s="248" t="s">
        <v>232</v>
      </c>
      <c r="G207" s="245"/>
      <c r="H207" s="249">
        <v>4.91</v>
      </c>
      <c r="I207" s="250"/>
      <c r="J207" s="245"/>
      <c r="K207" s="245"/>
      <c r="L207" s="251"/>
      <c r="M207" s="252"/>
      <c r="N207" s="253"/>
      <c r="O207" s="253"/>
      <c r="P207" s="253"/>
      <c r="Q207" s="253"/>
      <c r="R207" s="253"/>
      <c r="S207" s="253"/>
      <c r="T207" s="25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5" t="s">
        <v>157</v>
      </c>
      <c r="AU207" s="255" t="s">
        <v>93</v>
      </c>
      <c r="AV207" s="13" t="s">
        <v>93</v>
      </c>
      <c r="AW207" s="13" t="s">
        <v>38</v>
      </c>
      <c r="AX207" s="13" t="s">
        <v>83</v>
      </c>
      <c r="AY207" s="255" t="s">
        <v>142</v>
      </c>
    </row>
    <row r="208" spans="1:51" s="13" customFormat="1" ht="12">
      <c r="A208" s="13"/>
      <c r="B208" s="244"/>
      <c r="C208" s="245"/>
      <c r="D208" s="246" t="s">
        <v>157</v>
      </c>
      <c r="E208" s="247" t="s">
        <v>1</v>
      </c>
      <c r="F208" s="248" t="s">
        <v>233</v>
      </c>
      <c r="G208" s="245"/>
      <c r="H208" s="249">
        <v>4.65</v>
      </c>
      <c r="I208" s="250"/>
      <c r="J208" s="245"/>
      <c r="K208" s="245"/>
      <c r="L208" s="251"/>
      <c r="M208" s="252"/>
      <c r="N208" s="253"/>
      <c r="O208" s="253"/>
      <c r="P208" s="253"/>
      <c r="Q208" s="253"/>
      <c r="R208" s="253"/>
      <c r="S208" s="253"/>
      <c r="T208" s="25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5" t="s">
        <v>157</v>
      </c>
      <c r="AU208" s="255" t="s">
        <v>93</v>
      </c>
      <c r="AV208" s="13" t="s">
        <v>93</v>
      </c>
      <c r="AW208" s="13" t="s">
        <v>38</v>
      </c>
      <c r="AX208" s="13" t="s">
        <v>83</v>
      </c>
      <c r="AY208" s="255" t="s">
        <v>142</v>
      </c>
    </row>
    <row r="209" spans="1:51" s="13" customFormat="1" ht="12">
      <c r="A209" s="13"/>
      <c r="B209" s="244"/>
      <c r="C209" s="245"/>
      <c r="D209" s="246" t="s">
        <v>157</v>
      </c>
      <c r="E209" s="247" t="s">
        <v>1</v>
      </c>
      <c r="F209" s="248" t="s">
        <v>234</v>
      </c>
      <c r="G209" s="245"/>
      <c r="H209" s="249">
        <v>4.88</v>
      </c>
      <c r="I209" s="250"/>
      <c r="J209" s="245"/>
      <c r="K209" s="245"/>
      <c r="L209" s="251"/>
      <c r="M209" s="252"/>
      <c r="N209" s="253"/>
      <c r="O209" s="253"/>
      <c r="P209" s="253"/>
      <c r="Q209" s="253"/>
      <c r="R209" s="253"/>
      <c r="S209" s="253"/>
      <c r="T209" s="25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5" t="s">
        <v>157</v>
      </c>
      <c r="AU209" s="255" t="s">
        <v>93</v>
      </c>
      <c r="AV209" s="13" t="s">
        <v>93</v>
      </c>
      <c r="AW209" s="13" t="s">
        <v>38</v>
      </c>
      <c r="AX209" s="13" t="s">
        <v>83</v>
      </c>
      <c r="AY209" s="255" t="s">
        <v>142</v>
      </c>
    </row>
    <row r="210" spans="1:51" s="13" customFormat="1" ht="12">
      <c r="A210" s="13"/>
      <c r="B210" s="244"/>
      <c r="C210" s="245"/>
      <c r="D210" s="246" t="s">
        <v>157</v>
      </c>
      <c r="E210" s="247" t="s">
        <v>1</v>
      </c>
      <c r="F210" s="248" t="s">
        <v>235</v>
      </c>
      <c r="G210" s="245"/>
      <c r="H210" s="249">
        <v>3.9</v>
      </c>
      <c r="I210" s="250"/>
      <c r="J210" s="245"/>
      <c r="K210" s="245"/>
      <c r="L210" s="251"/>
      <c r="M210" s="252"/>
      <c r="N210" s="253"/>
      <c r="O210" s="253"/>
      <c r="P210" s="253"/>
      <c r="Q210" s="253"/>
      <c r="R210" s="253"/>
      <c r="S210" s="253"/>
      <c r="T210" s="25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5" t="s">
        <v>157</v>
      </c>
      <c r="AU210" s="255" t="s">
        <v>93</v>
      </c>
      <c r="AV210" s="13" t="s">
        <v>93</v>
      </c>
      <c r="AW210" s="13" t="s">
        <v>38</v>
      </c>
      <c r="AX210" s="13" t="s">
        <v>83</v>
      </c>
      <c r="AY210" s="255" t="s">
        <v>142</v>
      </c>
    </row>
    <row r="211" spans="1:51" s="13" customFormat="1" ht="12">
      <c r="A211" s="13"/>
      <c r="B211" s="244"/>
      <c r="C211" s="245"/>
      <c r="D211" s="246" t="s">
        <v>157</v>
      </c>
      <c r="E211" s="247" t="s">
        <v>1</v>
      </c>
      <c r="F211" s="248" t="s">
        <v>236</v>
      </c>
      <c r="G211" s="245"/>
      <c r="H211" s="249">
        <v>3.9</v>
      </c>
      <c r="I211" s="250"/>
      <c r="J211" s="245"/>
      <c r="K211" s="245"/>
      <c r="L211" s="251"/>
      <c r="M211" s="252"/>
      <c r="N211" s="253"/>
      <c r="O211" s="253"/>
      <c r="P211" s="253"/>
      <c r="Q211" s="253"/>
      <c r="R211" s="253"/>
      <c r="S211" s="253"/>
      <c r="T211" s="25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5" t="s">
        <v>157</v>
      </c>
      <c r="AU211" s="255" t="s">
        <v>93</v>
      </c>
      <c r="AV211" s="13" t="s">
        <v>93</v>
      </c>
      <c r="AW211" s="13" t="s">
        <v>38</v>
      </c>
      <c r="AX211" s="13" t="s">
        <v>83</v>
      </c>
      <c r="AY211" s="255" t="s">
        <v>142</v>
      </c>
    </row>
    <row r="212" spans="1:51" s="13" customFormat="1" ht="12">
      <c r="A212" s="13"/>
      <c r="B212" s="244"/>
      <c r="C212" s="245"/>
      <c r="D212" s="246" t="s">
        <v>157</v>
      </c>
      <c r="E212" s="247" t="s">
        <v>1</v>
      </c>
      <c r="F212" s="248" t="s">
        <v>237</v>
      </c>
      <c r="G212" s="245"/>
      <c r="H212" s="249">
        <v>2.14</v>
      </c>
      <c r="I212" s="250"/>
      <c r="J212" s="245"/>
      <c r="K212" s="245"/>
      <c r="L212" s="251"/>
      <c r="M212" s="252"/>
      <c r="N212" s="253"/>
      <c r="O212" s="253"/>
      <c r="P212" s="253"/>
      <c r="Q212" s="253"/>
      <c r="R212" s="253"/>
      <c r="S212" s="253"/>
      <c r="T212" s="25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5" t="s">
        <v>157</v>
      </c>
      <c r="AU212" s="255" t="s">
        <v>93</v>
      </c>
      <c r="AV212" s="13" t="s">
        <v>93</v>
      </c>
      <c r="AW212" s="13" t="s">
        <v>38</v>
      </c>
      <c r="AX212" s="13" t="s">
        <v>83</v>
      </c>
      <c r="AY212" s="255" t="s">
        <v>142</v>
      </c>
    </row>
    <row r="213" spans="1:51" s="14" customFormat="1" ht="12">
      <c r="A213" s="14"/>
      <c r="B213" s="256"/>
      <c r="C213" s="257"/>
      <c r="D213" s="246" t="s">
        <v>157</v>
      </c>
      <c r="E213" s="258" t="s">
        <v>1</v>
      </c>
      <c r="F213" s="259" t="s">
        <v>238</v>
      </c>
      <c r="G213" s="257"/>
      <c r="H213" s="260">
        <v>362.807</v>
      </c>
      <c r="I213" s="261"/>
      <c r="J213" s="257"/>
      <c r="K213" s="257"/>
      <c r="L213" s="262"/>
      <c r="M213" s="263"/>
      <c r="N213" s="264"/>
      <c r="O213" s="264"/>
      <c r="P213" s="264"/>
      <c r="Q213" s="264"/>
      <c r="R213" s="264"/>
      <c r="S213" s="264"/>
      <c r="T213" s="26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6" t="s">
        <v>157</v>
      </c>
      <c r="AU213" s="266" t="s">
        <v>93</v>
      </c>
      <c r="AV213" s="14" t="s">
        <v>143</v>
      </c>
      <c r="AW213" s="14" t="s">
        <v>38</v>
      </c>
      <c r="AX213" s="14" t="s">
        <v>83</v>
      </c>
      <c r="AY213" s="266" t="s">
        <v>142</v>
      </c>
    </row>
    <row r="214" spans="1:51" s="13" customFormat="1" ht="12">
      <c r="A214" s="13"/>
      <c r="B214" s="244"/>
      <c r="C214" s="245"/>
      <c r="D214" s="246" t="s">
        <v>157</v>
      </c>
      <c r="E214" s="247" t="s">
        <v>1</v>
      </c>
      <c r="F214" s="248" t="s">
        <v>239</v>
      </c>
      <c r="G214" s="245"/>
      <c r="H214" s="249">
        <v>145.123</v>
      </c>
      <c r="I214" s="250"/>
      <c r="J214" s="245"/>
      <c r="K214" s="245"/>
      <c r="L214" s="251"/>
      <c r="M214" s="252"/>
      <c r="N214" s="253"/>
      <c r="O214" s="253"/>
      <c r="P214" s="253"/>
      <c r="Q214" s="253"/>
      <c r="R214" s="253"/>
      <c r="S214" s="253"/>
      <c r="T214" s="25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5" t="s">
        <v>157</v>
      </c>
      <c r="AU214" s="255" t="s">
        <v>93</v>
      </c>
      <c r="AV214" s="13" t="s">
        <v>93</v>
      </c>
      <c r="AW214" s="13" t="s">
        <v>38</v>
      </c>
      <c r="AX214" s="13" t="s">
        <v>91</v>
      </c>
      <c r="AY214" s="255" t="s">
        <v>142</v>
      </c>
    </row>
    <row r="215" spans="1:65" s="2" customFormat="1" ht="24.15" customHeight="1">
      <c r="A215" s="40"/>
      <c r="B215" s="41"/>
      <c r="C215" s="221" t="s">
        <v>150</v>
      </c>
      <c r="D215" s="221" t="s">
        <v>145</v>
      </c>
      <c r="E215" s="222" t="s">
        <v>240</v>
      </c>
      <c r="F215" s="223" t="s">
        <v>241</v>
      </c>
      <c r="G215" s="224" t="s">
        <v>163</v>
      </c>
      <c r="H215" s="225">
        <v>1548.364</v>
      </c>
      <c r="I215" s="226"/>
      <c r="J215" s="227">
        <f>ROUND(I215*H215,2)</f>
        <v>0</v>
      </c>
      <c r="K215" s="223" t="s">
        <v>149</v>
      </c>
      <c r="L215" s="46"/>
      <c r="M215" s="228" t="s">
        <v>1</v>
      </c>
      <c r="N215" s="229" t="s">
        <v>48</v>
      </c>
      <c r="O215" s="93"/>
      <c r="P215" s="230">
        <f>O215*H215</f>
        <v>0</v>
      </c>
      <c r="Q215" s="230">
        <v>0.0052</v>
      </c>
      <c r="R215" s="230">
        <f>Q215*H215</f>
        <v>8.0514928</v>
      </c>
      <c r="S215" s="230">
        <v>0</v>
      </c>
      <c r="T215" s="231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32" t="s">
        <v>150</v>
      </c>
      <c r="AT215" s="232" t="s">
        <v>145</v>
      </c>
      <c r="AU215" s="232" t="s">
        <v>93</v>
      </c>
      <c r="AY215" s="18" t="s">
        <v>142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91</v>
      </c>
      <c r="BK215" s="233">
        <f>ROUND(I215*H215,2)</f>
        <v>0</v>
      </c>
      <c r="BL215" s="18" t="s">
        <v>150</v>
      </c>
      <c r="BM215" s="232" t="s">
        <v>242</v>
      </c>
    </row>
    <row r="216" spans="1:51" s="13" customFormat="1" ht="12">
      <c r="A216" s="13"/>
      <c r="B216" s="244"/>
      <c r="C216" s="245"/>
      <c r="D216" s="246" t="s">
        <v>157</v>
      </c>
      <c r="E216" s="247" t="s">
        <v>1</v>
      </c>
      <c r="F216" s="248" t="s">
        <v>243</v>
      </c>
      <c r="G216" s="245"/>
      <c r="H216" s="249">
        <v>355.657</v>
      </c>
      <c r="I216" s="250"/>
      <c r="J216" s="245"/>
      <c r="K216" s="245"/>
      <c r="L216" s="251"/>
      <c r="M216" s="252"/>
      <c r="N216" s="253"/>
      <c r="O216" s="253"/>
      <c r="P216" s="253"/>
      <c r="Q216" s="253"/>
      <c r="R216" s="253"/>
      <c r="S216" s="253"/>
      <c r="T216" s="25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5" t="s">
        <v>157</v>
      </c>
      <c r="AU216" s="255" t="s">
        <v>93</v>
      </c>
      <c r="AV216" s="13" t="s">
        <v>93</v>
      </c>
      <c r="AW216" s="13" t="s">
        <v>38</v>
      </c>
      <c r="AX216" s="13" t="s">
        <v>83</v>
      </c>
      <c r="AY216" s="255" t="s">
        <v>142</v>
      </c>
    </row>
    <row r="217" spans="1:51" s="13" customFormat="1" ht="12">
      <c r="A217" s="13"/>
      <c r="B217" s="244"/>
      <c r="C217" s="245"/>
      <c r="D217" s="246" t="s">
        <v>157</v>
      </c>
      <c r="E217" s="247" t="s">
        <v>1</v>
      </c>
      <c r="F217" s="248" t="s">
        <v>244</v>
      </c>
      <c r="G217" s="245"/>
      <c r="H217" s="249">
        <v>465.791</v>
      </c>
      <c r="I217" s="250"/>
      <c r="J217" s="245"/>
      <c r="K217" s="245"/>
      <c r="L217" s="251"/>
      <c r="M217" s="252"/>
      <c r="N217" s="253"/>
      <c r="O217" s="253"/>
      <c r="P217" s="253"/>
      <c r="Q217" s="253"/>
      <c r="R217" s="253"/>
      <c r="S217" s="253"/>
      <c r="T217" s="25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5" t="s">
        <v>157</v>
      </c>
      <c r="AU217" s="255" t="s">
        <v>93</v>
      </c>
      <c r="AV217" s="13" t="s">
        <v>93</v>
      </c>
      <c r="AW217" s="13" t="s">
        <v>38</v>
      </c>
      <c r="AX217" s="13" t="s">
        <v>83</v>
      </c>
      <c r="AY217" s="255" t="s">
        <v>142</v>
      </c>
    </row>
    <row r="218" spans="1:51" s="13" customFormat="1" ht="12">
      <c r="A218" s="13"/>
      <c r="B218" s="244"/>
      <c r="C218" s="245"/>
      <c r="D218" s="246" t="s">
        <v>157</v>
      </c>
      <c r="E218" s="247" t="s">
        <v>1</v>
      </c>
      <c r="F218" s="248" t="s">
        <v>245</v>
      </c>
      <c r="G218" s="245"/>
      <c r="H218" s="249">
        <v>419.21</v>
      </c>
      <c r="I218" s="250"/>
      <c r="J218" s="245"/>
      <c r="K218" s="245"/>
      <c r="L218" s="251"/>
      <c r="M218" s="252"/>
      <c r="N218" s="253"/>
      <c r="O218" s="253"/>
      <c r="P218" s="253"/>
      <c r="Q218" s="253"/>
      <c r="R218" s="253"/>
      <c r="S218" s="253"/>
      <c r="T218" s="25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5" t="s">
        <v>157</v>
      </c>
      <c r="AU218" s="255" t="s">
        <v>93</v>
      </c>
      <c r="AV218" s="13" t="s">
        <v>93</v>
      </c>
      <c r="AW218" s="13" t="s">
        <v>38</v>
      </c>
      <c r="AX218" s="13" t="s">
        <v>83</v>
      </c>
      <c r="AY218" s="255" t="s">
        <v>142</v>
      </c>
    </row>
    <row r="219" spans="1:51" s="13" customFormat="1" ht="12">
      <c r="A219" s="13"/>
      <c r="B219" s="244"/>
      <c r="C219" s="245"/>
      <c r="D219" s="246" t="s">
        <v>157</v>
      </c>
      <c r="E219" s="247" t="s">
        <v>1</v>
      </c>
      <c r="F219" s="248" t="s">
        <v>246</v>
      </c>
      <c r="G219" s="245"/>
      <c r="H219" s="249">
        <v>307.706</v>
      </c>
      <c r="I219" s="250"/>
      <c r="J219" s="245"/>
      <c r="K219" s="245"/>
      <c r="L219" s="251"/>
      <c r="M219" s="252"/>
      <c r="N219" s="253"/>
      <c r="O219" s="253"/>
      <c r="P219" s="253"/>
      <c r="Q219" s="253"/>
      <c r="R219" s="253"/>
      <c r="S219" s="253"/>
      <c r="T219" s="25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5" t="s">
        <v>157</v>
      </c>
      <c r="AU219" s="255" t="s">
        <v>93</v>
      </c>
      <c r="AV219" s="13" t="s">
        <v>93</v>
      </c>
      <c r="AW219" s="13" t="s">
        <v>38</v>
      </c>
      <c r="AX219" s="13" t="s">
        <v>83</v>
      </c>
      <c r="AY219" s="255" t="s">
        <v>142</v>
      </c>
    </row>
    <row r="220" spans="1:51" s="15" customFormat="1" ht="12">
      <c r="A220" s="15"/>
      <c r="B220" s="267"/>
      <c r="C220" s="268"/>
      <c r="D220" s="246" t="s">
        <v>157</v>
      </c>
      <c r="E220" s="269" t="s">
        <v>100</v>
      </c>
      <c r="F220" s="270" t="s">
        <v>247</v>
      </c>
      <c r="G220" s="268"/>
      <c r="H220" s="271">
        <v>1548.364</v>
      </c>
      <c r="I220" s="272"/>
      <c r="J220" s="268"/>
      <c r="K220" s="268"/>
      <c r="L220" s="273"/>
      <c r="M220" s="274"/>
      <c r="N220" s="275"/>
      <c r="O220" s="275"/>
      <c r="P220" s="275"/>
      <c r="Q220" s="275"/>
      <c r="R220" s="275"/>
      <c r="S220" s="275"/>
      <c r="T220" s="276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7" t="s">
        <v>157</v>
      </c>
      <c r="AU220" s="277" t="s">
        <v>93</v>
      </c>
      <c r="AV220" s="15" t="s">
        <v>150</v>
      </c>
      <c r="AW220" s="15" t="s">
        <v>38</v>
      </c>
      <c r="AX220" s="15" t="s">
        <v>91</v>
      </c>
      <c r="AY220" s="277" t="s">
        <v>142</v>
      </c>
    </row>
    <row r="221" spans="1:65" s="2" customFormat="1" ht="24.15" customHeight="1">
      <c r="A221" s="40"/>
      <c r="B221" s="41"/>
      <c r="C221" s="221" t="s">
        <v>248</v>
      </c>
      <c r="D221" s="221" t="s">
        <v>145</v>
      </c>
      <c r="E221" s="222" t="s">
        <v>249</v>
      </c>
      <c r="F221" s="223" t="s">
        <v>250</v>
      </c>
      <c r="G221" s="224" t="s">
        <v>251</v>
      </c>
      <c r="H221" s="225">
        <v>362.807</v>
      </c>
      <c r="I221" s="226"/>
      <c r="J221" s="227">
        <f>ROUND(I221*H221,2)</f>
        <v>0</v>
      </c>
      <c r="K221" s="223" t="s">
        <v>149</v>
      </c>
      <c r="L221" s="46"/>
      <c r="M221" s="228" t="s">
        <v>1</v>
      </c>
      <c r="N221" s="229" t="s">
        <v>48</v>
      </c>
      <c r="O221" s="93"/>
      <c r="P221" s="230">
        <f>O221*H221</f>
        <v>0</v>
      </c>
      <c r="Q221" s="230">
        <v>0.0015</v>
      </c>
      <c r="R221" s="230">
        <f>Q221*H221</f>
        <v>0.5442105</v>
      </c>
      <c r="S221" s="230">
        <v>0</v>
      </c>
      <c r="T221" s="231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32" t="s">
        <v>150</v>
      </c>
      <c r="AT221" s="232" t="s">
        <v>145</v>
      </c>
      <c r="AU221" s="232" t="s">
        <v>93</v>
      </c>
      <c r="AY221" s="18" t="s">
        <v>142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91</v>
      </c>
      <c r="BK221" s="233">
        <f>ROUND(I221*H221,2)</f>
        <v>0</v>
      </c>
      <c r="BL221" s="18" t="s">
        <v>150</v>
      </c>
      <c r="BM221" s="232" t="s">
        <v>252</v>
      </c>
    </row>
    <row r="222" spans="1:51" s="13" customFormat="1" ht="12">
      <c r="A222" s="13"/>
      <c r="B222" s="244"/>
      <c r="C222" s="245"/>
      <c r="D222" s="246" t="s">
        <v>157</v>
      </c>
      <c r="E222" s="247" t="s">
        <v>1</v>
      </c>
      <c r="F222" s="248" t="s">
        <v>253</v>
      </c>
      <c r="G222" s="245"/>
      <c r="H222" s="249">
        <v>362.807</v>
      </c>
      <c r="I222" s="250"/>
      <c r="J222" s="245"/>
      <c r="K222" s="245"/>
      <c r="L222" s="251"/>
      <c r="M222" s="252"/>
      <c r="N222" s="253"/>
      <c r="O222" s="253"/>
      <c r="P222" s="253"/>
      <c r="Q222" s="253"/>
      <c r="R222" s="253"/>
      <c r="S222" s="253"/>
      <c r="T222" s="25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5" t="s">
        <v>157</v>
      </c>
      <c r="AU222" s="255" t="s">
        <v>93</v>
      </c>
      <c r="AV222" s="13" t="s">
        <v>93</v>
      </c>
      <c r="AW222" s="13" t="s">
        <v>38</v>
      </c>
      <c r="AX222" s="13" t="s">
        <v>91</v>
      </c>
      <c r="AY222" s="255" t="s">
        <v>142</v>
      </c>
    </row>
    <row r="223" spans="1:65" s="2" customFormat="1" ht="33" customHeight="1">
      <c r="A223" s="40"/>
      <c r="B223" s="41"/>
      <c r="C223" s="221" t="s">
        <v>159</v>
      </c>
      <c r="D223" s="221" t="s">
        <v>145</v>
      </c>
      <c r="E223" s="222" t="s">
        <v>254</v>
      </c>
      <c r="F223" s="223" t="s">
        <v>255</v>
      </c>
      <c r="G223" s="224" t="s">
        <v>163</v>
      </c>
      <c r="H223" s="225">
        <v>56.1</v>
      </c>
      <c r="I223" s="226"/>
      <c r="J223" s="227">
        <f>ROUND(I223*H223,2)</f>
        <v>0</v>
      </c>
      <c r="K223" s="223" t="s">
        <v>149</v>
      </c>
      <c r="L223" s="46"/>
      <c r="M223" s="228" t="s">
        <v>1</v>
      </c>
      <c r="N223" s="229" t="s">
        <v>48</v>
      </c>
      <c r="O223" s="93"/>
      <c r="P223" s="230">
        <f>O223*H223</f>
        <v>0</v>
      </c>
      <c r="Q223" s="230">
        <v>0.01179744</v>
      </c>
      <c r="R223" s="230">
        <f>Q223*H223</f>
        <v>0.661836384</v>
      </c>
      <c r="S223" s="230">
        <v>0</v>
      </c>
      <c r="T223" s="231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32" t="s">
        <v>150</v>
      </c>
      <c r="AT223" s="232" t="s">
        <v>145</v>
      </c>
      <c r="AU223" s="232" t="s">
        <v>93</v>
      </c>
      <c r="AY223" s="18" t="s">
        <v>142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91</v>
      </c>
      <c r="BK223" s="233">
        <f>ROUND(I223*H223,2)</f>
        <v>0</v>
      </c>
      <c r="BL223" s="18" t="s">
        <v>150</v>
      </c>
      <c r="BM223" s="232" t="s">
        <v>256</v>
      </c>
    </row>
    <row r="224" spans="1:51" s="13" customFormat="1" ht="12">
      <c r="A224" s="13"/>
      <c r="B224" s="244"/>
      <c r="C224" s="245"/>
      <c r="D224" s="246" t="s">
        <v>157</v>
      </c>
      <c r="E224" s="247" t="s">
        <v>1</v>
      </c>
      <c r="F224" s="248" t="s">
        <v>257</v>
      </c>
      <c r="G224" s="245"/>
      <c r="H224" s="249">
        <v>56.1</v>
      </c>
      <c r="I224" s="250"/>
      <c r="J224" s="245"/>
      <c r="K224" s="245"/>
      <c r="L224" s="251"/>
      <c r="M224" s="252"/>
      <c r="N224" s="253"/>
      <c r="O224" s="253"/>
      <c r="P224" s="253"/>
      <c r="Q224" s="253"/>
      <c r="R224" s="253"/>
      <c r="S224" s="253"/>
      <c r="T224" s="25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5" t="s">
        <v>157</v>
      </c>
      <c r="AU224" s="255" t="s">
        <v>93</v>
      </c>
      <c r="AV224" s="13" t="s">
        <v>93</v>
      </c>
      <c r="AW224" s="13" t="s">
        <v>38</v>
      </c>
      <c r="AX224" s="13" t="s">
        <v>91</v>
      </c>
      <c r="AY224" s="255" t="s">
        <v>142</v>
      </c>
    </row>
    <row r="225" spans="1:65" s="2" customFormat="1" ht="24.15" customHeight="1">
      <c r="A225" s="40"/>
      <c r="B225" s="41"/>
      <c r="C225" s="234" t="s">
        <v>258</v>
      </c>
      <c r="D225" s="234" t="s">
        <v>152</v>
      </c>
      <c r="E225" s="235" t="s">
        <v>259</v>
      </c>
      <c r="F225" s="236" t="s">
        <v>260</v>
      </c>
      <c r="G225" s="237" t="s">
        <v>163</v>
      </c>
      <c r="H225" s="238">
        <v>62.944</v>
      </c>
      <c r="I225" s="239"/>
      <c r="J225" s="240">
        <f>ROUND(I225*H225,2)</f>
        <v>0</v>
      </c>
      <c r="K225" s="236" t="s">
        <v>149</v>
      </c>
      <c r="L225" s="241"/>
      <c r="M225" s="242" t="s">
        <v>1</v>
      </c>
      <c r="N225" s="243" t="s">
        <v>48</v>
      </c>
      <c r="O225" s="93"/>
      <c r="P225" s="230">
        <f>O225*H225</f>
        <v>0</v>
      </c>
      <c r="Q225" s="230">
        <v>0.021</v>
      </c>
      <c r="R225" s="230">
        <f>Q225*H225</f>
        <v>1.321824</v>
      </c>
      <c r="S225" s="230">
        <v>0</v>
      </c>
      <c r="T225" s="231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32" t="s">
        <v>155</v>
      </c>
      <c r="AT225" s="232" t="s">
        <v>152</v>
      </c>
      <c r="AU225" s="232" t="s">
        <v>93</v>
      </c>
      <c r="AY225" s="18" t="s">
        <v>142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91</v>
      </c>
      <c r="BK225" s="233">
        <f>ROUND(I225*H225,2)</f>
        <v>0</v>
      </c>
      <c r="BL225" s="18" t="s">
        <v>150</v>
      </c>
      <c r="BM225" s="232" t="s">
        <v>261</v>
      </c>
    </row>
    <row r="226" spans="1:51" s="13" customFormat="1" ht="12">
      <c r="A226" s="13"/>
      <c r="B226" s="244"/>
      <c r="C226" s="245"/>
      <c r="D226" s="246" t="s">
        <v>157</v>
      </c>
      <c r="E226" s="247" t="s">
        <v>1</v>
      </c>
      <c r="F226" s="248" t="s">
        <v>262</v>
      </c>
      <c r="G226" s="245"/>
      <c r="H226" s="249">
        <v>61.71</v>
      </c>
      <c r="I226" s="250"/>
      <c r="J226" s="245"/>
      <c r="K226" s="245"/>
      <c r="L226" s="251"/>
      <c r="M226" s="252"/>
      <c r="N226" s="253"/>
      <c r="O226" s="253"/>
      <c r="P226" s="253"/>
      <c r="Q226" s="253"/>
      <c r="R226" s="253"/>
      <c r="S226" s="253"/>
      <c r="T226" s="25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5" t="s">
        <v>157</v>
      </c>
      <c r="AU226" s="255" t="s">
        <v>93</v>
      </c>
      <c r="AV226" s="13" t="s">
        <v>93</v>
      </c>
      <c r="AW226" s="13" t="s">
        <v>38</v>
      </c>
      <c r="AX226" s="13" t="s">
        <v>83</v>
      </c>
      <c r="AY226" s="255" t="s">
        <v>142</v>
      </c>
    </row>
    <row r="227" spans="1:51" s="13" customFormat="1" ht="12">
      <c r="A227" s="13"/>
      <c r="B227" s="244"/>
      <c r="C227" s="245"/>
      <c r="D227" s="246" t="s">
        <v>157</v>
      </c>
      <c r="E227" s="247" t="s">
        <v>1</v>
      </c>
      <c r="F227" s="248" t="s">
        <v>263</v>
      </c>
      <c r="G227" s="245"/>
      <c r="H227" s="249">
        <v>62.944</v>
      </c>
      <c r="I227" s="250"/>
      <c r="J227" s="245"/>
      <c r="K227" s="245"/>
      <c r="L227" s="251"/>
      <c r="M227" s="252"/>
      <c r="N227" s="253"/>
      <c r="O227" s="253"/>
      <c r="P227" s="253"/>
      <c r="Q227" s="253"/>
      <c r="R227" s="253"/>
      <c r="S227" s="253"/>
      <c r="T227" s="25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5" t="s">
        <v>157</v>
      </c>
      <c r="AU227" s="255" t="s">
        <v>93</v>
      </c>
      <c r="AV227" s="13" t="s">
        <v>93</v>
      </c>
      <c r="AW227" s="13" t="s">
        <v>38</v>
      </c>
      <c r="AX227" s="13" t="s">
        <v>91</v>
      </c>
      <c r="AY227" s="255" t="s">
        <v>142</v>
      </c>
    </row>
    <row r="228" spans="1:65" s="2" customFormat="1" ht="24.15" customHeight="1">
      <c r="A228" s="40"/>
      <c r="B228" s="41"/>
      <c r="C228" s="234" t="s">
        <v>155</v>
      </c>
      <c r="D228" s="234" t="s">
        <v>152</v>
      </c>
      <c r="E228" s="235" t="s">
        <v>264</v>
      </c>
      <c r="F228" s="236" t="s">
        <v>265</v>
      </c>
      <c r="G228" s="237" t="s">
        <v>163</v>
      </c>
      <c r="H228" s="238">
        <v>62.944</v>
      </c>
      <c r="I228" s="239"/>
      <c r="J228" s="240">
        <f>ROUND(I228*H228,2)</f>
        <v>0</v>
      </c>
      <c r="K228" s="236" t="s">
        <v>149</v>
      </c>
      <c r="L228" s="241"/>
      <c r="M228" s="242" t="s">
        <v>1</v>
      </c>
      <c r="N228" s="243" t="s">
        <v>48</v>
      </c>
      <c r="O228" s="93"/>
      <c r="P228" s="230">
        <f>O228*H228</f>
        <v>0</v>
      </c>
      <c r="Q228" s="230">
        <v>0.015</v>
      </c>
      <c r="R228" s="230">
        <f>Q228*H228</f>
        <v>0.94416</v>
      </c>
      <c r="S228" s="230">
        <v>0</v>
      </c>
      <c r="T228" s="231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32" t="s">
        <v>155</v>
      </c>
      <c r="AT228" s="232" t="s">
        <v>152</v>
      </c>
      <c r="AU228" s="232" t="s">
        <v>93</v>
      </c>
      <c r="AY228" s="18" t="s">
        <v>142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91</v>
      </c>
      <c r="BK228" s="233">
        <f>ROUND(I228*H228,2)</f>
        <v>0</v>
      </c>
      <c r="BL228" s="18" t="s">
        <v>150</v>
      </c>
      <c r="BM228" s="232" t="s">
        <v>266</v>
      </c>
    </row>
    <row r="229" spans="1:51" s="13" customFormat="1" ht="12">
      <c r="A229" s="13"/>
      <c r="B229" s="244"/>
      <c r="C229" s="245"/>
      <c r="D229" s="246" t="s">
        <v>157</v>
      </c>
      <c r="E229" s="247" t="s">
        <v>1</v>
      </c>
      <c r="F229" s="248" t="s">
        <v>262</v>
      </c>
      <c r="G229" s="245"/>
      <c r="H229" s="249">
        <v>61.71</v>
      </c>
      <c r="I229" s="250"/>
      <c r="J229" s="245"/>
      <c r="K229" s="245"/>
      <c r="L229" s="251"/>
      <c r="M229" s="252"/>
      <c r="N229" s="253"/>
      <c r="O229" s="253"/>
      <c r="P229" s="253"/>
      <c r="Q229" s="253"/>
      <c r="R229" s="253"/>
      <c r="S229" s="253"/>
      <c r="T229" s="25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5" t="s">
        <v>157</v>
      </c>
      <c r="AU229" s="255" t="s">
        <v>93</v>
      </c>
      <c r="AV229" s="13" t="s">
        <v>93</v>
      </c>
      <c r="AW229" s="13" t="s">
        <v>38</v>
      </c>
      <c r="AX229" s="13" t="s">
        <v>83</v>
      </c>
      <c r="AY229" s="255" t="s">
        <v>142</v>
      </c>
    </row>
    <row r="230" spans="1:51" s="13" customFormat="1" ht="12">
      <c r="A230" s="13"/>
      <c r="B230" s="244"/>
      <c r="C230" s="245"/>
      <c r="D230" s="246" t="s">
        <v>157</v>
      </c>
      <c r="E230" s="247" t="s">
        <v>1</v>
      </c>
      <c r="F230" s="248" t="s">
        <v>263</v>
      </c>
      <c r="G230" s="245"/>
      <c r="H230" s="249">
        <v>62.944</v>
      </c>
      <c r="I230" s="250"/>
      <c r="J230" s="245"/>
      <c r="K230" s="245"/>
      <c r="L230" s="251"/>
      <c r="M230" s="252"/>
      <c r="N230" s="253"/>
      <c r="O230" s="253"/>
      <c r="P230" s="253"/>
      <c r="Q230" s="253"/>
      <c r="R230" s="253"/>
      <c r="S230" s="253"/>
      <c r="T230" s="25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5" t="s">
        <v>157</v>
      </c>
      <c r="AU230" s="255" t="s">
        <v>93</v>
      </c>
      <c r="AV230" s="13" t="s">
        <v>93</v>
      </c>
      <c r="AW230" s="13" t="s">
        <v>38</v>
      </c>
      <c r="AX230" s="13" t="s">
        <v>91</v>
      </c>
      <c r="AY230" s="255" t="s">
        <v>142</v>
      </c>
    </row>
    <row r="231" spans="1:65" s="2" customFormat="1" ht="24.15" customHeight="1">
      <c r="A231" s="40"/>
      <c r="B231" s="41"/>
      <c r="C231" s="221" t="s">
        <v>267</v>
      </c>
      <c r="D231" s="221" t="s">
        <v>145</v>
      </c>
      <c r="E231" s="222" t="s">
        <v>268</v>
      </c>
      <c r="F231" s="223" t="s">
        <v>269</v>
      </c>
      <c r="G231" s="224" t="s">
        <v>163</v>
      </c>
      <c r="H231" s="225">
        <v>475.216</v>
      </c>
      <c r="I231" s="226"/>
      <c r="J231" s="227">
        <f>ROUND(I231*H231,2)</f>
        <v>0</v>
      </c>
      <c r="K231" s="223" t="s">
        <v>149</v>
      </c>
      <c r="L231" s="46"/>
      <c r="M231" s="228" t="s">
        <v>1</v>
      </c>
      <c r="N231" s="229" t="s">
        <v>48</v>
      </c>
      <c r="O231" s="93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32" t="s">
        <v>150</v>
      </c>
      <c r="AT231" s="232" t="s">
        <v>145</v>
      </c>
      <c r="AU231" s="232" t="s">
        <v>93</v>
      </c>
      <c r="AY231" s="18" t="s">
        <v>142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91</v>
      </c>
      <c r="BK231" s="233">
        <f>ROUND(I231*H231,2)</f>
        <v>0</v>
      </c>
      <c r="BL231" s="18" t="s">
        <v>150</v>
      </c>
      <c r="BM231" s="232" t="s">
        <v>270</v>
      </c>
    </row>
    <row r="232" spans="1:51" s="16" customFormat="1" ht="12">
      <c r="A232" s="16"/>
      <c r="B232" s="278"/>
      <c r="C232" s="279"/>
      <c r="D232" s="246" t="s">
        <v>157</v>
      </c>
      <c r="E232" s="280" t="s">
        <v>1</v>
      </c>
      <c r="F232" s="281" t="s">
        <v>271</v>
      </c>
      <c r="G232" s="279"/>
      <c r="H232" s="280" t="s">
        <v>1</v>
      </c>
      <c r="I232" s="282"/>
      <c r="J232" s="279"/>
      <c r="K232" s="279"/>
      <c r="L232" s="283"/>
      <c r="M232" s="284"/>
      <c r="N232" s="285"/>
      <c r="O232" s="285"/>
      <c r="P232" s="285"/>
      <c r="Q232" s="285"/>
      <c r="R232" s="285"/>
      <c r="S232" s="285"/>
      <c r="T232" s="28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T232" s="287" t="s">
        <v>157</v>
      </c>
      <c r="AU232" s="287" t="s">
        <v>93</v>
      </c>
      <c r="AV232" s="16" t="s">
        <v>91</v>
      </c>
      <c r="AW232" s="16" t="s">
        <v>38</v>
      </c>
      <c r="AX232" s="16" t="s">
        <v>83</v>
      </c>
      <c r="AY232" s="287" t="s">
        <v>142</v>
      </c>
    </row>
    <row r="233" spans="1:51" s="13" customFormat="1" ht="12">
      <c r="A233" s="13"/>
      <c r="B233" s="244"/>
      <c r="C233" s="245"/>
      <c r="D233" s="246" t="s">
        <v>157</v>
      </c>
      <c r="E233" s="247" t="s">
        <v>1</v>
      </c>
      <c r="F233" s="248" t="s">
        <v>272</v>
      </c>
      <c r="G233" s="245"/>
      <c r="H233" s="249">
        <v>2.9</v>
      </c>
      <c r="I233" s="250"/>
      <c r="J233" s="245"/>
      <c r="K233" s="245"/>
      <c r="L233" s="251"/>
      <c r="M233" s="252"/>
      <c r="N233" s="253"/>
      <c r="O233" s="253"/>
      <c r="P233" s="253"/>
      <c r="Q233" s="253"/>
      <c r="R233" s="253"/>
      <c r="S233" s="253"/>
      <c r="T233" s="25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5" t="s">
        <v>157</v>
      </c>
      <c r="AU233" s="255" t="s">
        <v>93</v>
      </c>
      <c r="AV233" s="13" t="s">
        <v>93</v>
      </c>
      <c r="AW233" s="13" t="s">
        <v>38</v>
      </c>
      <c r="AX233" s="13" t="s">
        <v>83</v>
      </c>
      <c r="AY233" s="255" t="s">
        <v>142</v>
      </c>
    </row>
    <row r="234" spans="1:51" s="13" customFormat="1" ht="12">
      <c r="A234" s="13"/>
      <c r="B234" s="244"/>
      <c r="C234" s="245"/>
      <c r="D234" s="246" t="s">
        <v>157</v>
      </c>
      <c r="E234" s="247" t="s">
        <v>1</v>
      </c>
      <c r="F234" s="248" t="s">
        <v>273</v>
      </c>
      <c r="G234" s="245"/>
      <c r="H234" s="249">
        <v>2.3</v>
      </c>
      <c r="I234" s="250"/>
      <c r="J234" s="245"/>
      <c r="K234" s="245"/>
      <c r="L234" s="251"/>
      <c r="M234" s="252"/>
      <c r="N234" s="253"/>
      <c r="O234" s="253"/>
      <c r="P234" s="253"/>
      <c r="Q234" s="253"/>
      <c r="R234" s="253"/>
      <c r="S234" s="253"/>
      <c r="T234" s="25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5" t="s">
        <v>157</v>
      </c>
      <c r="AU234" s="255" t="s">
        <v>93</v>
      </c>
      <c r="AV234" s="13" t="s">
        <v>93</v>
      </c>
      <c r="AW234" s="13" t="s">
        <v>38</v>
      </c>
      <c r="AX234" s="13" t="s">
        <v>83</v>
      </c>
      <c r="AY234" s="255" t="s">
        <v>142</v>
      </c>
    </row>
    <row r="235" spans="1:51" s="13" customFormat="1" ht="12">
      <c r="A235" s="13"/>
      <c r="B235" s="244"/>
      <c r="C235" s="245"/>
      <c r="D235" s="246" t="s">
        <v>157</v>
      </c>
      <c r="E235" s="247" t="s">
        <v>1</v>
      </c>
      <c r="F235" s="248" t="s">
        <v>274</v>
      </c>
      <c r="G235" s="245"/>
      <c r="H235" s="249">
        <v>2.2</v>
      </c>
      <c r="I235" s="250"/>
      <c r="J235" s="245"/>
      <c r="K235" s="245"/>
      <c r="L235" s="251"/>
      <c r="M235" s="252"/>
      <c r="N235" s="253"/>
      <c r="O235" s="253"/>
      <c r="P235" s="253"/>
      <c r="Q235" s="253"/>
      <c r="R235" s="253"/>
      <c r="S235" s="253"/>
      <c r="T235" s="25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5" t="s">
        <v>157</v>
      </c>
      <c r="AU235" s="255" t="s">
        <v>93</v>
      </c>
      <c r="AV235" s="13" t="s">
        <v>93</v>
      </c>
      <c r="AW235" s="13" t="s">
        <v>38</v>
      </c>
      <c r="AX235" s="13" t="s">
        <v>83</v>
      </c>
      <c r="AY235" s="255" t="s">
        <v>142</v>
      </c>
    </row>
    <row r="236" spans="1:51" s="13" customFormat="1" ht="12">
      <c r="A236" s="13"/>
      <c r="B236" s="244"/>
      <c r="C236" s="245"/>
      <c r="D236" s="246" t="s">
        <v>157</v>
      </c>
      <c r="E236" s="247" t="s">
        <v>1</v>
      </c>
      <c r="F236" s="248" t="s">
        <v>275</v>
      </c>
      <c r="G236" s="245"/>
      <c r="H236" s="249">
        <v>2.2</v>
      </c>
      <c r="I236" s="250"/>
      <c r="J236" s="245"/>
      <c r="K236" s="245"/>
      <c r="L236" s="251"/>
      <c r="M236" s="252"/>
      <c r="N236" s="253"/>
      <c r="O236" s="253"/>
      <c r="P236" s="253"/>
      <c r="Q236" s="253"/>
      <c r="R236" s="253"/>
      <c r="S236" s="253"/>
      <c r="T236" s="25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5" t="s">
        <v>157</v>
      </c>
      <c r="AU236" s="255" t="s">
        <v>93</v>
      </c>
      <c r="AV236" s="13" t="s">
        <v>93</v>
      </c>
      <c r="AW236" s="13" t="s">
        <v>38</v>
      </c>
      <c r="AX236" s="13" t="s">
        <v>83</v>
      </c>
      <c r="AY236" s="255" t="s">
        <v>142</v>
      </c>
    </row>
    <row r="237" spans="1:51" s="13" customFormat="1" ht="12">
      <c r="A237" s="13"/>
      <c r="B237" s="244"/>
      <c r="C237" s="245"/>
      <c r="D237" s="246" t="s">
        <v>157</v>
      </c>
      <c r="E237" s="247" t="s">
        <v>1</v>
      </c>
      <c r="F237" s="248" t="s">
        <v>276</v>
      </c>
      <c r="G237" s="245"/>
      <c r="H237" s="249">
        <v>2.2</v>
      </c>
      <c r="I237" s="250"/>
      <c r="J237" s="245"/>
      <c r="K237" s="245"/>
      <c r="L237" s="251"/>
      <c r="M237" s="252"/>
      <c r="N237" s="253"/>
      <c r="O237" s="253"/>
      <c r="P237" s="253"/>
      <c r="Q237" s="253"/>
      <c r="R237" s="253"/>
      <c r="S237" s="253"/>
      <c r="T237" s="25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5" t="s">
        <v>157</v>
      </c>
      <c r="AU237" s="255" t="s">
        <v>93</v>
      </c>
      <c r="AV237" s="13" t="s">
        <v>93</v>
      </c>
      <c r="AW237" s="13" t="s">
        <v>38</v>
      </c>
      <c r="AX237" s="13" t="s">
        <v>83</v>
      </c>
      <c r="AY237" s="255" t="s">
        <v>142</v>
      </c>
    </row>
    <row r="238" spans="1:51" s="13" customFormat="1" ht="12">
      <c r="A238" s="13"/>
      <c r="B238" s="244"/>
      <c r="C238" s="245"/>
      <c r="D238" s="246" t="s">
        <v>157</v>
      </c>
      <c r="E238" s="247" t="s">
        <v>1</v>
      </c>
      <c r="F238" s="248" t="s">
        <v>277</v>
      </c>
      <c r="G238" s="245"/>
      <c r="H238" s="249">
        <v>2.2</v>
      </c>
      <c r="I238" s="250"/>
      <c r="J238" s="245"/>
      <c r="K238" s="245"/>
      <c r="L238" s="251"/>
      <c r="M238" s="252"/>
      <c r="N238" s="253"/>
      <c r="O238" s="253"/>
      <c r="P238" s="253"/>
      <c r="Q238" s="253"/>
      <c r="R238" s="253"/>
      <c r="S238" s="253"/>
      <c r="T238" s="25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5" t="s">
        <v>157</v>
      </c>
      <c r="AU238" s="255" t="s">
        <v>93</v>
      </c>
      <c r="AV238" s="13" t="s">
        <v>93</v>
      </c>
      <c r="AW238" s="13" t="s">
        <v>38</v>
      </c>
      <c r="AX238" s="13" t="s">
        <v>83</v>
      </c>
      <c r="AY238" s="255" t="s">
        <v>142</v>
      </c>
    </row>
    <row r="239" spans="1:51" s="13" customFormat="1" ht="12">
      <c r="A239" s="13"/>
      <c r="B239" s="244"/>
      <c r="C239" s="245"/>
      <c r="D239" s="246" t="s">
        <v>157</v>
      </c>
      <c r="E239" s="247" t="s">
        <v>1</v>
      </c>
      <c r="F239" s="248" t="s">
        <v>278</v>
      </c>
      <c r="G239" s="245"/>
      <c r="H239" s="249">
        <v>2.2</v>
      </c>
      <c r="I239" s="250"/>
      <c r="J239" s="245"/>
      <c r="K239" s="245"/>
      <c r="L239" s="251"/>
      <c r="M239" s="252"/>
      <c r="N239" s="253"/>
      <c r="O239" s="253"/>
      <c r="P239" s="253"/>
      <c r="Q239" s="253"/>
      <c r="R239" s="253"/>
      <c r="S239" s="253"/>
      <c r="T239" s="254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5" t="s">
        <v>157</v>
      </c>
      <c r="AU239" s="255" t="s">
        <v>93</v>
      </c>
      <c r="AV239" s="13" t="s">
        <v>93</v>
      </c>
      <c r="AW239" s="13" t="s">
        <v>38</v>
      </c>
      <c r="AX239" s="13" t="s">
        <v>83</v>
      </c>
      <c r="AY239" s="255" t="s">
        <v>142</v>
      </c>
    </row>
    <row r="240" spans="1:51" s="13" customFormat="1" ht="12">
      <c r="A240" s="13"/>
      <c r="B240" s="244"/>
      <c r="C240" s="245"/>
      <c r="D240" s="246" t="s">
        <v>157</v>
      </c>
      <c r="E240" s="247" t="s">
        <v>1</v>
      </c>
      <c r="F240" s="248" t="s">
        <v>279</v>
      </c>
      <c r="G240" s="245"/>
      <c r="H240" s="249">
        <v>2.2</v>
      </c>
      <c r="I240" s="250"/>
      <c r="J240" s="245"/>
      <c r="K240" s="245"/>
      <c r="L240" s="251"/>
      <c r="M240" s="252"/>
      <c r="N240" s="253"/>
      <c r="O240" s="253"/>
      <c r="P240" s="253"/>
      <c r="Q240" s="253"/>
      <c r="R240" s="253"/>
      <c r="S240" s="253"/>
      <c r="T240" s="25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5" t="s">
        <v>157</v>
      </c>
      <c r="AU240" s="255" t="s">
        <v>93</v>
      </c>
      <c r="AV240" s="13" t="s">
        <v>93</v>
      </c>
      <c r="AW240" s="13" t="s">
        <v>38</v>
      </c>
      <c r="AX240" s="13" t="s">
        <v>83</v>
      </c>
      <c r="AY240" s="255" t="s">
        <v>142</v>
      </c>
    </row>
    <row r="241" spans="1:51" s="13" customFormat="1" ht="12">
      <c r="A241" s="13"/>
      <c r="B241" s="244"/>
      <c r="C241" s="245"/>
      <c r="D241" s="246" t="s">
        <v>157</v>
      </c>
      <c r="E241" s="247" t="s">
        <v>1</v>
      </c>
      <c r="F241" s="248" t="s">
        <v>280</v>
      </c>
      <c r="G241" s="245"/>
      <c r="H241" s="249">
        <v>1.3</v>
      </c>
      <c r="I241" s="250"/>
      <c r="J241" s="245"/>
      <c r="K241" s="245"/>
      <c r="L241" s="251"/>
      <c r="M241" s="252"/>
      <c r="N241" s="253"/>
      <c r="O241" s="253"/>
      <c r="P241" s="253"/>
      <c r="Q241" s="253"/>
      <c r="R241" s="253"/>
      <c r="S241" s="253"/>
      <c r="T241" s="25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5" t="s">
        <v>157</v>
      </c>
      <c r="AU241" s="255" t="s">
        <v>93</v>
      </c>
      <c r="AV241" s="13" t="s">
        <v>93</v>
      </c>
      <c r="AW241" s="13" t="s">
        <v>38</v>
      </c>
      <c r="AX241" s="13" t="s">
        <v>83</v>
      </c>
      <c r="AY241" s="255" t="s">
        <v>142</v>
      </c>
    </row>
    <row r="242" spans="1:51" s="13" customFormat="1" ht="12">
      <c r="A242" s="13"/>
      <c r="B242" s="244"/>
      <c r="C242" s="245"/>
      <c r="D242" s="246" t="s">
        <v>157</v>
      </c>
      <c r="E242" s="247" t="s">
        <v>1</v>
      </c>
      <c r="F242" s="248" t="s">
        <v>281</v>
      </c>
      <c r="G242" s="245"/>
      <c r="H242" s="249">
        <v>1.8</v>
      </c>
      <c r="I242" s="250"/>
      <c r="J242" s="245"/>
      <c r="K242" s="245"/>
      <c r="L242" s="251"/>
      <c r="M242" s="252"/>
      <c r="N242" s="253"/>
      <c r="O242" s="253"/>
      <c r="P242" s="253"/>
      <c r="Q242" s="253"/>
      <c r="R242" s="253"/>
      <c r="S242" s="253"/>
      <c r="T242" s="25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5" t="s">
        <v>157</v>
      </c>
      <c r="AU242" s="255" t="s">
        <v>93</v>
      </c>
      <c r="AV242" s="13" t="s">
        <v>93</v>
      </c>
      <c r="AW242" s="13" t="s">
        <v>38</v>
      </c>
      <c r="AX242" s="13" t="s">
        <v>83</v>
      </c>
      <c r="AY242" s="255" t="s">
        <v>142</v>
      </c>
    </row>
    <row r="243" spans="1:51" s="13" customFormat="1" ht="12">
      <c r="A243" s="13"/>
      <c r="B243" s="244"/>
      <c r="C243" s="245"/>
      <c r="D243" s="246" t="s">
        <v>157</v>
      </c>
      <c r="E243" s="247" t="s">
        <v>1</v>
      </c>
      <c r="F243" s="248" t="s">
        <v>282</v>
      </c>
      <c r="G243" s="245"/>
      <c r="H243" s="249">
        <v>2.4</v>
      </c>
      <c r="I243" s="250"/>
      <c r="J243" s="245"/>
      <c r="K243" s="245"/>
      <c r="L243" s="251"/>
      <c r="M243" s="252"/>
      <c r="N243" s="253"/>
      <c r="O243" s="253"/>
      <c r="P243" s="253"/>
      <c r="Q243" s="253"/>
      <c r="R243" s="253"/>
      <c r="S243" s="253"/>
      <c r="T243" s="25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5" t="s">
        <v>157</v>
      </c>
      <c r="AU243" s="255" t="s">
        <v>93</v>
      </c>
      <c r="AV243" s="13" t="s">
        <v>93</v>
      </c>
      <c r="AW243" s="13" t="s">
        <v>38</v>
      </c>
      <c r="AX243" s="13" t="s">
        <v>83</v>
      </c>
      <c r="AY243" s="255" t="s">
        <v>142</v>
      </c>
    </row>
    <row r="244" spans="1:51" s="13" customFormat="1" ht="12">
      <c r="A244" s="13"/>
      <c r="B244" s="244"/>
      <c r="C244" s="245"/>
      <c r="D244" s="246" t="s">
        <v>157</v>
      </c>
      <c r="E244" s="247" t="s">
        <v>1</v>
      </c>
      <c r="F244" s="248" t="s">
        <v>283</v>
      </c>
      <c r="G244" s="245"/>
      <c r="H244" s="249">
        <v>2.4</v>
      </c>
      <c r="I244" s="250"/>
      <c r="J244" s="245"/>
      <c r="K244" s="245"/>
      <c r="L244" s="251"/>
      <c r="M244" s="252"/>
      <c r="N244" s="253"/>
      <c r="O244" s="253"/>
      <c r="P244" s="253"/>
      <c r="Q244" s="253"/>
      <c r="R244" s="253"/>
      <c r="S244" s="253"/>
      <c r="T244" s="25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5" t="s">
        <v>157</v>
      </c>
      <c r="AU244" s="255" t="s">
        <v>93</v>
      </c>
      <c r="AV244" s="13" t="s">
        <v>93</v>
      </c>
      <c r="AW244" s="13" t="s">
        <v>38</v>
      </c>
      <c r="AX244" s="13" t="s">
        <v>83</v>
      </c>
      <c r="AY244" s="255" t="s">
        <v>142</v>
      </c>
    </row>
    <row r="245" spans="1:51" s="13" customFormat="1" ht="12">
      <c r="A245" s="13"/>
      <c r="B245" s="244"/>
      <c r="C245" s="245"/>
      <c r="D245" s="246" t="s">
        <v>157</v>
      </c>
      <c r="E245" s="247" t="s">
        <v>1</v>
      </c>
      <c r="F245" s="248" t="s">
        <v>284</v>
      </c>
      <c r="G245" s="245"/>
      <c r="H245" s="249">
        <v>2.2</v>
      </c>
      <c r="I245" s="250"/>
      <c r="J245" s="245"/>
      <c r="K245" s="245"/>
      <c r="L245" s="251"/>
      <c r="M245" s="252"/>
      <c r="N245" s="253"/>
      <c r="O245" s="253"/>
      <c r="P245" s="253"/>
      <c r="Q245" s="253"/>
      <c r="R245" s="253"/>
      <c r="S245" s="253"/>
      <c r="T245" s="25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5" t="s">
        <v>157</v>
      </c>
      <c r="AU245" s="255" t="s">
        <v>93</v>
      </c>
      <c r="AV245" s="13" t="s">
        <v>93</v>
      </c>
      <c r="AW245" s="13" t="s">
        <v>38</v>
      </c>
      <c r="AX245" s="13" t="s">
        <v>83</v>
      </c>
      <c r="AY245" s="255" t="s">
        <v>142</v>
      </c>
    </row>
    <row r="246" spans="1:51" s="13" customFormat="1" ht="12">
      <c r="A246" s="13"/>
      <c r="B246" s="244"/>
      <c r="C246" s="245"/>
      <c r="D246" s="246" t="s">
        <v>157</v>
      </c>
      <c r="E246" s="247" t="s">
        <v>1</v>
      </c>
      <c r="F246" s="248" t="s">
        <v>285</v>
      </c>
      <c r="G246" s="245"/>
      <c r="H246" s="249">
        <v>2.2</v>
      </c>
      <c r="I246" s="250"/>
      <c r="J246" s="245"/>
      <c r="K246" s="245"/>
      <c r="L246" s="251"/>
      <c r="M246" s="252"/>
      <c r="N246" s="253"/>
      <c r="O246" s="253"/>
      <c r="P246" s="253"/>
      <c r="Q246" s="253"/>
      <c r="R246" s="253"/>
      <c r="S246" s="253"/>
      <c r="T246" s="25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5" t="s">
        <v>157</v>
      </c>
      <c r="AU246" s="255" t="s">
        <v>93</v>
      </c>
      <c r="AV246" s="13" t="s">
        <v>93</v>
      </c>
      <c r="AW246" s="13" t="s">
        <v>38</v>
      </c>
      <c r="AX246" s="13" t="s">
        <v>83</v>
      </c>
      <c r="AY246" s="255" t="s">
        <v>142</v>
      </c>
    </row>
    <row r="247" spans="1:51" s="13" customFormat="1" ht="12">
      <c r="A247" s="13"/>
      <c r="B247" s="244"/>
      <c r="C247" s="245"/>
      <c r="D247" s="246" t="s">
        <v>157</v>
      </c>
      <c r="E247" s="247" t="s">
        <v>1</v>
      </c>
      <c r="F247" s="248" t="s">
        <v>286</v>
      </c>
      <c r="G247" s="245"/>
      <c r="H247" s="249">
        <v>3.9</v>
      </c>
      <c r="I247" s="250"/>
      <c r="J247" s="245"/>
      <c r="K247" s="245"/>
      <c r="L247" s="251"/>
      <c r="M247" s="252"/>
      <c r="N247" s="253"/>
      <c r="O247" s="253"/>
      <c r="P247" s="253"/>
      <c r="Q247" s="253"/>
      <c r="R247" s="253"/>
      <c r="S247" s="253"/>
      <c r="T247" s="25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5" t="s">
        <v>157</v>
      </c>
      <c r="AU247" s="255" t="s">
        <v>93</v>
      </c>
      <c r="AV247" s="13" t="s">
        <v>93</v>
      </c>
      <c r="AW247" s="13" t="s">
        <v>38</v>
      </c>
      <c r="AX247" s="13" t="s">
        <v>83</v>
      </c>
      <c r="AY247" s="255" t="s">
        <v>142</v>
      </c>
    </row>
    <row r="248" spans="1:51" s="13" customFormat="1" ht="12">
      <c r="A248" s="13"/>
      <c r="B248" s="244"/>
      <c r="C248" s="245"/>
      <c r="D248" s="246" t="s">
        <v>157</v>
      </c>
      <c r="E248" s="247" t="s">
        <v>1</v>
      </c>
      <c r="F248" s="248" t="s">
        <v>180</v>
      </c>
      <c r="G248" s="245"/>
      <c r="H248" s="249">
        <v>18.5</v>
      </c>
      <c r="I248" s="250"/>
      <c r="J248" s="245"/>
      <c r="K248" s="245"/>
      <c r="L248" s="251"/>
      <c r="M248" s="252"/>
      <c r="N248" s="253"/>
      <c r="O248" s="253"/>
      <c r="P248" s="253"/>
      <c r="Q248" s="253"/>
      <c r="R248" s="253"/>
      <c r="S248" s="253"/>
      <c r="T248" s="25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5" t="s">
        <v>157</v>
      </c>
      <c r="AU248" s="255" t="s">
        <v>93</v>
      </c>
      <c r="AV248" s="13" t="s">
        <v>93</v>
      </c>
      <c r="AW248" s="13" t="s">
        <v>38</v>
      </c>
      <c r="AX248" s="13" t="s">
        <v>83</v>
      </c>
      <c r="AY248" s="255" t="s">
        <v>142</v>
      </c>
    </row>
    <row r="249" spans="1:51" s="13" customFormat="1" ht="12">
      <c r="A249" s="13"/>
      <c r="B249" s="244"/>
      <c r="C249" s="245"/>
      <c r="D249" s="246" t="s">
        <v>157</v>
      </c>
      <c r="E249" s="247" t="s">
        <v>1</v>
      </c>
      <c r="F249" s="248" t="s">
        <v>287</v>
      </c>
      <c r="G249" s="245"/>
      <c r="H249" s="249">
        <v>3.4</v>
      </c>
      <c r="I249" s="250"/>
      <c r="J249" s="245"/>
      <c r="K249" s="245"/>
      <c r="L249" s="251"/>
      <c r="M249" s="252"/>
      <c r="N249" s="253"/>
      <c r="O249" s="253"/>
      <c r="P249" s="253"/>
      <c r="Q249" s="253"/>
      <c r="R249" s="253"/>
      <c r="S249" s="253"/>
      <c r="T249" s="25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5" t="s">
        <v>157</v>
      </c>
      <c r="AU249" s="255" t="s">
        <v>93</v>
      </c>
      <c r="AV249" s="13" t="s">
        <v>93</v>
      </c>
      <c r="AW249" s="13" t="s">
        <v>38</v>
      </c>
      <c r="AX249" s="13" t="s">
        <v>83</v>
      </c>
      <c r="AY249" s="255" t="s">
        <v>142</v>
      </c>
    </row>
    <row r="250" spans="1:51" s="13" customFormat="1" ht="12">
      <c r="A250" s="13"/>
      <c r="B250" s="244"/>
      <c r="C250" s="245"/>
      <c r="D250" s="246" t="s">
        <v>157</v>
      </c>
      <c r="E250" s="247" t="s">
        <v>1</v>
      </c>
      <c r="F250" s="248" t="s">
        <v>288</v>
      </c>
      <c r="G250" s="245"/>
      <c r="H250" s="249">
        <v>3</v>
      </c>
      <c r="I250" s="250"/>
      <c r="J250" s="245"/>
      <c r="K250" s="245"/>
      <c r="L250" s="251"/>
      <c r="M250" s="252"/>
      <c r="N250" s="253"/>
      <c r="O250" s="253"/>
      <c r="P250" s="253"/>
      <c r="Q250" s="253"/>
      <c r="R250" s="253"/>
      <c r="S250" s="253"/>
      <c r="T250" s="25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5" t="s">
        <v>157</v>
      </c>
      <c r="AU250" s="255" t="s">
        <v>93</v>
      </c>
      <c r="AV250" s="13" t="s">
        <v>93</v>
      </c>
      <c r="AW250" s="13" t="s">
        <v>38</v>
      </c>
      <c r="AX250" s="13" t="s">
        <v>83</v>
      </c>
      <c r="AY250" s="255" t="s">
        <v>142</v>
      </c>
    </row>
    <row r="251" spans="1:51" s="13" customFormat="1" ht="12">
      <c r="A251" s="13"/>
      <c r="B251" s="244"/>
      <c r="C251" s="245"/>
      <c r="D251" s="246" t="s">
        <v>157</v>
      </c>
      <c r="E251" s="247" t="s">
        <v>1</v>
      </c>
      <c r="F251" s="248" t="s">
        <v>289</v>
      </c>
      <c r="G251" s="245"/>
      <c r="H251" s="249">
        <v>3.35</v>
      </c>
      <c r="I251" s="250"/>
      <c r="J251" s="245"/>
      <c r="K251" s="245"/>
      <c r="L251" s="251"/>
      <c r="M251" s="252"/>
      <c r="N251" s="253"/>
      <c r="O251" s="253"/>
      <c r="P251" s="253"/>
      <c r="Q251" s="253"/>
      <c r="R251" s="253"/>
      <c r="S251" s="253"/>
      <c r="T251" s="25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5" t="s">
        <v>157</v>
      </c>
      <c r="AU251" s="255" t="s">
        <v>93</v>
      </c>
      <c r="AV251" s="13" t="s">
        <v>93</v>
      </c>
      <c r="AW251" s="13" t="s">
        <v>38</v>
      </c>
      <c r="AX251" s="13" t="s">
        <v>83</v>
      </c>
      <c r="AY251" s="255" t="s">
        <v>142</v>
      </c>
    </row>
    <row r="252" spans="1:51" s="13" customFormat="1" ht="12">
      <c r="A252" s="13"/>
      <c r="B252" s="244"/>
      <c r="C252" s="245"/>
      <c r="D252" s="246" t="s">
        <v>157</v>
      </c>
      <c r="E252" s="247" t="s">
        <v>1</v>
      </c>
      <c r="F252" s="248" t="s">
        <v>290</v>
      </c>
      <c r="G252" s="245"/>
      <c r="H252" s="249">
        <v>3</v>
      </c>
      <c r="I252" s="250"/>
      <c r="J252" s="245"/>
      <c r="K252" s="245"/>
      <c r="L252" s="251"/>
      <c r="M252" s="252"/>
      <c r="N252" s="253"/>
      <c r="O252" s="253"/>
      <c r="P252" s="253"/>
      <c r="Q252" s="253"/>
      <c r="R252" s="253"/>
      <c r="S252" s="253"/>
      <c r="T252" s="25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5" t="s">
        <v>157</v>
      </c>
      <c r="AU252" s="255" t="s">
        <v>93</v>
      </c>
      <c r="AV252" s="13" t="s">
        <v>93</v>
      </c>
      <c r="AW252" s="13" t="s">
        <v>38</v>
      </c>
      <c r="AX252" s="13" t="s">
        <v>83</v>
      </c>
      <c r="AY252" s="255" t="s">
        <v>142</v>
      </c>
    </row>
    <row r="253" spans="1:51" s="13" customFormat="1" ht="12">
      <c r="A253" s="13"/>
      <c r="B253" s="244"/>
      <c r="C253" s="245"/>
      <c r="D253" s="246" t="s">
        <v>157</v>
      </c>
      <c r="E253" s="247" t="s">
        <v>1</v>
      </c>
      <c r="F253" s="248" t="s">
        <v>291</v>
      </c>
      <c r="G253" s="245"/>
      <c r="H253" s="249">
        <v>3.1</v>
      </c>
      <c r="I253" s="250"/>
      <c r="J253" s="245"/>
      <c r="K253" s="245"/>
      <c r="L253" s="251"/>
      <c r="M253" s="252"/>
      <c r="N253" s="253"/>
      <c r="O253" s="253"/>
      <c r="P253" s="253"/>
      <c r="Q253" s="253"/>
      <c r="R253" s="253"/>
      <c r="S253" s="253"/>
      <c r="T253" s="25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5" t="s">
        <v>157</v>
      </c>
      <c r="AU253" s="255" t="s">
        <v>93</v>
      </c>
      <c r="AV253" s="13" t="s">
        <v>93</v>
      </c>
      <c r="AW253" s="13" t="s">
        <v>38</v>
      </c>
      <c r="AX253" s="13" t="s">
        <v>83</v>
      </c>
      <c r="AY253" s="255" t="s">
        <v>142</v>
      </c>
    </row>
    <row r="254" spans="1:51" s="13" customFormat="1" ht="12">
      <c r="A254" s="13"/>
      <c r="B254" s="244"/>
      <c r="C254" s="245"/>
      <c r="D254" s="246" t="s">
        <v>157</v>
      </c>
      <c r="E254" s="247" t="s">
        <v>1</v>
      </c>
      <c r="F254" s="248" t="s">
        <v>292</v>
      </c>
      <c r="G254" s="245"/>
      <c r="H254" s="249">
        <v>3.33</v>
      </c>
      <c r="I254" s="250"/>
      <c r="J254" s="245"/>
      <c r="K254" s="245"/>
      <c r="L254" s="251"/>
      <c r="M254" s="252"/>
      <c r="N254" s="253"/>
      <c r="O254" s="253"/>
      <c r="P254" s="253"/>
      <c r="Q254" s="253"/>
      <c r="R254" s="253"/>
      <c r="S254" s="253"/>
      <c r="T254" s="25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5" t="s">
        <v>157</v>
      </c>
      <c r="AU254" s="255" t="s">
        <v>93</v>
      </c>
      <c r="AV254" s="13" t="s">
        <v>93</v>
      </c>
      <c r="AW254" s="13" t="s">
        <v>38</v>
      </c>
      <c r="AX254" s="13" t="s">
        <v>83</v>
      </c>
      <c r="AY254" s="255" t="s">
        <v>142</v>
      </c>
    </row>
    <row r="255" spans="1:51" s="13" customFormat="1" ht="12">
      <c r="A255" s="13"/>
      <c r="B255" s="244"/>
      <c r="C255" s="245"/>
      <c r="D255" s="246" t="s">
        <v>157</v>
      </c>
      <c r="E255" s="247" t="s">
        <v>1</v>
      </c>
      <c r="F255" s="248" t="s">
        <v>293</v>
      </c>
      <c r="G255" s="245"/>
      <c r="H255" s="249">
        <v>3.58</v>
      </c>
      <c r="I255" s="250"/>
      <c r="J255" s="245"/>
      <c r="K255" s="245"/>
      <c r="L255" s="251"/>
      <c r="M255" s="252"/>
      <c r="N255" s="253"/>
      <c r="O255" s="253"/>
      <c r="P255" s="253"/>
      <c r="Q255" s="253"/>
      <c r="R255" s="253"/>
      <c r="S255" s="253"/>
      <c r="T255" s="25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5" t="s">
        <v>157</v>
      </c>
      <c r="AU255" s="255" t="s">
        <v>93</v>
      </c>
      <c r="AV255" s="13" t="s">
        <v>93</v>
      </c>
      <c r="AW255" s="13" t="s">
        <v>38</v>
      </c>
      <c r="AX255" s="13" t="s">
        <v>83</v>
      </c>
      <c r="AY255" s="255" t="s">
        <v>142</v>
      </c>
    </row>
    <row r="256" spans="1:51" s="13" customFormat="1" ht="12">
      <c r="A256" s="13"/>
      <c r="B256" s="244"/>
      <c r="C256" s="245"/>
      <c r="D256" s="246" t="s">
        <v>157</v>
      </c>
      <c r="E256" s="247" t="s">
        <v>1</v>
      </c>
      <c r="F256" s="248" t="s">
        <v>294</v>
      </c>
      <c r="G256" s="245"/>
      <c r="H256" s="249">
        <v>3.58</v>
      </c>
      <c r="I256" s="250"/>
      <c r="J256" s="245"/>
      <c r="K256" s="245"/>
      <c r="L256" s="251"/>
      <c r="M256" s="252"/>
      <c r="N256" s="253"/>
      <c r="O256" s="253"/>
      <c r="P256" s="253"/>
      <c r="Q256" s="253"/>
      <c r="R256" s="253"/>
      <c r="S256" s="253"/>
      <c r="T256" s="25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5" t="s">
        <v>157</v>
      </c>
      <c r="AU256" s="255" t="s">
        <v>93</v>
      </c>
      <c r="AV256" s="13" t="s">
        <v>93</v>
      </c>
      <c r="AW256" s="13" t="s">
        <v>38</v>
      </c>
      <c r="AX256" s="13" t="s">
        <v>83</v>
      </c>
      <c r="AY256" s="255" t="s">
        <v>142</v>
      </c>
    </row>
    <row r="257" spans="1:51" s="13" customFormat="1" ht="12">
      <c r="A257" s="13"/>
      <c r="B257" s="244"/>
      <c r="C257" s="245"/>
      <c r="D257" s="246" t="s">
        <v>157</v>
      </c>
      <c r="E257" s="247" t="s">
        <v>1</v>
      </c>
      <c r="F257" s="248" t="s">
        <v>295</v>
      </c>
      <c r="G257" s="245"/>
      <c r="H257" s="249">
        <v>3.58</v>
      </c>
      <c r="I257" s="250"/>
      <c r="J257" s="245"/>
      <c r="K257" s="245"/>
      <c r="L257" s="251"/>
      <c r="M257" s="252"/>
      <c r="N257" s="253"/>
      <c r="O257" s="253"/>
      <c r="P257" s="253"/>
      <c r="Q257" s="253"/>
      <c r="R257" s="253"/>
      <c r="S257" s="253"/>
      <c r="T257" s="25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5" t="s">
        <v>157</v>
      </c>
      <c r="AU257" s="255" t="s">
        <v>93</v>
      </c>
      <c r="AV257" s="13" t="s">
        <v>93</v>
      </c>
      <c r="AW257" s="13" t="s">
        <v>38</v>
      </c>
      <c r="AX257" s="13" t="s">
        <v>83</v>
      </c>
      <c r="AY257" s="255" t="s">
        <v>142</v>
      </c>
    </row>
    <row r="258" spans="1:51" s="13" customFormat="1" ht="12">
      <c r="A258" s="13"/>
      <c r="B258" s="244"/>
      <c r="C258" s="245"/>
      <c r="D258" s="246" t="s">
        <v>157</v>
      </c>
      <c r="E258" s="247" t="s">
        <v>1</v>
      </c>
      <c r="F258" s="248" t="s">
        <v>296</v>
      </c>
      <c r="G258" s="245"/>
      <c r="H258" s="249">
        <v>4.72</v>
      </c>
      <c r="I258" s="250"/>
      <c r="J258" s="245"/>
      <c r="K258" s="245"/>
      <c r="L258" s="251"/>
      <c r="M258" s="252"/>
      <c r="N258" s="253"/>
      <c r="O258" s="253"/>
      <c r="P258" s="253"/>
      <c r="Q258" s="253"/>
      <c r="R258" s="253"/>
      <c r="S258" s="253"/>
      <c r="T258" s="25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5" t="s">
        <v>157</v>
      </c>
      <c r="AU258" s="255" t="s">
        <v>93</v>
      </c>
      <c r="AV258" s="13" t="s">
        <v>93</v>
      </c>
      <c r="AW258" s="13" t="s">
        <v>38</v>
      </c>
      <c r="AX258" s="13" t="s">
        <v>83</v>
      </c>
      <c r="AY258" s="255" t="s">
        <v>142</v>
      </c>
    </row>
    <row r="259" spans="1:51" s="13" customFormat="1" ht="12">
      <c r="A259" s="13"/>
      <c r="B259" s="244"/>
      <c r="C259" s="245"/>
      <c r="D259" s="246" t="s">
        <v>157</v>
      </c>
      <c r="E259" s="247" t="s">
        <v>1</v>
      </c>
      <c r="F259" s="248" t="s">
        <v>297</v>
      </c>
      <c r="G259" s="245"/>
      <c r="H259" s="249">
        <v>3.58</v>
      </c>
      <c r="I259" s="250"/>
      <c r="J259" s="245"/>
      <c r="K259" s="245"/>
      <c r="L259" s="251"/>
      <c r="M259" s="252"/>
      <c r="N259" s="253"/>
      <c r="O259" s="253"/>
      <c r="P259" s="253"/>
      <c r="Q259" s="253"/>
      <c r="R259" s="253"/>
      <c r="S259" s="253"/>
      <c r="T259" s="25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5" t="s">
        <v>157</v>
      </c>
      <c r="AU259" s="255" t="s">
        <v>93</v>
      </c>
      <c r="AV259" s="13" t="s">
        <v>93</v>
      </c>
      <c r="AW259" s="13" t="s">
        <v>38</v>
      </c>
      <c r="AX259" s="13" t="s">
        <v>83</v>
      </c>
      <c r="AY259" s="255" t="s">
        <v>142</v>
      </c>
    </row>
    <row r="260" spans="1:51" s="13" customFormat="1" ht="12">
      <c r="A260" s="13"/>
      <c r="B260" s="244"/>
      <c r="C260" s="245"/>
      <c r="D260" s="246" t="s">
        <v>157</v>
      </c>
      <c r="E260" s="247" t="s">
        <v>1</v>
      </c>
      <c r="F260" s="248" t="s">
        <v>298</v>
      </c>
      <c r="G260" s="245"/>
      <c r="H260" s="249">
        <v>3.26</v>
      </c>
      <c r="I260" s="250"/>
      <c r="J260" s="245"/>
      <c r="K260" s="245"/>
      <c r="L260" s="251"/>
      <c r="M260" s="252"/>
      <c r="N260" s="253"/>
      <c r="O260" s="253"/>
      <c r="P260" s="253"/>
      <c r="Q260" s="253"/>
      <c r="R260" s="253"/>
      <c r="S260" s="253"/>
      <c r="T260" s="25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5" t="s">
        <v>157</v>
      </c>
      <c r="AU260" s="255" t="s">
        <v>93</v>
      </c>
      <c r="AV260" s="13" t="s">
        <v>93</v>
      </c>
      <c r="AW260" s="13" t="s">
        <v>38</v>
      </c>
      <c r="AX260" s="13" t="s">
        <v>83</v>
      </c>
      <c r="AY260" s="255" t="s">
        <v>142</v>
      </c>
    </row>
    <row r="261" spans="1:51" s="13" customFormat="1" ht="12">
      <c r="A261" s="13"/>
      <c r="B261" s="244"/>
      <c r="C261" s="245"/>
      <c r="D261" s="246" t="s">
        <v>157</v>
      </c>
      <c r="E261" s="247" t="s">
        <v>1</v>
      </c>
      <c r="F261" s="248" t="s">
        <v>299</v>
      </c>
      <c r="G261" s="245"/>
      <c r="H261" s="249">
        <v>1.18</v>
      </c>
      <c r="I261" s="250"/>
      <c r="J261" s="245"/>
      <c r="K261" s="245"/>
      <c r="L261" s="251"/>
      <c r="M261" s="252"/>
      <c r="N261" s="253"/>
      <c r="O261" s="253"/>
      <c r="P261" s="253"/>
      <c r="Q261" s="253"/>
      <c r="R261" s="253"/>
      <c r="S261" s="253"/>
      <c r="T261" s="25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5" t="s">
        <v>157</v>
      </c>
      <c r="AU261" s="255" t="s">
        <v>93</v>
      </c>
      <c r="AV261" s="13" t="s">
        <v>93</v>
      </c>
      <c r="AW261" s="13" t="s">
        <v>38</v>
      </c>
      <c r="AX261" s="13" t="s">
        <v>83</v>
      </c>
      <c r="AY261" s="255" t="s">
        <v>142</v>
      </c>
    </row>
    <row r="262" spans="1:51" s="13" customFormat="1" ht="12">
      <c r="A262" s="13"/>
      <c r="B262" s="244"/>
      <c r="C262" s="245"/>
      <c r="D262" s="246" t="s">
        <v>157</v>
      </c>
      <c r="E262" s="247" t="s">
        <v>1</v>
      </c>
      <c r="F262" s="248" t="s">
        <v>300</v>
      </c>
      <c r="G262" s="245"/>
      <c r="H262" s="249">
        <v>3.76</v>
      </c>
      <c r="I262" s="250"/>
      <c r="J262" s="245"/>
      <c r="K262" s="245"/>
      <c r="L262" s="251"/>
      <c r="M262" s="252"/>
      <c r="N262" s="253"/>
      <c r="O262" s="253"/>
      <c r="P262" s="253"/>
      <c r="Q262" s="253"/>
      <c r="R262" s="253"/>
      <c r="S262" s="253"/>
      <c r="T262" s="25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5" t="s">
        <v>157</v>
      </c>
      <c r="AU262" s="255" t="s">
        <v>93</v>
      </c>
      <c r="AV262" s="13" t="s">
        <v>93</v>
      </c>
      <c r="AW262" s="13" t="s">
        <v>38</v>
      </c>
      <c r="AX262" s="13" t="s">
        <v>83</v>
      </c>
      <c r="AY262" s="255" t="s">
        <v>142</v>
      </c>
    </row>
    <row r="263" spans="1:51" s="13" customFormat="1" ht="12">
      <c r="A263" s="13"/>
      <c r="B263" s="244"/>
      <c r="C263" s="245"/>
      <c r="D263" s="246" t="s">
        <v>157</v>
      </c>
      <c r="E263" s="247" t="s">
        <v>1</v>
      </c>
      <c r="F263" s="248" t="s">
        <v>301</v>
      </c>
      <c r="G263" s="245"/>
      <c r="H263" s="249">
        <v>1.9</v>
      </c>
      <c r="I263" s="250"/>
      <c r="J263" s="245"/>
      <c r="K263" s="245"/>
      <c r="L263" s="251"/>
      <c r="M263" s="252"/>
      <c r="N263" s="253"/>
      <c r="O263" s="253"/>
      <c r="P263" s="253"/>
      <c r="Q263" s="253"/>
      <c r="R263" s="253"/>
      <c r="S263" s="253"/>
      <c r="T263" s="25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5" t="s">
        <v>157</v>
      </c>
      <c r="AU263" s="255" t="s">
        <v>93</v>
      </c>
      <c r="AV263" s="13" t="s">
        <v>93</v>
      </c>
      <c r="AW263" s="13" t="s">
        <v>38</v>
      </c>
      <c r="AX263" s="13" t="s">
        <v>83</v>
      </c>
      <c r="AY263" s="255" t="s">
        <v>142</v>
      </c>
    </row>
    <row r="264" spans="1:51" s="13" customFormat="1" ht="12">
      <c r="A264" s="13"/>
      <c r="B264" s="244"/>
      <c r="C264" s="245"/>
      <c r="D264" s="246" t="s">
        <v>157</v>
      </c>
      <c r="E264" s="247" t="s">
        <v>1</v>
      </c>
      <c r="F264" s="248" t="s">
        <v>302</v>
      </c>
      <c r="G264" s="245"/>
      <c r="H264" s="249">
        <v>3.3</v>
      </c>
      <c r="I264" s="250"/>
      <c r="J264" s="245"/>
      <c r="K264" s="245"/>
      <c r="L264" s="251"/>
      <c r="M264" s="252"/>
      <c r="N264" s="253"/>
      <c r="O264" s="253"/>
      <c r="P264" s="253"/>
      <c r="Q264" s="253"/>
      <c r="R264" s="253"/>
      <c r="S264" s="253"/>
      <c r="T264" s="25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5" t="s">
        <v>157</v>
      </c>
      <c r="AU264" s="255" t="s">
        <v>93</v>
      </c>
      <c r="AV264" s="13" t="s">
        <v>93</v>
      </c>
      <c r="AW264" s="13" t="s">
        <v>38</v>
      </c>
      <c r="AX264" s="13" t="s">
        <v>83</v>
      </c>
      <c r="AY264" s="255" t="s">
        <v>142</v>
      </c>
    </row>
    <row r="265" spans="1:51" s="13" customFormat="1" ht="12">
      <c r="A265" s="13"/>
      <c r="B265" s="244"/>
      <c r="C265" s="245"/>
      <c r="D265" s="246" t="s">
        <v>157</v>
      </c>
      <c r="E265" s="247" t="s">
        <v>1</v>
      </c>
      <c r="F265" s="248" t="s">
        <v>303</v>
      </c>
      <c r="G265" s="245"/>
      <c r="H265" s="249">
        <v>3.63</v>
      </c>
      <c r="I265" s="250"/>
      <c r="J265" s="245"/>
      <c r="K265" s="245"/>
      <c r="L265" s="251"/>
      <c r="M265" s="252"/>
      <c r="N265" s="253"/>
      <c r="O265" s="253"/>
      <c r="P265" s="253"/>
      <c r="Q265" s="253"/>
      <c r="R265" s="253"/>
      <c r="S265" s="253"/>
      <c r="T265" s="25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5" t="s">
        <v>157</v>
      </c>
      <c r="AU265" s="255" t="s">
        <v>93</v>
      </c>
      <c r="AV265" s="13" t="s">
        <v>93</v>
      </c>
      <c r="AW265" s="13" t="s">
        <v>38</v>
      </c>
      <c r="AX265" s="13" t="s">
        <v>83</v>
      </c>
      <c r="AY265" s="255" t="s">
        <v>142</v>
      </c>
    </row>
    <row r="266" spans="1:51" s="13" customFormat="1" ht="12">
      <c r="A266" s="13"/>
      <c r="B266" s="244"/>
      <c r="C266" s="245"/>
      <c r="D266" s="246" t="s">
        <v>157</v>
      </c>
      <c r="E266" s="247" t="s">
        <v>1</v>
      </c>
      <c r="F266" s="248" t="s">
        <v>304</v>
      </c>
      <c r="G266" s="245"/>
      <c r="H266" s="249">
        <v>3.99</v>
      </c>
      <c r="I266" s="250"/>
      <c r="J266" s="245"/>
      <c r="K266" s="245"/>
      <c r="L266" s="251"/>
      <c r="M266" s="252"/>
      <c r="N266" s="253"/>
      <c r="O266" s="253"/>
      <c r="P266" s="253"/>
      <c r="Q266" s="253"/>
      <c r="R266" s="253"/>
      <c r="S266" s="253"/>
      <c r="T266" s="25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5" t="s">
        <v>157</v>
      </c>
      <c r="AU266" s="255" t="s">
        <v>93</v>
      </c>
      <c r="AV266" s="13" t="s">
        <v>93</v>
      </c>
      <c r="AW266" s="13" t="s">
        <v>38</v>
      </c>
      <c r="AX266" s="13" t="s">
        <v>83</v>
      </c>
      <c r="AY266" s="255" t="s">
        <v>142</v>
      </c>
    </row>
    <row r="267" spans="1:51" s="13" customFormat="1" ht="12">
      <c r="A267" s="13"/>
      <c r="B267" s="244"/>
      <c r="C267" s="245"/>
      <c r="D267" s="246" t="s">
        <v>157</v>
      </c>
      <c r="E267" s="247" t="s">
        <v>1</v>
      </c>
      <c r="F267" s="248" t="s">
        <v>305</v>
      </c>
      <c r="G267" s="245"/>
      <c r="H267" s="249">
        <v>3.57</v>
      </c>
      <c r="I267" s="250"/>
      <c r="J267" s="245"/>
      <c r="K267" s="245"/>
      <c r="L267" s="251"/>
      <c r="M267" s="252"/>
      <c r="N267" s="253"/>
      <c r="O267" s="253"/>
      <c r="P267" s="253"/>
      <c r="Q267" s="253"/>
      <c r="R267" s="253"/>
      <c r="S267" s="253"/>
      <c r="T267" s="25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5" t="s">
        <v>157</v>
      </c>
      <c r="AU267" s="255" t="s">
        <v>93</v>
      </c>
      <c r="AV267" s="13" t="s">
        <v>93</v>
      </c>
      <c r="AW267" s="13" t="s">
        <v>38</v>
      </c>
      <c r="AX267" s="13" t="s">
        <v>83</v>
      </c>
      <c r="AY267" s="255" t="s">
        <v>142</v>
      </c>
    </row>
    <row r="268" spans="1:51" s="13" customFormat="1" ht="12">
      <c r="A268" s="13"/>
      <c r="B268" s="244"/>
      <c r="C268" s="245"/>
      <c r="D268" s="246" t="s">
        <v>157</v>
      </c>
      <c r="E268" s="247" t="s">
        <v>1</v>
      </c>
      <c r="F268" s="248" t="s">
        <v>306</v>
      </c>
      <c r="G268" s="245"/>
      <c r="H268" s="249">
        <v>3.61</v>
      </c>
      <c r="I268" s="250"/>
      <c r="J268" s="245"/>
      <c r="K268" s="245"/>
      <c r="L268" s="251"/>
      <c r="M268" s="252"/>
      <c r="N268" s="253"/>
      <c r="O268" s="253"/>
      <c r="P268" s="253"/>
      <c r="Q268" s="253"/>
      <c r="R268" s="253"/>
      <c r="S268" s="253"/>
      <c r="T268" s="25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5" t="s">
        <v>157</v>
      </c>
      <c r="AU268" s="255" t="s">
        <v>93</v>
      </c>
      <c r="AV268" s="13" t="s">
        <v>93</v>
      </c>
      <c r="AW268" s="13" t="s">
        <v>38</v>
      </c>
      <c r="AX268" s="13" t="s">
        <v>83</v>
      </c>
      <c r="AY268" s="255" t="s">
        <v>142</v>
      </c>
    </row>
    <row r="269" spans="1:51" s="13" customFormat="1" ht="12">
      <c r="A269" s="13"/>
      <c r="B269" s="244"/>
      <c r="C269" s="245"/>
      <c r="D269" s="246" t="s">
        <v>157</v>
      </c>
      <c r="E269" s="247" t="s">
        <v>1</v>
      </c>
      <c r="F269" s="248" t="s">
        <v>307</v>
      </c>
      <c r="G269" s="245"/>
      <c r="H269" s="249">
        <v>3.61</v>
      </c>
      <c r="I269" s="250"/>
      <c r="J269" s="245"/>
      <c r="K269" s="245"/>
      <c r="L269" s="251"/>
      <c r="M269" s="252"/>
      <c r="N269" s="253"/>
      <c r="O269" s="253"/>
      <c r="P269" s="253"/>
      <c r="Q269" s="253"/>
      <c r="R269" s="253"/>
      <c r="S269" s="253"/>
      <c r="T269" s="25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5" t="s">
        <v>157</v>
      </c>
      <c r="AU269" s="255" t="s">
        <v>93</v>
      </c>
      <c r="AV269" s="13" t="s">
        <v>93</v>
      </c>
      <c r="AW269" s="13" t="s">
        <v>38</v>
      </c>
      <c r="AX269" s="13" t="s">
        <v>83</v>
      </c>
      <c r="AY269" s="255" t="s">
        <v>142</v>
      </c>
    </row>
    <row r="270" spans="1:51" s="13" customFormat="1" ht="12">
      <c r="A270" s="13"/>
      <c r="B270" s="244"/>
      <c r="C270" s="245"/>
      <c r="D270" s="246" t="s">
        <v>157</v>
      </c>
      <c r="E270" s="247" t="s">
        <v>1</v>
      </c>
      <c r="F270" s="248" t="s">
        <v>308</v>
      </c>
      <c r="G270" s="245"/>
      <c r="H270" s="249">
        <v>2.55</v>
      </c>
      <c r="I270" s="250"/>
      <c r="J270" s="245"/>
      <c r="K270" s="245"/>
      <c r="L270" s="251"/>
      <c r="M270" s="252"/>
      <c r="N270" s="253"/>
      <c r="O270" s="253"/>
      <c r="P270" s="253"/>
      <c r="Q270" s="253"/>
      <c r="R270" s="253"/>
      <c r="S270" s="253"/>
      <c r="T270" s="25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5" t="s">
        <v>157</v>
      </c>
      <c r="AU270" s="255" t="s">
        <v>93</v>
      </c>
      <c r="AV270" s="13" t="s">
        <v>93</v>
      </c>
      <c r="AW270" s="13" t="s">
        <v>38</v>
      </c>
      <c r="AX270" s="13" t="s">
        <v>83</v>
      </c>
      <c r="AY270" s="255" t="s">
        <v>142</v>
      </c>
    </row>
    <row r="271" spans="1:51" s="13" customFormat="1" ht="12">
      <c r="A271" s="13"/>
      <c r="B271" s="244"/>
      <c r="C271" s="245"/>
      <c r="D271" s="246" t="s">
        <v>157</v>
      </c>
      <c r="E271" s="247" t="s">
        <v>1</v>
      </c>
      <c r="F271" s="248" t="s">
        <v>309</v>
      </c>
      <c r="G271" s="245"/>
      <c r="H271" s="249">
        <v>2.55</v>
      </c>
      <c r="I271" s="250"/>
      <c r="J271" s="245"/>
      <c r="K271" s="245"/>
      <c r="L271" s="251"/>
      <c r="M271" s="252"/>
      <c r="N271" s="253"/>
      <c r="O271" s="253"/>
      <c r="P271" s="253"/>
      <c r="Q271" s="253"/>
      <c r="R271" s="253"/>
      <c r="S271" s="253"/>
      <c r="T271" s="25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5" t="s">
        <v>157</v>
      </c>
      <c r="AU271" s="255" t="s">
        <v>93</v>
      </c>
      <c r="AV271" s="13" t="s">
        <v>93</v>
      </c>
      <c r="AW271" s="13" t="s">
        <v>38</v>
      </c>
      <c r="AX271" s="13" t="s">
        <v>83</v>
      </c>
      <c r="AY271" s="255" t="s">
        <v>142</v>
      </c>
    </row>
    <row r="272" spans="1:51" s="13" customFormat="1" ht="12">
      <c r="A272" s="13"/>
      <c r="B272" s="244"/>
      <c r="C272" s="245"/>
      <c r="D272" s="246" t="s">
        <v>157</v>
      </c>
      <c r="E272" s="247" t="s">
        <v>1</v>
      </c>
      <c r="F272" s="248" t="s">
        <v>310</v>
      </c>
      <c r="G272" s="245"/>
      <c r="H272" s="249">
        <v>4.38</v>
      </c>
      <c r="I272" s="250"/>
      <c r="J272" s="245"/>
      <c r="K272" s="245"/>
      <c r="L272" s="251"/>
      <c r="M272" s="252"/>
      <c r="N272" s="253"/>
      <c r="O272" s="253"/>
      <c r="P272" s="253"/>
      <c r="Q272" s="253"/>
      <c r="R272" s="253"/>
      <c r="S272" s="253"/>
      <c r="T272" s="254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5" t="s">
        <v>157</v>
      </c>
      <c r="AU272" s="255" t="s">
        <v>93</v>
      </c>
      <c r="AV272" s="13" t="s">
        <v>93</v>
      </c>
      <c r="AW272" s="13" t="s">
        <v>38</v>
      </c>
      <c r="AX272" s="13" t="s">
        <v>83</v>
      </c>
      <c r="AY272" s="255" t="s">
        <v>142</v>
      </c>
    </row>
    <row r="273" spans="1:51" s="13" customFormat="1" ht="12">
      <c r="A273" s="13"/>
      <c r="B273" s="244"/>
      <c r="C273" s="245"/>
      <c r="D273" s="246" t="s">
        <v>157</v>
      </c>
      <c r="E273" s="247" t="s">
        <v>1</v>
      </c>
      <c r="F273" s="248" t="s">
        <v>311</v>
      </c>
      <c r="G273" s="245"/>
      <c r="H273" s="249">
        <v>1.742</v>
      </c>
      <c r="I273" s="250"/>
      <c r="J273" s="245"/>
      <c r="K273" s="245"/>
      <c r="L273" s="251"/>
      <c r="M273" s="252"/>
      <c r="N273" s="253"/>
      <c r="O273" s="253"/>
      <c r="P273" s="253"/>
      <c r="Q273" s="253"/>
      <c r="R273" s="253"/>
      <c r="S273" s="253"/>
      <c r="T273" s="25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5" t="s">
        <v>157</v>
      </c>
      <c r="AU273" s="255" t="s">
        <v>93</v>
      </c>
      <c r="AV273" s="13" t="s">
        <v>93</v>
      </c>
      <c r="AW273" s="13" t="s">
        <v>38</v>
      </c>
      <c r="AX273" s="13" t="s">
        <v>83</v>
      </c>
      <c r="AY273" s="255" t="s">
        <v>142</v>
      </c>
    </row>
    <row r="274" spans="1:51" s="13" customFormat="1" ht="12">
      <c r="A274" s="13"/>
      <c r="B274" s="244"/>
      <c r="C274" s="245"/>
      <c r="D274" s="246" t="s">
        <v>157</v>
      </c>
      <c r="E274" s="247" t="s">
        <v>1</v>
      </c>
      <c r="F274" s="248" t="s">
        <v>312</v>
      </c>
      <c r="G274" s="245"/>
      <c r="H274" s="249">
        <v>2.64</v>
      </c>
      <c r="I274" s="250"/>
      <c r="J274" s="245"/>
      <c r="K274" s="245"/>
      <c r="L274" s="251"/>
      <c r="M274" s="252"/>
      <c r="N274" s="253"/>
      <c r="O274" s="253"/>
      <c r="P274" s="253"/>
      <c r="Q274" s="253"/>
      <c r="R274" s="253"/>
      <c r="S274" s="253"/>
      <c r="T274" s="254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5" t="s">
        <v>157</v>
      </c>
      <c r="AU274" s="255" t="s">
        <v>93</v>
      </c>
      <c r="AV274" s="13" t="s">
        <v>93</v>
      </c>
      <c r="AW274" s="13" t="s">
        <v>38</v>
      </c>
      <c r="AX274" s="13" t="s">
        <v>83</v>
      </c>
      <c r="AY274" s="255" t="s">
        <v>142</v>
      </c>
    </row>
    <row r="275" spans="1:51" s="13" customFormat="1" ht="12">
      <c r="A275" s="13"/>
      <c r="B275" s="244"/>
      <c r="C275" s="245"/>
      <c r="D275" s="246" t="s">
        <v>157</v>
      </c>
      <c r="E275" s="247" t="s">
        <v>1</v>
      </c>
      <c r="F275" s="248" t="s">
        <v>313</v>
      </c>
      <c r="G275" s="245"/>
      <c r="H275" s="249">
        <v>2.25</v>
      </c>
      <c r="I275" s="250"/>
      <c r="J275" s="245"/>
      <c r="K275" s="245"/>
      <c r="L275" s="251"/>
      <c r="M275" s="252"/>
      <c r="N275" s="253"/>
      <c r="O275" s="253"/>
      <c r="P275" s="253"/>
      <c r="Q275" s="253"/>
      <c r="R275" s="253"/>
      <c r="S275" s="253"/>
      <c r="T275" s="25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5" t="s">
        <v>157</v>
      </c>
      <c r="AU275" s="255" t="s">
        <v>93</v>
      </c>
      <c r="AV275" s="13" t="s">
        <v>93</v>
      </c>
      <c r="AW275" s="13" t="s">
        <v>38</v>
      </c>
      <c r="AX275" s="13" t="s">
        <v>83</v>
      </c>
      <c r="AY275" s="255" t="s">
        <v>142</v>
      </c>
    </row>
    <row r="276" spans="1:51" s="13" customFormat="1" ht="12">
      <c r="A276" s="13"/>
      <c r="B276" s="244"/>
      <c r="C276" s="245"/>
      <c r="D276" s="246" t="s">
        <v>157</v>
      </c>
      <c r="E276" s="247" t="s">
        <v>1</v>
      </c>
      <c r="F276" s="248" t="s">
        <v>314</v>
      </c>
      <c r="G276" s="245"/>
      <c r="H276" s="249">
        <v>3.57</v>
      </c>
      <c r="I276" s="250"/>
      <c r="J276" s="245"/>
      <c r="K276" s="245"/>
      <c r="L276" s="251"/>
      <c r="M276" s="252"/>
      <c r="N276" s="253"/>
      <c r="O276" s="253"/>
      <c r="P276" s="253"/>
      <c r="Q276" s="253"/>
      <c r="R276" s="253"/>
      <c r="S276" s="253"/>
      <c r="T276" s="254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5" t="s">
        <v>157</v>
      </c>
      <c r="AU276" s="255" t="s">
        <v>93</v>
      </c>
      <c r="AV276" s="13" t="s">
        <v>93</v>
      </c>
      <c r="AW276" s="13" t="s">
        <v>38</v>
      </c>
      <c r="AX276" s="13" t="s">
        <v>83</v>
      </c>
      <c r="AY276" s="255" t="s">
        <v>142</v>
      </c>
    </row>
    <row r="277" spans="1:51" s="13" customFormat="1" ht="12">
      <c r="A277" s="13"/>
      <c r="B277" s="244"/>
      <c r="C277" s="245"/>
      <c r="D277" s="246" t="s">
        <v>157</v>
      </c>
      <c r="E277" s="247" t="s">
        <v>1</v>
      </c>
      <c r="F277" s="248" t="s">
        <v>315</v>
      </c>
      <c r="G277" s="245"/>
      <c r="H277" s="249">
        <v>3.57</v>
      </c>
      <c r="I277" s="250"/>
      <c r="J277" s="245"/>
      <c r="K277" s="245"/>
      <c r="L277" s="251"/>
      <c r="M277" s="252"/>
      <c r="N277" s="253"/>
      <c r="O277" s="253"/>
      <c r="P277" s="253"/>
      <c r="Q277" s="253"/>
      <c r="R277" s="253"/>
      <c r="S277" s="253"/>
      <c r="T277" s="25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5" t="s">
        <v>157</v>
      </c>
      <c r="AU277" s="255" t="s">
        <v>93</v>
      </c>
      <c r="AV277" s="13" t="s">
        <v>93</v>
      </c>
      <c r="AW277" s="13" t="s">
        <v>38</v>
      </c>
      <c r="AX277" s="13" t="s">
        <v>83</v>
      </c>
      <c r="AY277" s="255" t="s">
        <v>142</v>
      </c>
    </row>
    <row r="278" spans="1:51" s="13" customFormat="1" ht="12">
      <c r="A278" s="13"/>
      <c r="B278" s="244"/>
      <c r="C278" s="245"/>
      <c r="D278" s="246" t="s">
        <v>157</v>
      </c>
      <c r="E278" s="247" t="s">
        <v>1</v>
      </c>
      <c r="F278" s="248" t="s">
        <v>316</v>
      </c>
      <c r="G278" s="245"/>
      <c r="H278" s="249">
        <v>3.57</v>
      </c>
      <c r="I278" s="250"/>
      <c r="J278" s="245"/>
      <c r="K278" s="245"/>
      <c r="L278" s="251"/>
      <c r="M278" s="252"/>
      <c r="N278" s="253"/>
      <c r="O278" s="253"/>
      <c r="P278" s="253"/>
      <c r="Q278" s="253"/>
      <c r="R278" s="253"/>
      <c r="S278" s="253"/>
      <c r="T278" s="25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5" t="s">
        <v>157</v>
      </c>
      <c r="AU278" s="255" t="s">
        <v>93</v>
      </c>
      <c r="AV278" s="13" t="s">
        <v>93</v>
      </c>
      <c r="AW278" s="13" t="s">
        <v>38</v>
      </c>
      <c r="AX278" s="13" t="s">
        <v>83</v>
      </c>
      <c r="AY278" s="255" t="s">
        <v>142</v>
      </c>
    </row>
    <row r="279" spans="1:51" s="13" customFormat="1" ht="12">
      <c r="A279" s="13"/>
      <c r="B279" s="244"/>
      <c r="C279" s="245"/>
      <c r="D279" s="246" t="s">
        <v>157</v>
      </c>
      <c r="E279" s="247" t="s">
        <v>1</v>
      </c>
      <c r="F279" s="248" t="s">
        <v>317</v>
      </c>
      <c r="G279" s="245"/>
      <c r="H279" s="249">
        <v>3.57</v>
      </c>
      <c r="I279" s="250"/>
      <c r="J279" s="245"/>
      <c r="K279" s="245"/>
      <c r="L279" s="251"/>
      <c r="M279" s="252"/>
      <c r="N279" s="253"/>
      <c r="O279" s="253"/>
      <c r="P279" s="253"/>
      <c r="Q279" s="253"/>
      <c r="R279" s="253"/>
      <c r="S279" s="253"/>
      <c r="T279" s="25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5" t="s">
        <v>157</v>
      </c>
      <c r="AU279" s="255" t="s">
        <v>93</v>
      </c>
      <c r="AV279" s="13" t="s">
        <v>93</v>
      </c>
      <c r="AW279" s="13" t="s">
        <v>38</v>
      </c>
      <c r="AX279" s="13" t="s">
        <v>83</v>
      </c>
      <c r="AY279" s="255" t="s">
        <v>142</v>
      </c>
    </row>
    <row r="280" spans="1:51" s="13" customFormat="1" ht="12">
      <c r="A280" s="13"/>
      <c r="B280" s="244"/>
      <c r="C280" s="245"/>
      <c r="D280" s="246" t="s">
        <v>157</v>
      </c>
      <c r="E280" s="247" t="s">
        <v>1</v>
      </c>
      <c r="F280" s="248" t="s">
        <v>318</v>
      </c>
      <c r="G280" s="245"/>
      <c r="H280" s="249">
        <v>3.168</v>
      </c>
      <c r="I280" s="250"/>
      <c r="J280" s="245"/>
      <c r="K280" s="245"/>
      <c r="L280" s="251"/>
      <c r="M280" s="252"/>
      <c r="N280" s="253"/>
      <c r="O280" s="253"/>
      <c r="P280" s="253"/>
      <c r="Q280" s="253"/>
      <c r="R280" s="253"/>
      <c r="S280" s="253"/>
      <c r="T280" s="25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5" t="s">
        <v>157</v>
      </c>
      <c r="AU280" s="255" t="s">
        <v>93</v>
      </c>
      <c r="AV280" s="13" t="s">
        <v>93</v>
      </c>
      <c r="AW280" s="13" t="s">
        <v>38</v>
      </c>
      <c r="AX280" s="13" t="s">
        <v>83</v>
      </c>
      <c r="AY280" s="255" t="s">
        <v>142</v>
      </c>
    </row>
    <row r="281" spans="1:51" s="13" customFormat="1" ht="12">
      <c r="A281" s="13"/>
      <c r="B281" s="244"/>
      <c r="C281" s="245"/>
      <c r="D281" s="246" t="s">
        <v>157</v>
      </c>
      <c r="E281" s="247" t="s">
        <v>1</v>
      </c>
      <c r="F281" s="248" t="s">
        <v>319</v>
      </c>
      <c r="G281" s="245"/>
      <c r="H281" s="249">
        <v>3.27</v>
      </c>
      <c r="I281" s="250"/>
      <c r="J281" s="245"/>
      <c r="K281" s="245"/>
      <c r="L281" s="251"/>
      <c r="M281" s="252"/>
      <c r="N281" s="253"/>
      <c r="O281" s="253"/>
      <c r="P281" s="253"/>
      <c r="Q281" s="253"/>
      <c r="R281" s="253"/>
      <c r="S281" s="253"/>
      <c r="T281" s="25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5" t="s">
        <v>157</v>
      </c>
      <c r="AU281" s="255" t="s">
        <v>93</v>
      </c>
      <c r="AV281" s="13" t="s">
        <v>93</v>
      </c>
      <c r="AW281" s="13" t="s">
        <v>38</v>
      </c>
      <c r="AX281" s="13" t="s">
        <v>83</v>
      </c>
      <c r="AY281" s="255" t="s">
        <v>142</v>
      </c>
    </row>
    <row r="282" spans="1:51" s="13" customFormat="1" ht="12">
      <c r="A282" s="13"/>
      <c r="B282" s="244"/>
      <c r="C282" s="245"/>
      <c r="D282" s="246" t="s">
        <v>157</v>
      </c>
      <c r="E282" s="247" t="s">
        <v>1</v>
      </c>
      <c r="F282" s="248" t="s">
        <v>320</v>
      </c>
      <c r="G282" s="245"/>
      <c r="H282" s="249">
        <v>3.26</v>
      </c>
      <c r="I282" s="250"/>
      <c r="J282" s="245"/>
      <c r="K282" s="245"/>
      <c r="L282" s="251"/>
      <c r="M282" s="252"/>
      <c r="N282" s="253"/>
      <c r="O282" s="253"/>
      <c r="P282" s="253"/>
      <c r="Q282" s="253"/>
      <c r="R282" s="253"/>
      <c r="S282" s="253"/>
      <c r="T282" s="25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5" t="s">
        <v>157</v>
      </c>
      <c r="AU282" s="255" t="s">
        <v>93</v>
      </c>
      <c r="AV282" s="13" t="s">
        <v>93</v>
      </c>
      <c r="AW282" s="13" t="s">
        <v>38</v>
      </c>
      <c r="AX282" s="13" t="s">
        <v>83</v>
      </c>
      <c r="AY282" s="255" t="s">
        <v>142</v>
      </c>
    </row>
    <row r="283" spans="1:51" s="13" customFormat="1" ht="12">
      <c r="A283" s="13"/>
      <c r="B283" s="244"/>
      <c r="C283" s="245"/>
      <c r="D283" s="246" t="s">
        <v>157</v>
      </c>
      <c r="E283" s="247" t="s">
        <v>1</v>
      </c>
      <c r="F283" s="248" t="s">
        <v>321</v>
      </c>
      <c r="G283" s="245"/>
      <c r="H283" s="249">
        <v>3.27</v>
      </c>
      <c r="I283" s="250"/>
      <c r="J283" s="245"/>
      <c r="K283" s="245"/>
      <c r="L283" s="251"/>
      <c r="M283" s="252"/>
      <c r="N283" s="253"/>
      <c r="O283" s="253"/>
      <c r="P283" s="253"/>
      <c r="Q283" s="253"/>
      <c r="R283" s="253"/>
      <c r="S283" s="253"/>
      <c r="T283" s="25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5" t="s">
        <v>157</v>
      </c>
      <c r="AU283" s="255" t="s">
        <v>93</v>
      </c>
      <c r="AV283" s="13" t="s">
        <v>93</v>
      </c>
      <c r="AW283" s="13" t="s">
        <v>38</v>
      </c>
      <c r="AX283" s="13" t="s">
        <v>83</v>
      </c>
      <c r="AY283" s="255" t="s">
        <v>142</v>
      </c>
    </row>
    <row r="284" spans="1:51" s="13" customFormat="1" ht="12">
      <c r="A284" s="13"/>
      <c r="B284" s="244"/>
      <c r="C284" s="245"/>
      <c r="D284" s="246" t="s">
        <v>157</v>
      </c>
      <c r="E284" s="247" t="s">
        <v>1</v>
      </c>
      <c r="F284" s="248" t="s">
        <v>322</v>
      </c>
      <c r="G284" s="245"/>
      <c r="H284" s="249">
        <v>5.07</v>
      </c>
      <c r="I284" s="250"/>
      <c r="J284" s="245"/>
      <c r="K284" s="245"/>
      <c r="L284" s="251"/>
      <c r="M284" s="252"/>
      <c r="N284" s="253"/>
      <c r="O284" s="253"/>
      <c r="P284" s="253"/>
      <c r="Q284" s="253"/>
      <c r="R284" s="253"/>
      <c r="S284" s="253"/>
      <c r="T284" s="25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5" t="s">
        <v>157</v>
      </c>
      <c r="AU284" s="255" t="s">
        <v>93</v>
      </c>
      <c r="AV284" s="13" t="s">
        <v>93</v>
      </c>
      <c r="AW284" s="13" t="s">
        <v>38</v>
      </c>
      <c r="AX284" s="13" t="s">
        <v>83</v>
      </c>
      <c r="AY284" s="255" t="s">
        <v>142</v>
      </c>
    </row>
    <row r="285" spans="1:51" s="13" customFormat="1" ht="12">
      <c r="A285" s="13"/>
      <c r="B285" s="244"/>
      <c r="C285" s="245"/>
      <c r="D285" s="246" t="s">
        <v>157</v>
      </c>
      <c r="E285" s="247" t="s">
        <v>1</v>
      </c>
      <c r="F285" s="248" t="s">
        <v>323</v>
      </c>
      <c r="G285" s="245"/>
      <c r="H285" s="249">
        <v>5.07</v>
      </c>
      <c r="I285" s="250"/>
      <c r="J285" s="245"/>
      <c r="K285" s="245"/>
      <c r="L285" s="251"/>
      <c r="M285" s="252"/>
      <c r="N285" s="253"/>
      <c r="O285" s="253"/>
      <c r="P285" s="253"/>
      <c r="Q285" s="253"/>
      <c r="R285" s="253"/>
      <c r="S285" s="253"/>
      <c r="T285" s="25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5" t="s">
        <v>157</v>
      </c>
      <c r="AU285" s="255" t="s">
        <v>93</v>
      </c>
      <c r="AV285" s="13" t="s">
        <v>93</v>
      </c>
      <c r="AW285" s="13" t="s">
        <v>38</v>
      </c>
      <c r="AX285" s="13" t="s">
        <v>83</v>
      </c>
      <c r="AY285" s="255" t="s">
        <v>142</v>
      </c>
    </row>
    <row r="286" spans="1:51" s="13" customFormat="1" ht="12">
      <c r="A286" s="13"/>
      <c r="B286" s="244"/>
      <c r="C286" s="245"/>
      <c r="D286" s="246" t="s">
        <v>157</v>
      </c>
      <c r="E286" s="247" t="s">
        <v>1</v>
      </c>
      <c r="F286" s="248" t="s">
        <v>324</v>
      </c>
      <c r="G286" s="245"/>
      <c r="H286" s="249">
        <v>5.07</v>
      </c>
      <c r="I286" s="250"/>
      <c r="J286" s="245"/>
      <c r="K286" s="245"/>
      <c r="L286" s="251"/>
      <c r="M286" s="252"/>
      <c r="N286" s="253"/>
      <c r="O286" s="253"/>
      <c r="P286" s="253"/>
      <c r="Q286" s="253"/>
      <c r="R286" s="253"/>
      <c r="S286" s="253"/>
      <c r="T286" s="254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5" t="s">
        <v>157</v>
      </c>
      <c r="AU286" s="255" t="s">
        <v>93</v>
      </c>
      <c r="AV286" s="13" t="s">
        <v>93</v>
      </c>
      <c r="AW286" s="13" t="s">
        <v>38</v>
      </c>
      <c r="AX286" s="13" t="s">
        <v>83</v>
      </c>
      <c r="AY286" s="255" t="s">
        <v>142</v>
      </c>
    </row>
    <row r="287" spans="1:51" s="13" customFormat="1" ht="12">
      <c r="A287" s="13"/>
      <c r="B287" s="244"/>
      <c r="C287" s="245"/>
      <c r="D287" s="246" t="s">
        <v>157</v>
      </c>
      <c r="E287" s="247" t="s">
        <v>1</v>
      </c>
      <c r="F287" s="248" t="s">
        <v>325</v>
      </c>
      <c r="G287" s="245"/>
      <c r="H287" s="249">
        <v>3.24</v>
      </c>
      <c r="I287" s="250"/>
      <c r="J287" s="245"/>
      <c r="K287" s="245"/>
      <c r="L287" s="251"/>
      <c r="M287" s="252"/>
      <c r="N287" s="253"/>
      <c r="O287" s="253"/>
      <c r="P287" s="253"/>
      <c r="Q287" s="253"/>
      <c r="R287" s="253"/>
      <c r="S287" s="253"/>
      <c r="T287" s="25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5" t="s">
        <v>157</v>
      </c>
      <c r="AU287" s="255" t="s">
        <v>93</v>
      </c>
      <c r="AV287" s="13" t="s">
        <v>93</v>
      </c>
      <c r="AW287" s="13" t="s">
        <v>38</v>
      </c>
      <c r="AX287" s="13" t="s">
        <v>83</v>
      </c>
      <c r="AY287" s="255" t="s">
        <v>142</v>
      </c>
    </row>
    <row r="288" spans="1:51" s="13" customFormat="1" ht="12">
      <c r="A288" s="13"/>
      <c r="B288" s="244"/>
      <c r="C288" s="245"/>
      <c r="D288" s="246" t="s">
        <v>157</v>
      </c>
      <c r="E288" s="247" t="s">
        <v>1</v>
      </c>
      <c r="F288" s="248" t="s">
        <v>326</v>
      </c>
      <c r="G288" s="245"/>
      <c r="H288" s="249">
        <v>3.24</v>
      </c>
      <c r="I288" s="250"/>
      <c r="J288" s="245"/>
      <c r="K288" s="245"/>
      <c r="L288" s="251"/>
      <c r="M288" s="252"/>
      <c r="N288" s="253"/>
      <c r="O288" s="253"/>
      <c r="P288" s="253"/>
      <c r="Q288" s="253"/>
      <c r="R288" s="253"/>
      <c r="S288" s="253"/>
      <c r="T288" s="25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5" t="s">
        <v>157</v>
      </c>
      <c r="AU288" s="255" t="s">
        <v>93</v>
      </c>
      <c r="AV288" s="13" t="s">
        <v>93</v>
      </c>
      <c r="AW288" s="13" t="s">
        <v>38</v>
      </c>
      <c r="AX288" s="13" t="s">
        <v>83</v>
      </c>
      <c r="AY288" s="255" t="s">
        <v>142</v>
      </c>
    </row>
    <row r="289" spans="1:51" s="13" customFormat="1" ht="12">
      <c r="A289" s="13"/>
      <c r="B289" s="244"/>
      <c r="C289" s="245"/>
      <c r="D289" s="246" t="s">
        <v>157</v>
      </c>
      <c r="E289" s="247" t="s">
        <v>1</v>
      </c>
      <c r="F289" s="248" t="s">
        <v>327</v>
      </c>
      <c r="G289" s="245"/>
      <c r="H289" s="249">
        <v>3.24</v>
      </c>
      <c r="I289" s="250"/>
      <c r="J289" s="245"/>
      <c r="K289" s="245"/>
      <c r="L289" s="251"/>
      <c r="M289" s="252"/>
      <c r="N289" s="253"/>
      <c r="O289" s="253"/>
      <c r="P289" s="253"/>
      <c r="Q289" s="253"/>
      <c r="R289" s="253"/>
      <c r="S289" s="253"/>
      <c r="T289" s="25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5" t="s">
        <v>157</v>
      </c>
      <c r="AU289" s="255" t="s">
        <v>93</v>
      </c>
      <c r="AV289" s="13" t="s">
        <v>93</v>
      </c>
      <c r="AW289" s="13" t="s">
        <v>38</v>
      </c>
      <c r="AX289" s="13" t="s">
        <v>83</v>
      </c>
      <c r="AY289" s="255" t="s">
        <v>142</v>
      </c>
    </row>
    <row r="290" spans="1:51" s="13" customFormat="1" ht="12">
      <c r="A290" s="13"/>
      <c r="B290" s="244"/>
      <c r="C290" s="245"/>
      <c r="D290" s="246" t="s">
        <v>157</v>
      </c>
      <c r="E290" s="247" t="s">
        <v>1</v>
      </c>
      <c r="F290" s="248" t="s">
        <v>328</v>
      </c>
      <c r="G290" s="245"/>
      <c r="H290" s="249">
        <v>3.57</v>
      </c>
      <c r="I290" s="250"/>
      <c r="J290" s="245"/>
      <c r="K290" s="245"/>
      <c r="L290" s="251"/>
      <c r="M290" s="252"/>
      <c r="N290" s="253"/>
      <c r="O290" s="253"/>
      <c r="P290" s="253"/>
      <c r="Q290" s="253"/>
      <c r="R290" s="253"/>
      <c r="S290" s="253"/>
      <c r="T290" s="254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5" t="s">
        <v>157</v>
      </c>
      <c r="AU290" s="255" t="s">
        <v>93</v>
      </c>
      <c r="AV290" s="13" t="s">
        <v>93</v>
      </c>
      <c r="AW290" s="13" t="s">
        <v>38</v>
      </c>
      <c r="AX290" s="13" t="s">
        <v>83</v>
      </c>
      <c r="AY290" s="255" t="s">
        <v>142</v>
      </c>
    </row>
    <row r="291" spans="1:51" s="13" customFormat="1" ht="12">
      <c r="A291" s="13"/>
      <c r="B291" s="244"/>
      <c r="C291" s="245"/>
      <c r="D291" s="246" t="s">
        <v>157</v>
      </c>
      <c r="E291" s="247" t="s">
        <v>1</v>
      </c>
      <c r="F291" s="248" t="s">
        <v>329</v>
      </c>
      <c r="G291" s="245"/>
      <c r="H291" s="249">
        <v>3.57</v>
      </c>
      <c r="I291" s="250"/>
      <c r="J291" s="245"/>
      <c r="K291" s="245"/>
      <c r="L291" s="251"/>
      <c r="M291" s="252"/>
      <c r="N291" s="253"/>
      <c r="O291" s="253"/>
      <c r="P291" s="253"/>
      <c r="Q291" s="253"/>
      <c r="R291" s="253"/>
      <c r="S291" s="253"/>
      <c r="T291" s="25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5" t="s">
        <v>157</v>
      </c>
      <c r="AU291" s="255" t="s">
        <v>93</v>
      </c>
      <c r="AV291" s="13" t="s">
        <v>93</v>
      </c>
      <c r="AW291" s="13" t="s">
        <v>38</v>
      </c>
      <c r="AX291" s="13" t="s">
        <v>83</v>
      </c>
      <c r="AY291" s="255" t="s">
        <v>142</v>
      </c>
    </row>
    <row r="292" spans="1:51" s="13" customFormat="1" ht="12">
      <c r="A292" s="13"/>
      <c r="B292" s="244"/>
      <c r="C292" s="245"/>
      <c r="D292" s="246" t="s">
        <v>157</v>
      </c>
      <c r="E292" s="247" t="s">
        <v>1</v>
      </c>
      <c r="F292" s="248" t="s">
        <v>330</v>
      </c>
      <c r="G292" s="245"/>
      <c r="H292" s="249">
        <v>3.57</v>
      </c>
      <c r="I292" s="250"/>
      <c r="J292" s="245"/>
      <c r="K292" s="245"/>
      <c r="L292" s="251"/>
      <c r="M292" s="252"/>
      <c r="N292" s="253"/>
      <c r="O292" s="253"/>
      <c r="P292" s="253"/>
      <c r="Q292" s="253"/>
      <c r="R292" s="253"/>
      <c r="S292" s="253"/>
      <c r="T292" s="25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5" t="s">
        <v>157</v>
      </c>
      <c r="AU292" s="255" t="s">
        <v>93</v>
      </c>
      <c r="AV292" s="13" t="s">
        <v>93</v>
      </c>
      <c r="AW292" s="13" t="s">
        <v>38</v>
      </c>
      <c r="AX292" s="13" t="s">
        <v>83</v>
      </c>
      <c r="AY292" s="255" t="s">
        <v>142</v>
      </c>
    </row>
    <row r="293" spans="1:51" s="13" customFormat="1" ht="12">
      <c r="A293" s="13"/>
      <c r="B293" s="244"/>
      <c r="C293" s="245"/>
      <c r="D293" s="246" t="s">
        <v>157</v>
      </c>
      <c r="E293" s="247" t="s">
        <v>1</v>
      </c>
      <c r="F293" s="248" t="s">
        <v>331</v>
      </c>
      <c r="G293" s="245"/>
      <c r="H293" s="249">
        <v>3.168</v>
      </c>
      <c r="I293" s="250"/>
      <c r="J293" s="245"/>
      <c r="K293" s="245"/>
      <c r="L293" s="251"/>
      <c r="M293" s="252"/>
      <c r="N293" s="253"/>
      <c r="O293" s="253"/>
      <c r="P293" s="253"/>
      <c r="Q293" s="253"/>
      <c r="R293" s="253"/>
      <c r="S293" s="253"/>
      <c r="T293" s="25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5" t="s">
        <v>157</v>
      </c>
      <c r="AU293" s="255" t="s">
        <v>93</v>
      </c>
      <c r="AV293" s="13" t="s">
        <v>93</v>
      </c>
      <c r="AW293" s="13" t="s">
        <v>38</v>
      </c>
      <c r="AX293" s="13" t="s">
        <v>83</v>
      </c>
      <c r="AY293" s="255" t="s">
        <v>142</v>
      </c>
    </row>
    <row r="294" spans="1:51" s="13" customFormat="1" ht="12">
      <c r="A294" s="13"/>
      <c r="B294" s="244"/>
      <c r="C294" s="245"/>
      <c r="D294" s="246" t="s">
        <v>157</v>
      </c>
      <c r="E294" s="247" t="s">
        <v>1</v>
      </c>
      <c r="F294" s="248" t="s">
        <v>332</v>
      </c>
      <c r="G294" s="245"/>
      <c r="H294" s="249">
        <v>3.57</v>
      </c>
      <c r="I294" s="250"/>
      <c r="J294" s="245"/>
      <c r="K294" s="245"/>
      <c r="L294" s="251"/>
      <c r="M294" s="252"/>
      <c r="N294" s="253"/>
      <c r="O294" s="253"/>
      <c r="P294" s="253"/>
      <c r="Q294" s="253"/>
      <c r="R294" s="253"/>
      <c r="S294" s="253"/>
      <c r="T294" s="25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5" t="s">
        <v>157</v>
      </c>
      <c r="AU294" s="255" t="s">
        <v>93</v>
      </c>
      <c r="AV294" s="13" t="s">
        <v>93</v>
      </c>
      <c r="AW294" s="13" t="s">
        <v>38</v>
      </c>
      <c r="AX294" s="13" t="s">
        <v>83</v>
      </c>
      <c r="AY294" s="255" t="s">
        <v>142</v>
      </c>
    </row>
    <row r="295" spans="1:51" s="13" customFormat="1" ht="12">
      <c r="A295" s="13"/>
      <c r="B295" s="244"/>
      <c r="C295" s="245"/>
      <c r="D295" s="246" t="s">
        <v>157</v>
      </c>
      <c r="E295" s="247" t="s">
        <v>1</v>
      </c>
      <c r="F295" s="248" t="s">
        <v>333</v>
      </c>
      <c r="G295" s="245"/>
      <c r="H295" s="249">
        <v>2.25</v>
      </c>
      <c r="I295" s="250"/>
      <c r="J295" s="245"/>
      <c r="K295" s="245"/>
      <c r="L295" s="251"/>
      <c r="M295" s="252"/>
      <c r="N295" s="253"/>
      <c r="O295" s="253"/>
      <c r="P295" s="253"/>
      <c r="Q295" s="253"/>
      <c r="R295" s="253"/>
      <c r="S295" s="253"/>
      <c r="T295" s="25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5" t="s">
        <v>157</v>
      </c>
      <c r="AU295" s="255" t="s">
        <v>93</v>
      </c>
      <c r="AV295" s="13" t="s">
        <v>93</v>
      </c>
      <c r="AW295" s="13" t="s">
        <v>38</v>
      </c>
      <c r="AX295" s="13" t="s">
        <v>83</v>
      </c>
      <c r="AY295" s="255" t="s">
        <v>142</v>
      </c>
    </row>
    <row r="296" spans="1:51" s="13" customFormat="1" ht="12">
      <c r="A296" s="13"/>
      <c r="B296" s="244"/>
      <c r="C296" s="245"/>
      <c r="D296" s="246" t="s">
        <v>157</v>
      </c>
      <c r="E296" s="247" t="s">
        <v>1</v>
      </c>
      <c r="F296" s="248" t="s">
        <v>334</v>
      </c>
      <c r="G296" s="245"/>
      <c r="H296" s="249">
        <v>2.65</v>
      </c>
      <c r="I296" s="250"/>
      <c r="J296" s="245"/>
      <c r="K296" s="245"/>
      <c r="L296" s="251"/>
      <c r="M296" s="252"/>
      <c r="N296" s="253"/>
      <c r="O296" s="253"/>
      <c r="P296" s="253"/>
      <c r="Q296" s="253"/>
      <c r="R296" s="253"/>
      <c r="S296" s="253"/>
      <c r="T296" s="25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5" t="s">
        <v>157</v>
      </c>
      <c r="AU296" s="255" t="s">
        <v>93</v>
      </c>
      <c r="AV296" s="13" t="s">
        <v>93</v>
      </c>
      <c r="AW296" s="13" t="s">
        <v>38</v>
      </c>
      <c r="AX296" s="13" t="s">
        <v>83</v>
      </c>
      <c r="AY296" s="255" t="s">
        <v>142</v>
      </c>
    </row>
    <row r="297" spans="1:51" s="13" customFormat="1" ht="12">
      <c r="A297" s="13"/>
      <c r="B297" s="244"/>
      <c r="C297" s="245"/>
      <c r="D297" s="246" t="s">
        <v>157</v>
      </c>
      <c r="E297" s="247" t="s">
        <v>1</v>
      </c>
      <c r="F297" s="248" t="s">
        <v>335</v>
      </c>
      <c r="G297" s="245"/>
      <c r="H297" s="249">
        <v>2.65</v>
      </c>
      <c r="I297" s="250"/>
      <c r="J297" s="245"/>
      <c r="K297" s="245"/>
      <c r="L297" s="251"/>
      <c r="M297" s="252"/>
      <c r="N297" s="253"/>
      <c r="O297" s="253"/>
      <c r="P297" s="253"/>
      <c r="Q297" s="253"/>
      <c r="R297" s="253"/>
      <c r="S297" s="253"/>
      <c r="T297" s="25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5" t="s">
        <v>157</v>
      </c>
      <c r="AU297" s="255" t="s">
        <v>93</v>
      </c>
      <c r="AV297" s="13" t="s">
        <v>93</v>
      </c>
      <c r="AW297" s="13" t="s">
        <v>38</v>
      </c>
      <c r="AX297" s="13" t="s">
        <v>83</v>
      </c>
      <c r="AY297" s="255" t="s">
        <v>142</v>
      </c>
    </row>
    <row r="298" spans="1:51" s="13" customFormat="1" ht="12">
      <c r="A298" s="13"/>
      <c r="B298" s="244"/>
      <c r="C298" s="245"/>
      <c r="D298" s="246" t="s">
        <v>157</v>
      </c>
      <c r="E298" s="247" t="s">
        <v>1</v>
      </c>
      <c r="F298" s="248" t="s">
        <v>336</v>
      </c>
      <c r="G298" s="245"/>
      <c r="H298" s="249">
        <v>2.65</v>
      </c>
      <c r="I298" s="250"/>
      <c r="J298" s="245"/>
      <c r="K298" s="245"/>
      <c r="L298" s="251"/>
      <c r="M298" s="252"/>
      <c r="N298" s="253"/>
      <c r="O298" s="253"/>
      <c r="P298" s="253"/>
      <c r="Q298" s="253"/>
      <c r="R298" s="253"/>
      <c r="S298" s="253"/>
      <c r="T298" s="25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5" t="s">
        <v>157</v>
      </c>
      <c r="AU298" s="255" t="s">
        <v>93</v>
      </c>
      <c r="AV298" s="13" t="s">
        <v>93</v>
      </c>
      <c r="AW298" s="13" t="s">
        <v>38</v>
      </c>
      <c r="AX298" s="13" t="s">
        <v>83</v>
      </c>
      <c r="AY298" s="255" t="s">
        <v>142</v>
      </c>
    </row>
    <row r="299" spans="1:51" s="13" customFormat="1" ht="12">
      <c r="A299" s="13"/>
      <c r="B299" s="244"/>
      <c r="C299" s="245"/>
      <c r="D299" s="246" t="s">
        <v>157</v>
      </c>
      <c r="E299" s="247" t="s">
        <v>1</v>
      </c>
      <c r="F299" s="248" t="s">
        <v>337</v>
      </c>
      <c r="G299" s="245"/>
      <c r="H299" s="249">
        <v>2.97</v>
      </c>
      <c r="I299" s="250"/>
      <c r="J299" s="245"/>
      <c r="K299" s="245"/>
      <c r="L299" s="251"/>
      <c r="M299" s="252"/>
      <c r="N299" s="253"/>
      <c r="O299" s="253"/>
      <c r="P299" s="253"/>
      <c r="Q299" s="253"/>
      <c r="R299" s="253"/>
      <c r="S299" s="253"/>
      <c r="T299" s="25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55" t="s">
        <v>157</v>
      </c>
      <c r="AU299" s="255" t="s">
        <v>93</v>
      </c>
      <c r="AV299" s="13" t="s">
        <v>93</v>
      </c>
      <c r="AW299" s="13" t="s">
        <v>38</v>
      </c>
      <c r="AX299" s="13" t="s">
        <v>83</v>
      </c>
      <c r="AY299" s="255" t="s">
        <v>142</v>
      </c>
    </row>
    <row r="300" spans="1:51" s="13" customFormat="1" ht="12">
      <c r="A300" s="13"/>
      <c r="B300" s="244"/>
      <c r="C300" s="245"/>
      <c r="D300" s="246" t="s">
        <v>157</v>
      </c>
      <c r="E300" s="247" t="s">
        <v>1</v>
      </c>
      <c r="F300" s="248" t="s">
        <v>338</v>
      </c>
      <c r="G300" s="245"/>
      <c r="H300" s="249">
        <v>3.28</v>
      </c>
      <c r="I300" s="250"/>
      <c r="J300" s="245"/>
      <c r="K300" s="245"/>
      <c r="L300" s="251"/>
      <c r="M300" s="252"/>
      <c r="N300" s="253"/>
      <c r="O300" s="253"/>
      <c r="P300" s="253"/>
      <c r="Q300" s="253"/>
      <c r="R300" s="253"/>
      <c r="S300" s="253"/>
      <c r="T300" s="25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5" t="s">
        <v>157</v>
      </c>
      <c r="AU300" s="255" t="s">
        <v>93</v>
      </c>
      <c r="AV300" s="13" t="s">
        <v>93</v>
      </c>
      <c r="AW300" s="13" t="s">
        <v>38</v>
      </c>
      <c r="AX300" s="13" t="s">
        <v>83</v>
      </c>
      <c r="AY300" s="255" t="s">
        <v>142</v>
      </c>
    </row>
    <row r="301" spans="1:51" s="13" customFormat="1" ht="12">
      <c r="A301" s="13"/>
      <c r="B301" s="244"/>
      <c r="C301" s="245"/>
      <c r="D301" s="246" t="s">
        <v>157</v>
      </c>
      <c r="E301" s="247" t="s">
        <v>1</v>
      </c>
      <c r="F301" s="248" t="s">
        <v>339</v>
      </c>
      <c r="G301" s="245"/>
      <c r="H301" s="249">
        <v>3</v>
      </c>
      <c r="I301" s="250"/>
      <c r="J301" s="245"/>
      <c r="K301" s="245"/>
      <c r="L301" s="251"/>
      <c r="M301" s="252"/>
      <c r="N301" s="253"/>
      <c r="O301" s="253"/>
      <c r="P301" s="253"/>
      <c r="Q301" s="253"/>
      <c r="R301" s="253"/>
      <c r="S301" s="253"/>
      <c r="T301" s="25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5" t="s">
        <v>157</v>
      </c>
      <c r="AU301" s="255" t="s">
        <v>93</v>
      </c>
      <c r="AV301" s="13" t="s">
        <v>93</v>
      </c>
      <c r="AW301" s="13" t="s">
        <v>38</v>
      </c>
      <c r="AX301" s="13" t="s">
        <v>83</v>
      </c>
      <c r="AY301" s="255" t="s">
        <v>142</v>
      </c>
    </row>
    <row r="302" spans="1:51" s="13" customFormat="1" ht="12">
      <c r="A302" s="13"/>
      <c r="B302" s="244"/>
      <c r="C302" s="245"/>
      <c r="D302" s="246" t="s">
        <v>157</v>
      </c>
      <c r="E302" s="247" t="s">
        <v>1</v>
      </c>
      <c r="F302" s="248" t="s">
        <v>340</v>
      </c>
      <c r="G302" s="245"/>
      <c r="H302" s="249">
        <v>3.25</v>
      </c>
      <c r="I302" s="250"/>
      <c r="J302" s="245"/>
      <c r="K302" s="245"/>
      <c r="L302" s="251"/>
      <c r="M302" s="252"/>
      <c r="N302" s="253"/>
      <c r="O302" s="253"/>
      <c r="P302" s="253"/>
      <c r="Q302" s="253"/>
      <c r="R302" s="253"/>
      <c r="S302" s="253"/>
      <c r="T302" s="25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5" t="s">
        <v>157</v>
      </c>
      <c r="AU302" s="255" t="s">
        <v>93</v>
      </c>
      <c r="AV302" s="13" t="s">
        <v>93</v>
      </c>
      <c r="AW302" s="13" t="s">
        <v>38</v>
      </c>
      <c r="AX302" s="13" t="s">
        <v>83</v>
      </c>
      <c r="AY302" s="255" t="s">
        <v>142</v>
      </c>
    </row>
    <row r="303" spans="1:51" s="13" customFormat="1" ht="12">
      <c r="A303" s="13"/>
      <c r="B303" s="244"/>
      <c r="C303" s="245"/>
      <c r="D303" s="246" t="s">
        <v>157</v>
      </c>
      <c r="E303" s="247" t="s">
        <v>1</v>
      </c>
      <c r="F303" s="248" t="s">
        <v>341</v>
      </c>
      <c r="G303" s="245"/>
      <c r="H303" s="249">
        <v>2.3</v>
      </c>
      <c r="I303" s="250"/>
      <c r="J303" s="245"/>
      <c r="K303" s="245"/>
      <c r="L303" s="251"/>
      <c r="M303" s="252"/>
      <c r="N303" s="253"/>
      <c r="O303" s="253"/>
      <c r="P303" s="253"/>
      <c r="Q303" s="253"/>
      <c r="R303" s="253"/>
      <c r="S303" s="253"/>
      <c r="T303" s="25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5" t="s">
        <v>157</v>
      </c>
      <c r="AU303" s="255" t="s">
        <v>93</v>
      </c>
      <c r="AV303" s="13" t="s">
        <v>93</v>
      </c>
      <c r="AW303" s="13" t="s">
        <v>38</v>
      </c>
      <c r="AX303" s="13" t="s">
        <v>83</v>
      </c>
      <c r="AY303" s="255" t="s">
        <v>142</v>
      </c>
    </row>
    <row r="304" spans="1:51" s="13" customFormat="1" ht="12">
      <c r="A304" s="13"/>
      <c r="B304" s="244"/>
      <c r="C304" s="245"/>
      <c r="D304" s="246" t="s">
        <v>157</v>
      </c>
      <c r="E304" s="247" t="s">
        <v>1</v>
      </c>
      <c r="F304" s="248" t="s">
        <v>342</v>
      </c>
      <c r="G304" s="245"/>
      <c r="H304" s="249">
        <v>2.3</v>
      </c>
      <c r="I304" s="250"/>
      <c r="J304" s="245"/>
      <c r="K304" s="245"/>
      <c r="L304" s="251"/>
      <c r="M304" s="252"/>
      <c r="N304" s="253"/>
      <c r="O304" s="253"/>
      <c r="P304" s="253"/>
      <c r="Q304" s="253"/>
      <c r="R304" s="253"/>
      <c r="S304" s="253"/>
      <c r="T304" s="25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5" t="s">
        <v>157</v>
      </c>
      <c r="AU304" s="255" t="s">
        <v>93</v>
      </c>
      <c r="AV304" s="13" t="s">
        <v>93</v>
      </c>
      <c r="AW304" s="13" t="s">
        <v>38</v>
      </c>
      <c r="AX304" s="13" t="s">
        <v>83</v>
      </c>
      <c r="AY304" s="255" t="s">
        <v>142</v>
      </c>
    </row>
    <row r="305" spans="1:51" s="13" customFormat="1" ht="12">
      <c r="A305" s="13"/>
      <c r="B305" s="244"/>
      <c r="C305" s="245"/>
      <c r="D305" s="246" t="s">
        <v>157</v>
      </c>
      <c r="E305" s="247" t="s">
        <v>1</v>
      </c>
      <c r="F305" s="248" t="s">
        <v>343</v>
      </c>
      <c r="G305" s="245"/>
      <c r="H305" s="249">
        <v>1.44</v>
      </c>
      <c r="I305" s="250"/>
      <c r="J305" s="245"/>
      <c r="K305" s="245"/>
      <c r="L305" s="251"/>
      <c r="M305" s="252"/>
      <c r="N305" s="253"/>
      <c r="O305" s="253"/>
      <c r="P305" s="253"/>
      <c r="Q305" s="253"/>
      <c r="R305" s="253"/>
      <c r="S305" s="253"/>
      <c r="T305" s="25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5" t="s">
        <v>157</v>
      </c>
      <c r="AU305" s="255" t="s">
        <v>93</v>
      </c>
      <c r="AV305" s="13" t="s">
        <v>93</v>
      </c>
      <c r="AW305" s="13" t="s">
        <v>38</v>
      </c>
      <c r="AX305" s="13" t="s">
        <v>83</v>
      </c>
      <c r="AY305" s="255" t="s">
        <v>142</v>
      </c>
    </row>
    <row r="306" spans="1:51" s="14" customFormat="1" ht="12">
      <c r="A306" s="14"/>
      <c r="B306" s="256"/>
      <c r="C306" s="257"/>
      <c r="D306" s="246" t="s">
        <v>157</v>
      </c>
      <c r="E306" s="258" t="s">
        <v>1</v>
      </c>
      <c r="F306" s="259" t="s">
        <v>238</v>
      </c>
      <c r="G306" s="257"/>
      <c r="H306" s="260">
        <v>237.608</v>
      </c>
      <c r="I306" s="261"/>
      <c r="J306" s="257"/>
      <c r="K306" s="257"/>
      <c r="L306" s="262"/>
      <c r="M306" s="263"/>
      <c r="N306" s="264"/>
      <c r="O306" s="264"/>
      <c r="P306" s="264"/>
      <c r="Q306" s="264"/>
      <c r="R306" s="264"/>
      <c r="S306" s="264"/>
      <c r="T306" s="26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6" t="s">
        <v>157</v>
      </c>
      <c r="AU306" s="266" t="s">
        <v>93</v>
      </c>
      <c r="AV306" s="14" t="s">
        <v>143</v>
      </c>
      <c r="AW306" s="14" t="s">
        <v>38</v>
      </c>
      <c r="AX306" s="14" t="s">
        <v>83</v>
      </c>
      <c r="AY306" s="266" t="s">
        <v>142</v>
      </c>
    </row>
    <row r="307" spans="1:51" s="13" customFormat="1" ht="12">
      <c r="A307" s="13"/>
      <c r="B307" s="244"/>
      <c r="C307" s="245"/>
      <c r="D307" s="246" t="s">
        <v>157</v>
      </c>
      <c r="E307" s="247" t="s">
        <v>1</v>
      </c>
      <c r="F307" s="248" t="s">
        <v>344</v>
      </c>
      <c r="G307" s="245"/>
      <c r="H307" s="249">
        <v>237.608</v>
      </c>
      <c r="I307" s="250"/>
      <c r="J307" s="245"/>
      <c r="K307" s="245"/>
      <c r="L307" s="251"/>
      <c r="M307" s="252"/>
      <c r="N307" s="253"/>
      <c r="O307" s="253"/>
      <c r="P307" s="253"/>
      <c r="Q307" s="253"/>
      <c r="R307" s="253"/>
      <c r="S307" s="253"/>
      <c r="T307" s="25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55" t="s">
        <v>157</v>
      </c>
      <c r="AU307" s="255" t="s">
        <v>93</v>
      </c>
      <c r="AV307" s="13" t="s">
        <v>93</v>
      </c>
      <c r="AW307" s="13" t="s">
        <v>38</v>
      </c>
      <c r="AX307" s="13" t="s">
        <v>83</v>
      </c>
      <c r="AY307" s="255" t="s">
        <v>142</v>
      </c>
    </row>
    <row r="308" spans="1:51" s="14" customFormat="1" ht="12">
      <c r="A308" s="14"/>
      <c r="B308" s="256"/>
      <c r="C308" s="257"/>
      <c r="D308" s="246" t="s">
        <v>157</v>
      </c>
      <c r="E308" s="258" t="s">
        <v>1</v>
      </c>
      <c r="F308" s="259" t="s">
        <v>238</v>
      </c>
      <c r="G308" s="257"/>
      <c r="H308" s="260">
        <v>237.608</v>
      </c>
      <c r="I308" s="261"/>
      <c r="J308" s="257"/>
      <c r="K308" s="257"/>
      <c r="L308" s="262"/>
      <c r="M308" s="263"/>
      <c r="N308" s="264"/>
      <c r="O308" s="264"/>
      <c r="P308" s="264"/>
      <c r="Q308" s="264"/>
      <c r="R308" s="264"/>
      <c r="S308" s="264"/>
      <c r="T308" s="26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66" t="s">
        <v>157</v>
      </c>
      <c r="AU308" s="266" t="s">
        <v>93</v>
      </c>
      <c r="AV308" s="14" t="s">
        <v>143</v>
      </c>
      <c r="AW308" s="14" t="s">
        <v>38</v>
      </c>
      <c r="AX308" s="14" t="s">
        <v>83</v>
      </c>
      <c r="AY308" s="266" t="s">
        <v>142</v>
      </c>
    </row>
    <row r="309" spans="1:51" s="15" customFormat="1" ht="12">
      <c r="A309" s="15"/>
      <c r="B309" s="267"/>
      <c r="C309" s="268"/>
      <c r="D309" s="246" t="s">
        <v>157</v>
      </c>
      <c r="E309" s="269" t="s">
        <v>1</v>
      </c>
      <c r="F309" s="270" t="s">
        <v>247</v>
      </c>
      <c r="G309" s="268"/>
      <c r="H309" s="271">
        <v>475.216</v>
      </c>
      <c r="I309" s="272"/>
      <c r="J309" s="268"/>
      <c r="K309" s="268"/>
      <c r="L309" s="273"/>
      <c r="M309" s="274"/>
      <c r="N309" s="275"/>
      <c r="O309" s="275"/>
      <c r="P309" s="275"/>
      <c r="Q309" s="275"/>
      <c r="R309" s="275"/>
      <c r="S309" s="275"/>
      <c r="T309" s="27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77" t="s">
        <v>157</v>
      </c>
      <c r="AU309" s="277" t="s">
        <v>93</v>
      </c>
      <c r="AV309" s="15" t="s">
        <v>150</v>
      </c>
      <c r="AW309" s="15" t="s">
        <v>38</v>
      </c>
      <c r="AX309" s="15" t="s">
        <v>91</v>
      </c>
      <c r="AY309" s="277" t="s">
        <v>142</v>
      </c>
    </row>
    <row r="310" spans="1:63" s="12" customFormat="1" ht="22.8" customHeight="1">
      <c r="A310" s="12"/>
      <c r="B310" s="205"/>
      <c r="C310" s="206"/>
      <c r="D310" s="207" t="s">
        <v>82</v>
      </c>
      <c r="E310" s="219" t="s">
        <v>267</v>
      </c>
      <c r="F310" s="219" t="s">
        <v>345</v>
      </c>
      <c r="G310" s="206"/>
      <c r="H310" s="206"/>
      <c r="I310" s="209"/>
      <c r="J310" s="220">
        <f>BK310</f>
        <v>0</v>
      </c>
      <c r="K310" s="206"/>
      <c r="L310" s="211"/>
      <c r="M310" s="212"/>
      <c r="N310" s="213"/>
      <c r="O310" s="213"/>
      <c r="P310" s="214">
        <f>SUM(P311:P375)</f>
        <v>0</v>
      </c>
      <c r="Q310" s="213"/>
      <c r="R310" s="214">
        <f>SUM(R311:R375)</f>
        <v>0.10800216</v>
      </c>
      <c r="S310" s="213"/>
      <c r="T310" s="215">
        <f>SUM(T311:T375)</f>
        <v>2.992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6" t="s">
        <v>91</v>
      </c>
      <c r="AT310" s="217" t="s">
        <v>82</v>
      </c>
      <c r="AU310" s="217" t="s">
        <v>91</v>
      </c>
      <c r="AY310" s="216" t="s">
        <v>142</v>
      </c>
      <c r="BK310" s="218">
        <f>SUM(BK311:BK375)</f>
        <v>0</v>
      </c>
    </row>
    <row r="311" spans="1:65" s="2" customFormat="1" ht="24.15" customHeight="1">
      <c r="A311" s="40"/>
      <c r="B311" s="41"/>
      <c r="C311" s="221" t="s">
        <v>346</v>
      </c>
      <c r="D311" s="221" t="s">
        <v>145</v>
      </c>
      <c r="E311" s="222" t="s">
        <v>347</v>
      </c>
      <c r="F311" s="223" t="s">
        <v>348</v>
      </c>
      <c r="G311" s="224" t="s">
        <v>163</v>
      </c>
      <c r="H311" s="225">
        <v>2599.2</v>
      </c>
      <c r="I311" s="226"/>
      <c r="J311" s="227">
        <f>ROUND(I311*H311,2)</f>
        <v>0</v>
      </c>
      <c r="K311" s="223" t="s">
        <v>149</v>
      </c>
      <c r="L311" s="46"/>
      <c r="M311" s="228" t="s">
        <v>1</v>
      </c>
      <c r="N311" s="229" t="s">
        <v>48</v>
      </c>
      <c r="O311" s="93"/>
      <c r="P311" s="230">
        <f>O311*H311</f>
        <v>0</v>
      </c>
      <c r="Q311" s="230">
        <v>0</v>
      </c>
      <c r="R311" s="230">
        <f>Q311*H311</f>
        <v>0</v>
      </c>
      <c r="S311" s="230">
        <v>0</v>
      </c>
      <c r="T311" s="231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32" t="s">
        <v>349</v>
      </c>
      <c r="AT311" s="232" t="s">
        <v>145</v>
      </c>
      <c r="AU311" s="232" t="s">
        <v>93</v>
      </c>
      <c r="AY311" s="18" t="s">
        <v>142</v>
      </c>
      <c r="BE311" s="233">
        <f>IF(N311="základní",J311,0)</f>
        <v>0</v>
      </c>
      <c r="BF311" s="233">
        <f>IF(N311="snížená",J311,0)</f>
        <v>0</v>
      </c>
      <c r="BG311" s="233">
        <f>IF(N311="zákl. přenesená",J311,0)</f>
        <v>0</v>
      </c>
      <c r="BH311" s="233">
        <f>IF(N311="sníž. přenesená",J311,0)</f>
        <v>0</v>
      </c>
      <c r="BI311" s="233">
        <f>IF(N311="nulová",J311,0)</f>
        <v>0</v>
      </c>
      <c r="BJ311" s="18" t="s">
        <v>91</v>
      </c>
      <c r="BK311" s="233">
        <f>ROUND(I311*H311,2)</f>
        <v>0</v>
      </c>
      <c r="BL311" s="18" t="s">
        <v>349</v>
      </c>
      <c r="BM311" s="232" t="s">
        <v>350</v>
      </c>
    </row>
    <row r="312" spans="1:51" s="13" customFormat="1" ht="12">
      <c r="A312" s="13"/>
      <c r="B312" s="244"/>
      <c r="C312" s="245"/>
      <c r="D312" s="246" t="s">
        <v>157</v>
      </c>
      <c r="E312" s="247" t="s">
        <v>1</v>
      </c>
      <c r="F312" s="248" t="s">
        <v>351</v>
      </c>
      <c r="G312" s="245"/>
      <c r="H312" s="249">
        <v>2599.2</v>
      </c>
      <c r="I312" s="250"/>
      <c r="J312" s="245"/>
      <c r="K312" s="245"/>
      <c r="L312" s="251"/>
      <c r="M312" s="252"/>
      <c r="N312" s="253"/>
      <c r="O312" s="253"/>
      <c r="P312" s="253"/>
      <c r="Q312" s="253"/>
      <c r="R312" s="253"/>
      <c r="S312" s="253"/>
      <c r="T312" s="25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5" t="s">
        <v>157</v>
      </c>
      <c r="AU312" s="255" t="s">
        <v>93</v>
      </c>
      <c r="AV312" s="13" t="s">
        <v>93</v>
      </c>
      <c r="AW312" s="13" t="s">
        <v>38</v>
      </c>
      <c r="AX312" s="13" t="s">
        <v>91</v>
      </c>
      <c r="AY312" s="255" t="s">
        <v>142</v>
      </c>
    </row>
    <row r="313" spans="1:65" s="2" customFormat="1" ht="16.5" customHeight="1">
      <c r="A313" s="40"/>
      <c r="B313" s="41"/>
      <c r="C313" s="234" t="s">
        <v>352</v>
      </c>
      <c r="D313" s="234" t="s">
        <v>152</v>
      </c>
      <c r="E313" s="235" t="s">
        <v>353</v>
      </c>
      <c r="F313" s="236" t="s">
        <v>354</v>
      </c>
      <c r="G313" s="237" t="s">
        <v>163</v>
      </c>
      <c r="H313" s="238">
        <v>2859.12</v>
      </c>
      <c r="I313" s="239"/>
      <c r="J313" s="240">
        <f>ROUND(I313*H313,2)</f>
        <v>0</v>
      </c>
      <c r="K313" s="236" t="s">
        <v>149</v>
      </c>
      <c r="L313" s="241"/>
      <c r="M313" s="242" t="s">
        <v>1</v>
      </c>
      <c r="N313" s="243" t="s">
        <v>48</v>
      </c>
      <c r="O313" s="93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32" t="s">
        <v>355</v>
      </c>
      <c r="AT313" s="232" t="s">
        <v>152</v>
      </c>
      <c r="AU313" s="232" t="s">
        <v>93</v>
      </c>
      <c r="AY313" s="18" t="s">
        <v>142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8" t="s">
        <v>91</v>
      </c>
      <c r="BK313" s="233">
        <f>ROUND(I313*H313,2)</f>
        <v>0</v>
      </c>
      <c r="BL313" s="18" t="s">
        <v>349</v>
      </c>
      <c r="BM313" s="232" t="s">
        <v>356</v>
      </c>
    </row>
    <row r="314" spans="1:51" s="13" customFormat="1" ht="12">
      <c r="A314" s="13"/>
      <c r="B314" s="244"/>
      <c r="C314" s="245"/>
      <c r="D314" s="246" t="s">
        <v>157</v>
      </c>
      <c r="E314" s="247" t="s">
        <v>1</v>
      </c>
      <c r="F314" s="248" t="s">
        <v>357</v>
      </c>
      <c r="G314" s="245"/>
      <c r="H314" s="249">
        <v>2859.12</v>
      </c>
      <c r="I314" s="250"/>
      <c r="J314" s="245"/>
      <c r="K314" s="245"/>
      <c r="L314" s="251"/>
      <c r="M314" s="252"/>
      <c r="N314" s="253"/>
      <c r="O314" s="253"/>
      <c r="P314" s="253"/>
      <c r="Q314" s="253"/>
      <c r="R314" s="253"/>
      <c r="S314" s="253"/>
      <c r="T314" s="25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5" t="s">
        <v>157</v>
      </c>
      <c r="AU314" s="255" t="s">
        <v>93</v>
      </c>
      <c r="AV314" s="13" t="s">
        <v>93</v>
      </c>
      <c r="AW314" s="13" t="s">
        <v>38</v>
      </c>
      <c r="AX314" s="13" t="s">
        <v>91</v>
      </c>
      <c r="AY314" s="255" t="s">
        <v>142</v>
      </c>
    </row>
    <row r="315" spans="1:65" s="2" customFormat="1" ht="33" customHeight="1">
      <c r="A315" s="40"/>
      <c r="B315" s="41"/>
      <c r="C315" s="221" t="s">
        <v>358</v>
      </c>
      <c r="D315" s="221" t="s">
        <v>145</v>
      </c>
      <c r="E315" s="222" t="s">
        <v>359</v>
      </c>
      <c r="F315" s="223" t="s">
        <v>360</v>
      </c>
      <c r="G315" s="224" t="s">
        <v>163</v>
      </c>
      <c r="H315" s="225">
        <v>913.35</v>
      </c>
      <c r="I315" s="226"/>
      <c r="J315" s="227">
        <f>ROUND(I315*H315,2)</f>
        <v>0</v>
      </c>
      <c r="K315" s="223" t="s">
        <v>149</v>
      </c>
      <c r="L315" s="46"/>
      <c r="M315" s="228" t="s">
        <v>1</v>
      </c>
      <c r="N315" s="229" t="s">
        <v>48</v>
      </c>
      <c r="O315" s="93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32" t="s">
        <v>150</v>
      </c>
      <c r="AT315" s="232" t="s">
        <v>145</v>
      </c>
      <c r="AU315" s="232" t="s">
        <v>93</v>
      </c>
      <c r="AY315" s="18" t="s">
        <v>142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8" t="s">
        <v>91</v>
      </c>
      <c r="BK315" s="233">
        <f>ROUND(I315*H315,2)</f>
        <v>0</v>
      </c>
      <c r="BL315" s="18" t="s">
        <v>150</v>
      </c>
      <c r="BM315" s="232" t="s">
        <v>361</v>
      </c>
    </row>
    <row r="316" spans="1:51" s="13" customFormat="1" ht="12">
      <c r="A316" s="13"/>
      <c r="B316" s="244"/>
      <c r="C316" s="245"/>
      <c r="D316" s="246" t="s">
        <v>157</v>
      </c>
      <c r="E316" s="247" t="s">
        <v>97</v>
      </c>
      <c r="F316" s="248" t="s">
        <v>362</v>
      </c>
      <c r="G316" s="245"/>
      <c r="H316" s="249">
        <v>913.35</v>
      </c>
      <c r="I316" s="250"/>
      <c r="J316" s="245"/>
      <c r="K316" s="245"/>
      <c r="L316" s="251"/>
      <c r="M316" s="252"/>
      <c r="N316" s="253"/>
      <c r="O316" s="253"/>
      <c r="P316" s="253"/>
      <c r="Q316" s="253"/>
      <c r="R316" s="253"/>
      <c r="S316" s="253"/>
      <c r="T316" s="25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5" t="s">
        <v>157</v>
      </c>
      <c r="AU316" s="255" t="s">
        <v>93</v>
      </c>
      <c r="AV316" s="13" t="s">
        <v>93</v>
      </c>
      <c r="AW316" s="13" t="s">
        <v>38</v>
      </c>
      <c r="AX316" s="13" t="s">
        <v>91</v>
      </c>
      <c r="AY316" s="255" t="s">
        <v>142</v>
      </c>
    </row>
    <row r="317" spans="1:65" s="2" customFormat="1" ht="33" customHeight="1">
      <c r="A317" s="40"/>
      <c r="B317" s="41"/>
      <c r="C317" s="221" t="s">
        <v>363</v>
      </c>
      <c r="D317" s="221" t="s">
        <v>145</v>
      </c>
      <c r="E317" s="222" t="s">
        <v>364</v>
      </c>
      <c r="F317" s="223" t="s">
        <v>365</v>
      </c>
      <c r="G317" s="224" t="s">
        <v>163</v>
      </c>
      <c r="H317" s="225">
        <v>164403</v>
      </c>
      <c r="I317" s="226"/>
      <c r="J317" s="227">
        <f>ROUND(I317*H317,2)</f>
        <v>0</v>
      </c>
      <c r="K317" s="223" t="s">
        <v>149</v>
      </c>
      <c r="L317" s="46"/>
      <c r="M317" s="228" t="s">
        <v>1</v>
      </c>
      <c r="N317" s="229" t="s">
        <v>48</v>
      </c>
      <c r="O317" s="93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32" t="s">
        <v>150</v>
      </c>
      <c r="AT317" s="232" t="s">
        <v>145</v>
      </c>
      <c r="AU317" s="232" t="s">
        <v>93</v>
      </c>
      <c r="AY317" s="18" t="s">
        <v>142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8" t="s">
        <v>91</v>
      </c>
      <c r="BK317" s="233">
        <f>ROUND(I317*H317,2)</f>
        <v>0</v>
      </c>
      <c r="BL317" s="18" t="s">
        <v>150</v>
      </c>
      <c r="BM317" s="232" t="s">
        <v>366</v>
      </c>
    </row>
    <row r="318" spans="1:51" s="13" customFormat="1" ht="12">
      <c r="A318" s="13"/>
      <c r="B318" s="244"/>
      <c r="C318" s="245"/>
      <c r="D318" s="246" t="s">
        <v>157</v>
      </c>
      <c r="E318" s="247" t="s">
        <v>1</v>
      </c>
      <c r="F318" s="248" t="s">
        <v>367</v>
      </c>
      <c r="G318" s="245"/>
      <c r="H318" s="249">
        <v>164403</v>
      </c>
      <c r="I318" s="250"/>
      <c r="J318" s="245"/>
      <c r="K318" s="245"/>
      <c r="L318" s="251"/>
      <c r="M318" s="252"/>
      <c r="N318" s="253"/>
      <c r="O318" s="253"/>
      <c r="P318" s="253"/>
      <c r="Q318" s="253"/>
      <c r="R318" s="253"/>
      <c r="S318" s="253"/>
      <c r="T318" s="25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5" t="s">
        <v>157</v>
      </c>
      <c r="AU318" s="255" t="s">
        <v>93</v>
      </c>
      <c r="AV318" s="13" t="s">
        <v>93</v>
      </c>
      <c r="AW318" s="13" t="s">
        <v>38</v>
      </c>
      <c r="AX318" s="13" t="s">
        <v>91</v>
      </c>
      <c r="AY318" s="255" t="s">
        <v>142</v>
      </c>
    </row>
    <row r="319" spans="1:65" s="2" customFormat="1" ht="33" customHeight="1">
      <c r="A319" s="40"/>
      <c r="B319" s="41"/>
      <c r="C319" s="221" t="s">
        <v>368</v>
      </c>
      <c r="D319" s="221" t="s">
        <v>145</v>
      </c>
      <c r="E319" s="222" t="s">
        <v>369</v>
      </c>
      <c r="F319" s="223" t="s">
        <v>370</v>
      </c>
      <c r="G319" s="224" t="s">
        <v>163</v>
      </c>
      <c r="H319" s="225">
        <v>913.35</v>
      </c>
      <c r="I319" s="226"/>
      <c r="J319" s="227">
        <f>ROUND(I319*H319,2)</f>
        <v>0</v>
      </c>
      <c r="K319" s="223" t="s">
        <v>149</v>
      </c>
      <c r="L319" s="46"/>
      <c r="M319" s="228" t="s">
        <v>1</v>
      </c>
      <c r="N319" s="229" t="s">
        <v>48</v>
      </c>
      <c r="O319" s="93"/>
      <c r="P319" s="230">
        <f>O319*H319</f>
        <v>0</v>
      </c>
      <c r="Q319" s="230">
        <v>0</v>
      </c>
      <c r="R319" s="230">
        <f>Q319*H319</f>
        <v>0</v>
      </c>
      <c r="S319" s="230">
        <v>0</v>
      </c>
      <c r="T319" s="231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32" t="s">
        <v>150</v>
      </c>
      <c r="AT319" s="232" t="s">
        <v>145</v>
      </c>
      <c r="AU319" s="232" t="s">
        <v>93</v>
      </c>
      <c r="AY319" s="18" t="s">
        <v>142</v>
      </c>
      <c r="BE319" s="233">
        <f>IF(N319="základní",J319,0)</f>
        <v>0</v>
      </c>
      <c r="BF319" s="233">
        <f>IF(N319="snížená",J319,0)</f>
        <v>0</v>
      </c>
      <c r="BG319" s="233">
        <f>IF(N319="zákl. přenesená",J319,0)</f>
        <v>0</v>
      </c>
      <c r="BH319" s="233">
        <f>IF(N319="sníž. přenesená",J319,0)</f>
        <v>0</v>
      </c>
      <c r="BI319" s="233">
        <f>IF(N319="nulová",J319,0)</f>
        <v>0</v>
      </c>
      <c r="BJ319" s="18" t="s">
        <v>91</v>
      </c>
      <c r="BK319" s="233">
        <f>ROUND(I319*H319,2)</f>
        <v>0</v>
      </c>
      <c r="BL319" s="18" t="s">
        <v>150</v>
      </c>
      <c r="BM319" s="232" t="s">
        <v>371</v>
      </c>
    </row>
    <row r="320" spans="1:51" s="13" customFormat="1" ht="12">
      <c r="A320" s="13"/>
      <c r="B320" s="244"/>
      <c r="C320" s="245"/>
      <c r="D320" s="246" t="s">
        <v>157</v>
      </c>
      <c r="E320" s="247" t="s">
        <v>1</v>
      </c>
      <c r="F320" s="248" t="s">
        <v>97</v>
      </c>
      <c r="G320" s="245"/>
      <c r="H320" s="249">
        <v>913.35</v>
      </c>
      <c r="I320" s="250"/>
      <c r="J320" s="245"/>
      <c r="K320" s="245"/>
      <c r="L320" s="251"/>
      <c r="M320" s="252"/>
      <c r="N320" s="253"/>
      <c r="O320" s="253"/>
      <c r="P320" s="253"/>
      <c r="Q320" s="253"/>
      <c r="R320" s="253"/>
      <c r="S320" s="253"/>
      <c r="T320" s="25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5" t="s">
        <v>157</v>
      </c>
      <c r="AU320" s="255" t="s">
        <v>93</v>
      </c>
      <c r="AV320" s="13" t="s">
        <v>93</v>
      </c>
      <c r="AW320" s="13" t="s">
        <v>38</v>
      </c>
      <c r="AX320" s="13" t="s">
        <v>91</v>
      </c>
      <c r="AY320" s="255" t="s">
        <v>142</v>
      </c>
    </row>
    <row r="321" spans="1:65" s="2" customFormat="1" ht="16.5" customHeight="1">
      <c r="A321" s="40"/>
      <c r="B321" s="41"/>
      <c r="C321" s="221" t="s">
        <v>8</v>
      </c>
      <c r="D321" s="221" t="s">
        <v>145</v>
      </c>
      <c r="E321" s="222" t="s">
        <v>372</v>
      </c>
      <c r="F321" s="223" t="s">
        <v>373</v>
      </c>
      <c r="G321" s="224" t="s">
        <v>374</v>
      </c>
      <c r="H321" s="225">
        <v>1</v>
      </c>
      <c r="I321" s="226"/>
      <c r="J321" s="227">
        <f>ROUND(I321*H321,2)</f>
        <v>0</v>
      </c>
      <c r="K321" s="223" t="s">
        <v>1</v>
      </c>
      <c r="L321" s="46"/>
      <c r="M321" s="228" t="s">
        <v>1</v>
      </c>
      <c r="N321" s="229" t="s">
        <v>48</v>
      </c>
      <c r="O321" s="93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32" t="s">
        <v>150</v>
      </c>
      <c r="AT321" s="232" t="s">
        <v>145</v>
      </c>
      <c r="AU321" s="232" t="s">
        <v>93</v>
      </c>
      <c r="AY321" s="18" t="s">
        <v>142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8" t="s">
        <v>91</v>
      </c>
      <c r="BK321" s="233">
        <f>ROUND(I321*H321,2)</f>
        <v>0</v>
      </c>
      <c r="BL321" s="18" t="s">
        <v>150</v>
      </c>
      <c r="BM321" s="232" t="s">
        <v>375</v>
      </c>
    </row>
    <row r="322" spans="1:51" s="13" customFormat="1" ht="12">
      <c r="A322" s="13"/>
      <c r="B322" s="244"/>
      <c r="C322" s="245"/>
      <c r="D322" s="246" t="s">
        <v>157</v>
      </c>
      <c r="E322" s="247" t="s">
        <v>1</v>
      </c>
      <c r="F322" s="248" t="s">
        <v>376</v>
      </c>
      <c r="G322" s="245"/>
      <c r="H322" s="249">
        <v>1</v>
      </c>
      <c r="I322" s="250"/>
      <c r="J322" s="245"/>
      <c r="K322" s="245"/>
      <c r="L322" s="251"/>
      <c r="M322" s="252"/>
      <c r="N322" s="253"/>
      <c r="O322" s="253"/>
      <c r="P322" s="253"/>
      <c r="Q322" s="253"/>
      <c r="R322" s="253"/>
      <c r="S322" s="253"/>
      <c r="T322" s="25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5" t="s">
        <v>157</v>
      </c>
      <c r="AU322" s="255" t="s">
        <v>93</v>
      </c>
      <c r="AV322" s="13" t="s">
        <v>93</v>
      </c>
      <c r="AW322" s="13" t="s">
        <v>38</v>
      </c>
      <c r="AX322" s="13" t="s">
        <v>91</v>
      </c>
      <c r="AY322" s="255" t="s">
        <v>142</v>
      </c>
    </row>
    <row r="323" spans="1:65" s="2" customFormat="1" ht="16.5" customHeight="1">
      <c r="A323" s="40"/>
      <c r="B323" s="41"/>
      <c r="C323" s="221" t="s">
        <v>349</v>
      </c>
      <c r="D323" s="221" t="s">
        <v>145</v>
      </c>
      <c r="E323" s="222" t="s">
        <v>377</v>
      </c>
      <c r="F323" s="223" t="s">
        <v>378</v>
      </c>
      <c r="G323" s="224" t="s">
        <v>163</v>
      </c>
      <c r="H323" s="225">
        <v>913.35</v>
      </c>
      <c r="I323" s="226"/>
      <c r="J323" s="227">
        <f>ROUND(I323*H323,2)</f>
        <v>0</v>
      </c>
      <c r="K323" s="223" t="s">
        <v>149</v>
      </c>
      <c r="L323" s="46"/>
      <c r="M323" s="228" t="s">
        <v>1</v>
      </c>
      <c r="N323" s="229" t="s">
        <v>48</v>
      </c>
      <c r="O323" s="93"/>
      <c r="P323" s="230">
        <f>O323*H323</f>
        <v>0</v>
      </c>
      <c r="Q323" s="230">
        <v>0</v>
      </c>
      <c r="R323" s="230">
        <f>Q323*H323</f>
        <v>0</v>
      </c>
      <c r="S323" s="230">
        <v>0</v>
      </c>
      <c r="T323" s="231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32" t="s">
        <v>150</v>
      </c>
      <c r="AT323" s="232" t="s">
        <v>145</v>
      </c>
      <c r="AU323" s="232" t="s">
        <v>93</v>
      </c>
      <c r="AY323" s="18" t="s">
        <v>142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8" t="s">
        <v>91</v>
      </c>
      <c r="BK323" s="233">
        <f>ROUND(I323*H323,2)</f>
        <v>0</v>
      </c>
      <c r="BL323" s="18" t="s">
        <v>150</v>
      </c>
      <c r="BM323" s="232" t="s">
        <v>379</v>
      </c>
    </row>
    <row r="324" spans="1:51" s="13" customFormat="1" ht="12">
      <c r="A324" s="13"/>
      <c r="B324" s="244"/>
      <c r="C324" s="245"/>
      <c r="D324" s="246" t="s">
        <v>157</v>
      </c>
      <c r="E324" s="247" t="s">
        <v>1</v>
      </c>
      <c r="F324" s="248" t="s">
        <v>97</v>
      </c>
      <c r="G324" s="245"/>
      <c r="H324" s="249">
        <v>913.35</v>
      </c>
      <c r="I324" s="250"/>
      <c r="J324" s="245"/>
      <c r="K324" s="245"/>
      <c r="L324" s="251"/>
      <c r="M324" s="252"/>
      <c r="N324" s="253"/>
      <c r="O324" s="253"/>
      <c r="P324" s="253"/>
      <c r="Q324" s="253"/>
      <c r="R324" s="253"/>
      <c r="S324" s="253"/>
      <c r="T324" s="25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5" t="s">
        <v>157</v>
      </c>
      <c r="AU324" s="255" t="s">
        <v>93</v>
      </c>
      <c r="AV324" s="13" t="s">
        <v>93</v>
      </c>
      <c r="AW324" s="13" t="s">
        <v>38</v>
      </c>
      <c r="AX324" s="13" t="s">
        <v>91</v>
      </c>
      <c r="AY324" s="255" t="s">
        <v>142</v>
      </c>
    </row>
    <row r="325" spans="1:65" s="2" customFormat="1" ht="21.75" customHeight="1">
      <c r="A325" s="40"/>
      <c r="B325" s="41"/>
      <c r="C325" s="221" t="s">
        <v>380</v>
      </c>
      <c r="D325" s="221" t="s">
        <v>145</v>
      </c>
      <c r="E325" s="222" t="s">
        <v>381</v>
      </c>
      <c r="F325" s="223" t="s">
        <v>382</v>
      </c>
      <c r="G325" s="224" t="s">
        <v>163</v>
      </c>
      <c r="H325" s="225">
        <v>164403</v>
      </c>
      <c r="I325" s="226"/>
      <c r="J325" s="227">
        <f>ROUND(I325*H325,2)</f>
        <v>0</v>
      </c>
      <c r="K325" s="223" t="s">
        <v>149</v>
      </c>
      <c r="L325" s="46"/>
      <c r="M325" s="228" t="s">
        <v>1</v>
      </c>
      <c r="N325" s="229" t="s">
        <v>48</v>
      </c>
      <c r="O325" s="93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32" t="s">
        <v>150</v>
      </c>
      <c r="AT325" s="232" t="s">
        <v>145</v>
      </c>
      <c r="AU325" s="232" t="s">
        <v>93</v>
      </c>
      <c r="AY325" s="18" t="s">
        <v>142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91</v>
      </c>
      <c r="BK325" s="233">
        <f>ROUND(I325*H325,2)</f>
        <v>0</v>
      </c>
      <c r="BL325" s="18" t="s">
        <v>150</v>
      </c>
      <c r="BM325" s="232" t="s">
        <v>383</v>
      </c>
    </row>
    <row r="326" spans="1:51" s="13" customFormat="1" ht="12">
      <c r="A326" s="13"/>
      <c r="B326" s="244"/>
      <c r="C326" s="245"/>
      <c r="D326" s="246" t="s">
        <v>157</v>
      </c>
      <c r="E326" s="247" t="s">
        <v>1</v>
      </c>
      <c r="F326" s="248" t="s">
        <v>384</v>
      </c>
      <c r="G326" s="245"/>
      <c r="H326" s="249">
        <v>164403</v>
      </c>
      <c r="I326" s="250"/>
      <c r="J326" s="245"/>
      <c r="K326" s="245"/>
      <c r="L326" s="251"/>
      <c r="M326" s="252"/>
      <c r="N326" s="253"/>
      <c r="O326" s="253"/>
      <c r="P326" s="253"/>
      <c r="Q326" s="253"/>
      <c r="R326" s="253"/>
      <c r="S326" s="253"/>
      <c r="T326" s="25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5" t="s">
        <v>157</v>
      </c>
      <c r="AU326" s="255" t="s">
        <v>93</v>
      </c>
      <c r="AV326" s="13" t="s">
        <v>93</v>
      </c>
      <c r="AW326" s="13" t="s">
        <v>38</v>
      </c>
      <c r="AX326" s="13" t="s">
        <v>91</v>
      </c>
      <c r="AY326" s="255" t="s">
        <v>142</v>
      </c>
    </row>
    <row r="327" spans="1:65" s="2" customFormat="1" ht="21.75" customHeight="1">
      <c r="A327" s="40"/>
      <c r="B327" s="41"/>
      <c r="C327" s="221" t="s">
        <v>385</v>
      </c>
      <c r="D327" s="221" t="s">
        <v>145</v>
      </c>
      <c r="E327" s="222" t="s">
        <v>386</v>
      </c>
      <c r="F327" s="223" t="s">
        <v>387</v>
      </c>
      <c r="G327" s="224" t="s">
        <v>163</v>
      </c>
      <c r="H327" s="225">
        <v>913.35</v>
      </c>
      <c r="I327" s="226"/>
      <c r="J327" s="227">
        <f>ROUND(I327*H327,2)</f>
        <v>0</v>
      </c>
      <c r="K327" s="223" t="s">
        <v>149</v>
      </c>
      <c r="L327" s="46"/>
      <c r="M327" s="228" t="s">
        <v>1</v>
      </c>
      <c r="N327" s="229" t="s">
        <v>48</v>
      </c>
      <c r="O327" s="93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32" t="s">
        <v>150</v>
      </c>
      <c r="AT327" s="232" t="s">
        <v>145</v>
      </c>
      <c r="AU327" s="232" t="s">
        <v>93</v>
      </c>
      <c r="AY327" s="18" t="s">
        <v>142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91</v>
      </c>
      <c r="BK327" s="233">
        <f>ROUND(I327*H327,2)</f>
        <v>0</v>
      </c>
      <c r="BL327" s="18" t="s">
        <v>150</v>
      </c>
      <c r="BM327" s="232" t="s">
        <v>388</v>
      </c>
    </row>
    <row r="328" spans="1:51" s="13" customFormat="1" ht="12">
      <c r="A328" s="13"/>
      <c r="B328" s="244"/>
      <c r="C328" s="245"/>
      <c r="D328" s="246" t="s">
        <v>157</v>
      </c>
      <c r="E328" s="247" t="s">
        <v>1</v>
      </c>
      <c r="F328" s="248" t="s">
        <v>97</v>
      </c>
      <c r="G328" s="245"/>
      <c r="H328" s="249">
        <v>913.35</v>
      </c>
      <c r="I328" s="250"/>
      <c r="J328" s="245"/>
      <c r="K328" s="245"/>
      <c r="L328" s="251"/>
      <c r="M328" s="252"/>
      <c r="N328" s="253"/>
      <c r="O328" s="253"/>
      <c r="P328" s="253"/>
      <c r="Q328" s="253"/>
      <c r="R328" s="253"/>
      <c r="S328" s="253"/>
      <c r="T328" s="25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5" t="s">
        <v>157</v>
      </c>
      <c r="AU328" s="255" t="s">
        <v>93</v>
      </c>
      <c r="AV328" s="13" t="s">
        <v>93</v>
      </c>
      <c r="AW328" s="13" t="s">
        <v>38</v>
      </c>
      <c r="AX328" s="13" t="s">
        <v>91</v>
      </c>
      <c r="AY328" s="255" t="s">
        <v>142</v>
      </c>
    </row>
    <row r="329" spans="1:65" s="2" customFormat="1" ht="24.15" customHeight="1">
      <c r="A329" s="40"/>
      <c r="B329" s="41"/>
      <c r="C329" s="221" t="s">
        <v>389</v>
      </c>
      <c r="D329" s="221" t="s">
        <v>145</v>
      </c>
      <c r="E329" s="222" t="s">
        <v>390</v>
      </c>
      <c r="F329" s="223" t="s">
        <v>391</v>
      </c>
      <c r="G329" s="224" t="s">
        <v>251</v>
      </c>
      <c r="H329" s="225">
        <v>7.5</v>
      </c>
      <c r="I329" s="226"/>
      <c r="J329" s="227">
        <f>ROUND(I329*H329,2)</f>
        <v>0</v>
      </c>
      <c r="K329" s="223" t="s">
        <v>149</v>
      </c>
      <c r="L329" s="46"/>
      <c r="M329" s="228" t="s">
        <v>1</v>
      </c>
      <c r="N329" s="229" t="s">
        <v>48</v>
      </c>
      <c r="O329" s="93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32" t="s">
        <v>150</v>
      </c>
      <c r="AT329" s="232" t="s">
        <v>145</v>
      </c>
      <c r="AU329" s="232" t="s">
        <v>93</v>
      </c>
      <c r="AY329" s="18" t="s">
        <v>142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91</v>
      </c>
      <c r="BK329" s="233">
        <f>ROUND(I329*H329,2)</f>
        <v>0</v>
      </c>
      <c r="BL329" s="18" t="s">
        <v>150</v>
      </c>
      <c r="BM329" s="232" t="s">
        <v>392</v>
      </c>
    </row>
    <row r="330" spans="1:65" s="2" customFormat="1" ht="24.15" customHeight="1">
      <c r="A330" s="40"/>
      <c r="B330" s="41"/>
      <c r="C330" s="221" t="s">
        <v>393</v>
      </c>
      <c r="D330" s="221" t="s">
        <v>145</v>
      </c>
      <c r="E330" s="222" t="s">
        <v>394</v>
      </c>
      <c r="F330" s="223" t="s">
        <v>395</v>
      </c>
      <c r="G330" s="224" t="s">
        <v>251</v>
      </c>
      <c r="H330" s="225">
        <v>112.5</v>
      </c>
      <c r="I330" s="226"/>
      <c r="J330" s="227">
        <f>ROUND(I330*H330,2)</f>
        <v>0</v>
      </c>
      <c r="K330" s="223" t="s">
        <v>149</v>
      </c>
      <c r="L330" s="46"/>
      <c r="M330" s="228" t="s">
        <v>1</v>
      </c>
      <c r="N330" s="229" t="s">
        <v>48</v>
      </c>
      <c r="O330" s="93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32" t="s">
        <v>150</v>
      </c>
      <c r="AT330" s="232" t="s">
        <v>145</v>
      </c>
      <c r="AU330" s="232" t="s">
        <v>93</v>
      </c>
      <c r="AY330" s="18" t="s">
        <v>142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8" t="s">
        <v>91</v>
      </c>
      <c r="BK330" s="233">
        <f>ROUND(I330*H330,2)</f>
        <v>0</v>
      </c>
      <c r="BL330" s="18" t="s">
        <v>150</v>
      </c>
      <c r="BM330" s="232" t="s">
        <v>396</v>
      </c>
    </row>
    <row r="331" spans="1:51" s="13" customFormat="1" ht="12">
      <c r="A331" s="13"/>
      <c r="B331" s="244"/>
      <c r="C331" s="245"/>
      <c r="D331" s="246" t="s">
        <v>157</v>
      </c>
      <c r="E331" s="247" t="s">
        <v>1</v>
      </c>
      <c r="F331" s="248" t="s">
        <v>397</v>
      </c>
      <c r="G331" s="245"/>
      <c r="H331" s="249">
        <v>112.5</v>
      </c>
      <c r="I331" s="250"/>
      <c r="J331" s="245"/>
      <c r="K331" s="245"/>
      <c r="L331" s="251"/>
      <c r="M331" s="252"/>
      <c r="N331" s="253"/>
      <c r="O331" s="253"/>
      <c r="P331" s="253"/>
      <c r="Q331" s="253"/>
      <c r="R331" s="253"/>
      <c r="S331" s="253"/>
      <c r="T331" s="25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5" t="s">
        <v>157</v>
      </c>
      <c r="AU331" s="255" t="s">
        <v>93</v>
      </c>
      <c r="AV331" s="13" t="s">
        <v>93</v>
      </c>
      <c r="AW331" s="13" t="s">
        <v>38</v>
      </c>
      <c r="AX331" s="13" t="s">
        <v>91</v>
      </c>
      <c r="AY331" s="255" t="s">
        <v>142</v>
      </c>
    </row>
    <row r="332" spans="1:65" s="2" customFormat="1" ht="24.15" customHeight="1">
      <c r="A332" s="40"/>
      <c r="B332" s="41"/>
      <c r="C332" s="221" t="s">
        <v>7</v>
      </c>
      <c r="D332" s="221" t="s">
        <v>145</v>
      </c>
      <c r="E332" s="222" t="s">
        <v>398</v>
      </c>
      <c r="F332" s="223" t="s">
        <v>399</v>
      </c>
      <c r="G332" s="224" t="s">
        <v>251</v>
      </c>
      <c r="H332" s="225">
        <v>7.5</v>
      </c>
      <c r="I332" s="226"/>
      <c r="J332" s="227">
        <f>ROUND(I332*H332,2)</f>
        <v>0</v>
      </c>
      <c r="K332" s="223" t="s">
        <v>149</v>
      </c>
      <c r="L332" s="46"/>
      <c r="M332" s="228" t="s">
        <v>1</v>
      </c>
      <c r="N332" s="229" t="s">
        <v>48</v>
      </c>
      <c r="O332" s="93"/>
      <c r="P332" s="230">
        <f>O332*H332</f>
        <v>0</v>
      </c>
      <c r="Q332" s="230">
        <v>0</v>
      </c>
      <c r="R332" s="230">
        <f>Q332*H332</f>
        <v>0</v>
      </c>
      <c r="S332" s="230">
        <v>0</v>
      </c>
      <c r="T332" s="231">
        <f>S332*H332</f>
        <v>0</v>
      </c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R332" s="232" t="s">
        <v>150</v>
      </c>
      <c r="AT332" s="232" t="s">
        <v>145</v>
      </c>
      <c r="AU332" s="232" t="s">
        <v>93</v>
      </c>
      <c r="AY332" s="18" t="s">
        <v>142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8" t="s">
        <v>91</v>
      </c>
      <c r="BK332" s="233">
        <f>ROUND(I332*H332,2)</f>
        <v>0</v>
      </c>
      <c r="BL332" s="18" t="s">
        <v>150</v>
      </c>
      <c r="BM332" s="232" t="s">
        <v>400</v>
      </c>
    </row>
    <row r="333" spans="1:65" s="2" customFormat="1" ht="24.15" customHeight="1">
      <c r="A333" s="40"/>
      <c r="B333" s="41"/>
      <c r="C333" s="221" t="s">
        <v>401</v>
      </c>
      <c r="D333" s="221" t="s">
        <v>145</v>
      </c>
      <c r="E333" s="222" t="s">
        <v>402</v>
      </c>
      <c r="F333" s="223" t="s">
        <v>403</v>
      </c>
      <c r="G333" s="224" t="s">
        <v>163</v>
      </c>
      <c r="H333" s="225">
        <v>475.216</v>
      </c>
      <c r="I333" s="226"/>
      <c r="J333" s="227">
        <f>ROUND(I333*H333,2)</f>
        <v>0</v>
      </c>
      <c r="K333" s="223" t="s">
        <v>149</v>
      </c>
      <c r="L333" s="46"/>
      <c r="M333" s="228" t="s">
        <v>1</v>
      </c>
      <c r="N333" s="229" t="s">
        <v>48</v>
      </c>
      <c r="O333" s="93"/>
      <c r="P333" s="230">
        <f>O333*H333</f>
        <v>0</v>
      </c>
      <c r="Q333" s="230">
        <v>1E-05</v>
      </c>
      <c r="R333" s="230">
        <f>Q333*H333</f>
        <v>0.00475216</v>
      </c>
      <c r="S333" s="230">
        <v>0</v>
      </c>
      <c r="T333" s="231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32" t="s">
        <v>150</v>
      </c>
      <c r="AT333" s="232" t="s">
        <v>145</v>
      </c>
      <c r="AU333" s="232" t="s">
        <v>93</v>
      </c>
      <c r="AY333" s="18" t="s">
        <v>142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91</v>
      </c>
      <c r="BK333" s="233">
        <f>ROUND(I333*H333,2)</f>
        <v>0</v>
      </c>
      <c r="BL333" s="18" t="s">
        <v>150</v>
      </c>
      <c r="BM333" s="232" t="s">
        <v>404</v>
      </c>
    </row>
    <row r="334" spans="1:51" s="13" customFormat="1" ht="12">
      <c r="A334" s="13"/>
      <c r="B334" s="244"/>
      <c r="C334" s="245"/>
      <c r="D334" s="246" t="s">
        <v>157</v>
      </c>
      <c r="E334" s="247" t="s">
        <v>1</v>
      </c>
      <c r="F334" s="248" t="s">
        <v>405</v>
      </c>
      <c r="G334" s="245"/>
      <c r="H334" s="249">
        <v>475.216</v>
      </c>
      <c r="I334" s="250"/>
      <c r="J334" s="245"/>
      <c r="K334" s="245"/>
      <c r="L334" s="251"/>
      <c r="M334" s="252"/>
      <c r="N334" s="253"/>
      <c r="O334" s="253"/>
      <c r="P334" s="253"/>
      <c r="Q334" s="253"/>
      <c r="R334" s="253"/>
      <c r="S334" s="253"/>
      <c r="T334" s="25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5" t="s">
        <v>157</v>
      </c>
      <c r="AU334" s="255" t="s">
        <v>93</v>
      </c>
      <c r="AV334" s="13" t="s">
        <v>93</v>
      </c>
      <c r="AW334" s="13" t="s">
        <v>38</v>
      </c>
      <c r="AX334" s="13" t="s">
        <v>91</v>
      </c>
      <c r="AY334" s="255" t="s">
        <v>142</v>
      </c>
    </row>
    <row r="335" spans="1:65" s="2" customFormat="1" ht="24.15" customHeight="1">
      <c r="A335" s="40"/>
      <c r="B335" s="41"/>
      <c r="C335" s="221" t="s">
        <v>406</v>
      </c>
      <c r="D335" s="221" t="s">
        <v>145</v>
      </c>
      <c r="E335" s="222" t="s">
        <v>407</v>
      </c>
      <c r="F335" s="223" t="s">
        <v>408</v>
      </c>
      <c r="G335" s="224" t="s">
        <v>163</v>
      </c>
      <c r="H335" s="225">
        <v>2428</v>
      </c>
      <c r="I335" s="226"/>
      <c r="J335" s="227">
        <f>ROUND(I335*H335,2)</f>
        <v>0</v>
      </c>
      <c r="K335" s="223" t="s">
        <v>149</v>
      </c>
      <c r="L335" s="46"/>
      <c r="M335" s="228" t="s">
        <v>1</v>
      </c>
      <c r="N335" s="229" t="s">
        <v>48</v>
      </c>
      <c r="O335" s="93"/>
      <c r="P335" s="230">
        <f>O335*H335</f>
        <v>0</v>
      </c>
      <c r="Q335" s="230">
        <v>3.5E-05</v>
      </c>
      <c r="R335" s="230">
        <f>Q335*H335</f>
        <v>0.08497999999999999</v>
      </c>
      <c r="S335" s="230">
        <v>0</v>
      </c>
      <c r="T335" s="231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32" t="s">
        <v>150</v>
      </c>
      <c r="AT335" s="232" t="s">
        <v>145</v>
      </c>
      <c r="AU335" s="232" t="s">
        <v>93</v>
      </c>
      <c r="AY335" s="18" t="s">
        <v>142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91</v>
      </c>
      <c r="BK335" s="233">
        <f>ROUND(I335*H335,2)</f>
        <v>0</v>
      </c>
      <c r="BL335" s="18" t="s">
        <v>150</v>
      </c>
      <c r="BM335" s="232" t="s">
        <v>409</v>
      </c>
    </row>
    <row r="336" spans="1:51" s="13" customFormat="1" ht="12">
      <c r="A336" s="13"/>
      <c r="B336" s="244"/>
      <c r="C336" s="245"/>
      <c r="D336" s="246" t="s">
        <v>157</v>
      </c>
      <c r="E336" s="247" t="s">
        <v>1</v>
      </c>
      <c r="F336" s="248" t="s">
        <v>410</v>
      </c>
      <c r="G336" s="245"/>
      <c r="H336" s="249">
        <v>2428</v>
      </c>
      <c r="I336" s="250"/>
      <c r="J336" s="245"/>
      <c r="K336" s="245"/>
      <c r="L336" s="251"/>
      <c r="M336" s="252"/>
      <c r="N336" s="253"/>
      <c r="O336" s="253"/>
      <c r="P336" s="253"/>
      <c r="Q336" s="253"/>
      <c r="R336" s="253"/>
      <c r="S336" s="253"/>
      <c r="T336" s="25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5" t="s">
        <v>157</v>
      </c>
      <c r="AU336" s="255" t="s">
        <v>93</v>
      </c>
      <c r="AV336" s="13" t="s">
        <v>93</v>
      </c>
      <c r="AW336" s="13" t="s">
        <v>38</v>
      </c>
      <c r="AX336" s="13" t="s">
        <v>91</v>
      </c>
      <c r="AY336" s="255" t="s">
        <v>142</v>
      </c>
    </row>
    <row r="337" spans="1:65" s="2" customFormat="1" ht="76.35" customHeight="1">
      <c r="A337" s="40"/>
      <c r="B337" s="41"/>
      <c r="C337" s="221" t="s">
        <v>411</v>
      </c>
      <c r="D337" s="221" t="s">
        <v>145</v>
      </c>
      <c r="E337" s="222" t="s">
        <v>412</v>
      </c>
      <c r="F337" s="223" t="s">
        <v>413</v>
      </c>
      <c r="G337" s="224" t="s">
        <v>414</v>
      </c>
      <c r="H337" s="225">
        <v>6</v>
      </c>
      <c r="I337" s="226"/>
      <c r="J337" s="227">
        <f>ROUND(I337*H337,2)</f>
        <v>0</v>
      </c>
      <c r="K337" s="223" t="s">
        <v>1</v>
      </c>
      <c r="L337" s="46"/>
      <c r="M337" s="228" t="s">
        <v>1</v>
      </c>
      <c r="N337" s="229" t="s">
        <v>48</v>
      </c>
      <c r="O337" s="93"/>
      <c r="P337" s="230">
        <f>O337*H337</f>
        <v>0</v>
      </c>
      <c r="Q337" s="230">
        <v>0.00063</v>
      </c>
      <c r="R337" s="230">
        <f>Q337*H337</f>
        <v>0.0037800000000000004</v>
      </c>
      <c r="S337" s="230">
        <v>0</v>
      </c>
      <c r="T337" s="231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32" t="s">
        <v>349</v>
      </c>
      <c r="AT337" s="232" t="s">
        <v>145</v>
      </c>
      <c r="AU337" s="232" t="s">
        <v>93</v>
      </c>
      <c r="AY337" s="18" t="s">
        <v>142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91</v>
      </c>
      <c r="BK337" s="233">
        <f>ROUND(I337*H337,2)</f>
        <v>0</v>
      </c>
      <c r="BL337" s="18" t="s">
        <v>349</v>
      </c>
      <c r="BM337" s="232" t="s">
        <v>415</v>
      </c>
    </row>
    <row r="338" spans="1:65" s="2" customFormat="1" ht="49.05" customHeight="1">
      <c r="A338" s="40"/>
      <c r="B338" s="41"/>
      <c r="C338" s="221" t="s">
        <v>416</v>
      </c>
      <c r="D338" s="221" t="s">
        <v>145</v>
      </c>
      <c r="E338" s="222" t="s">
        <v>417</v>
      </c>
      <c r="F338" s="223" t="s">
        <v>418</v>
      </c>
      <c r="G338" s="224" t="s">
        <v>414</v>
      </c>
      <c r="H338" s="225">
        <v>23</v>
      </c>
      <c r="I338" s="226"/>
      <c r="J338" s="227">
        <f>ROUND(I338*H338,2)</f>
        <v>0</v>
      </c>
      <c r="K338" s="223" t="s">
        <v>1</v>
      </c>
      <c r="L338" s="46"/>
      <c r="M338" s="228" t="s">
        <v>1</v>
      </c>
      <c r="N338" s="229" t="s">
        <v>48</v>
      </c>
      <c r="O338" s="93"/>
      <c r="P338" s="230">
        <f>O338*H338</f>
        <v>0</v>
      </c>
      <c r="Q338" s="230">
        <v>0.00063</v>
      </c>
      <c r="R338" s="230">
        <f>Q338*H338</f>
        <v>0.014490000000000001</v>
      </c>
      <c r="S338" s="230">
        <v>0</v>
      </c>
      <c r="T338" s="231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32" t="s">
        <v>349</v>
      </c>
      <c r="AT338" s="232" t="s">
        <v>145</v>
      </c>
      <c r="AU338" s="232" t="s">
        <v>93</v>
      </c>
      <c r="AY338" s="18" t="s">
        <v>142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8" t="s">
        <v>91</v>
      </c>
      <c r="BK338" s="233">
        <f>ROUND(I338*H338,2)</f>
        <v>0</v>
      </c>
      <c r="BL338" s="18" t="s">
        <v>349</v>
      </c>
      <c r="BM338" s="232" t="s">
        <v>419</v>
      </c>
    </row>
    <row r="339" spans="1:65" s="2" customFormat="1" ht="44.25" customHeight="1">
      <c r="A339" s="40"/>
      <c r="B339" s="41"/>
      <c r="C339" s="221" t="s">
        <v>420</v>
      </c>
      <c r="D339" s="221" t="s">
        <v>145</v>
      </c>
      <c r="E339" s="222" t="s">
        <v>421</v>
      </c>
      <c r="F339" s="223" t="s">
        <v>422</v>
      </c>
      <c r="G339" s="224" t="s">
        <v>374</v>
      </c>
      <c r="H339" s="225">
        <v>3</v>
      </c>
      <c r="I339" s="226"/>
      <c r="J339" s="227">
        <f>ROUND(I339*H339,2)</f>
        <v>0</v>
      </c>
      <c r="K339" s="223" t="s">
        <v>1</v>
      </c>
      <c r="L339" s="46"/>
      <c r="M339" s="228" t="s">
        <v>1</v>
      </c>
      <c r="N339" s="229" t="s">
        <v>48</v>
      </c>
      <c r="O339" s="93"/>
      <c r="P339" s="230">
        <f>O339*H339</f>
        <v>0</v>
      </c>
      <c r="Q339" s="230">
        <v>0</v>
      </c>
      <c r="R339" s="230">
        <f>Q339*H339</f>
        <v>0</v>
      </c>
      <c r="S339" s="230">
        <v>0.088</v>
      </c>
      <c r="T339" s="231">
        <f>S339*H339</f>
        <v>0.264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32" t="s">
        <v>150</v>
      </c>
      <c r="AT339" s="232" t="s">
        <v>145</v>
      </c>
      <c r="AU339" s="232" t="s">
        <v>93</v>
      </c>
      <c r="AY339" s="18" t="s">
        <v>142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91</v>
      </c>
      <c r="BK339" s="233">
        <f>ROUND(I339*H339,2)</f>
        <v>0</v>
      </c>
      <c r="BL339" s="18" t="s">
        <v>150</v>
      </c>
      <c r="BM339" s="232" t="s">
        <v>423</v>
      </c>
    </row>
    <row r="340" spans="1:65" s="2" customFormat="1" ht="49.05" customHeight="1">
      <c r="A340" s="40"/>
      <c r="B340" s="41"/>
      <c r="C340" s="221" t="s">
        <v>424</v>
      </c>
      <c r="D340" s="221" t="s">
        <v>145</v>
      </c>
      <c r="E340" s="222" t="s">
        <v>425</v>
      </c>
      <c r="F340" s="223" t="s">
        <v>426</v>
      </c>
      <c r="G340" s="224" t="s">
        <v>374</v>
      </c>
      <c r="H340" s="225">
        <v>1</v>
      </c>
      <c r="I340" s="226"/>
      <c r="J340" s="227">
        <f>ROUND(I340*H340,2)</f>
        <v>0</v>
      </c>
      <c r="K340" s="223" t="s">
        <v>1</v>
      </c>
      <c r="L340" s="46"/>
      <c r="M340" s="228" t="s">
        <v>1</v>
      </c>
      <c r="N340" s="229" t="s">
        <v>48</v>
      </c>
      <c r="O340" s="93"/>
      <c r="P340" s="230">
        <f>O340*H340</f>
        <v>0</v>
      </c>
      <c r="Q340" s="230">
        <v>0</v>
      </c>
      <c r="R340" s="230">
        <f>Q340*H340</f>
        <v>0</v>
      </c>
      <c r="S340" s="230">
        <v>0.088</v>
      </c>
      <c r="T340" s="231">
        <f>S340*H340</f>
        <v>0.088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32" t="s">
        <v>150</v>
      </c>
      <c r="AT340" s="232" t="s">
        <v>145</v>
      </c>
      <c r="AU340" s="232" t="s">
        <v>93</v>
      </c>
      <c r="AY340" s="18" t="s">
        <v>142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8" t="s">
        <v>91</v>
      </c>
      <c r="BK340" s="233">
        <f>ROUND(I340*H340,2)</f>
        <v>0</v>
      </c>
      <c r="BL340" s="18" t="s">
        <v>150</v>
      </c>
      <c r="BM340" s="232" t="s">
        <v>427</v>
      </c>
    </row>
    <row r="341" spans="1:51" s="16" customFormat="1" ht="12">
      <c r="A341" s="16"/>
      <c r="B341" s="278"/>
      <c r="C341" s="279"/>
      <c r="D341" s="246" t="s">
        <v>157</v>
      </c>
      <c r="E341" s="280" t="s">
        <v>1</v>
      </c>
      <c r="F341" s="281" t="s">
        <v>428</v>
      </c>
      <c r="G341" s="279"/>
      <c r="H341" s="280" t="s">
        <v>1</v>
      </c>
      <c r="I341" s="282"/>
      <c r="J341" s="279"/>
      <c r="K341" s="279"/>
      <c r="L341" s="283"/>
      <c r="M341" s="284"/>
      <c r="N341" s="285"/>
      <c r="O341" s="285"/>
      <c r="P341" s="285"/>
      <c r="Q341" s="285"/>
      <c r="R341" s="285"/>
      <c r="S341" s="285"/>
      <c r="T341" s="28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T341" s="287" t="s">
        <v>157</v>
      </c>
      <c r="AU341" s="287" t="s">
        <v>93</v>
      </c>
      <c r="AV341" s="16" t="s">
        <v>91</v>
      </c>
      <c r="AW341" s="16" t="s">
        <v>38</v>
      </c>
      <c r="AX341" s="16" t="s">
        <v>83</v>
      </c>
      <c r="AY341" s="287" t="s">
        <v>142</v>
      </c>
    </row>
    <row r="342" spans="1:51" s="13" customFormat="1" ht="12">
      <c r="A342" s="13"/>
      <c r="B342" s="244"/>
      <c r="C342" s="245"/>
      <c r="D342" s="246" t="s">
        <v>157</v>
      </c>
      <c r="E342" s="247" t="s">
        <v>1</v>
      </c>
      <c r="F342" s="248" t="s">
        <v>91</v>
      </c>
      <c r="G342" s="245"/>
      <c r="H342" s="249">
        <v>1</v>
      </c>
      <c r="I342" s="250"/>
      <c r="J342" s="245"/>
      <c r="K342" s="245"/>
      <c r="L342" s="251"/>
      <c r="M342" s="252"/>
      <c r="N342" s="253"/>
      <c r="O342" s="253"/>
      <c r="P342" s="253"/>
      <c r="Q342" s="253"/>
      <c r="R342" s="253"/>
      <c r="S342" s="253"/>
      <c r="T342" s="25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5" t="s">
        <v>157</v>
      </c>
      <c r="AU342" s="255" t="s">
        <v>93</v>
      </c>
      <c r="AV342" s="13" t="s">
        <v>93</v>
      </c>
      <c r="AW342" s="13" t="s">
        <v>38</v>
      </c>
      <c r="AX342" s="13" t="s">
        <v>91</v>
      </c>
      <c r="AY342" s="255" t="s">
        <v>142</v>
      </c>
    </row>
    <row r="343" spans="1:65" s="2" customFormat="1" ht="55.5" customHeight="1">
      <c r="A343" s="40"/>
      <c r="B343" s="41"/>
      <c r="C343" s="221" t="s">
        <v>429</v>
      </c>
      <c r="D343" s="221" t="s">
        <v>145</v>
      </c>
      <c r="E343" s="222" t="s">
        <v>430</v>
      </c>
      <c r="F343" s="223" t="s">
        <v>431</v>
      </c>
      <c r="G343" s="224" t="s">
        <v>374</v>
      </c>
      <c r="H343" s="225">
        <v>1</v>
      </c>
      <c r="I343" s="226"/>
      <c r="J343" s="227">
        <f>ROUND(I343*H343,2)</f>
        <v>0</v>
      </c>
      <c r="K343" s="223" t="s">
        <v>1</v>
      </c>
      <c r="L343" s="46"/>
      <c r="M343" s="228" t="s">
        <v>1</v>
      </c>
      <c r="N343" s="229" t="s">
        <v>48</v>
      </c>
      <c r="O343" s="93"/>
      <c r="P343" s="230">
        <f>O343*H343</f>
        <v>0</v>
      </c>
      <c r="Q343" s="230">
        <v>0</v>
      </c>
      <c r="R343" s="230">
        <f>Q343*H343</f>
        <v>0</v>
      </c>
      <c r="S343" s="230">
        <v>0.088</v>
      </c>
      <c r="T343" s="231">
        <f>S343*H343</f>
        <v>0.088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32" t="s">
        <v>150</v>
      </c>
      <c r="AT343" s="232" t="s">
        <v>145</v>
      </c>
      <c r="AU343" s="232" t="s">
        <v>93</v>
      </c>
      <c r="AY343" s="18" t="s">
        <v>142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91</v>
      </c>
      <c r="BK343" s="233">
        <f>ROUND(I343*H343,2)</f>
        <v>0</v>
      </c>
      <c r="BL343" s="18" t="s">
        <v>150</v>
      </c>
      <c r="BM343" s="232" t="s">
        <v>432</v>
      </c>
    </row>
    <row r="344" spans="1:65" s="2" customFormat="1" ht="44.25" customHeight="1">
      <c r="A344" s="40"/>
      <c r="B344" s="41"/>
      <c r="C344" s="221" t="s">
        <v>433</v>
      </c>
      <c r="D344" s="221" t="s">
        <v>145</v>
      </c>
      <c r="E344" s="222" t="s">
        <v>434</v>
      </c>
      <c r="F344" s="223" t="s">
        <v>435</v>
      </c>
      <c r="G344" s="224" t="s">
        <v>414</v>
      </c>
      <c r="H344" s="225">
        <v>13</v>
      </c>
      <c r="I344" s="226"/>
      <c r="J344" s="227">
        <f>ROUND(I344*H344,2)</f>
        <v>0</v>
      </c>
      <c r="K344" s="223" t="s">
        <v>1</v>
      </c>
      <c r="L344" s="46"/>
      <c r="M344" s="228" t="s">
        <v>1</v>
      </c>
      <c r="N344" s="229" t="s">
        <v>48</v>
      </c>
      <c r="O344" s="93"/>
      <c r="P344" s="230">
        <f>O344*H344</f>
        <v>0</v>
      </c>
      <c r="Q344" s="230">
        <v>0</v>
      </c>
      <c r="R344" s="230">
        <f>Q344*H344</f>
        <v>0</v>
      </c>
      <c r="S344" s="230">
        <v>0.088</v>
      </c>
      <c r="T344" s="231">
        <f>S344*H344</f>
        <v>1.144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32" t="s">
        <v>150</v>
      </c>
      <c r="AT344" s="232" t="s">
        <v>145</v>
      </c>
      <c r="AU344" s="232" t="s">
        <v>93</v>
      </c>
      <c r="AY344" s="18" t="s">
        <v>142</v>
      </c>
      <c r="BE344" s="233">
        <f>IF(N344="základní",J344,0)</f>
        <v>0</v>
      </c>
      <c r="BF344" s="233">
        <f>IF(N344="snížená",J344,0)</f>
        <v>0</v>
      </c>
      <c r="BG344" s="233">
        <f>IF(N344="zákl. přenesená",J344,0)</f>
        <v>0</v>
      </c>
      <c r="BH344" s="233">
        <f>IF(N344="sníž. přenesená",J344,0)</f>
        <v>0</v>
      </c>
      <c r="BI344" s="233">
        <f>IF(N344="nulová",J344,0)</f>
        <v>0</v>
      </c>
      <c r="BJ344" s="18" t="s">
        <v>91</v>
      </c>
      <c r="BK344" s="233">
        <f>ROUND(I344*H344,2)</f>
        <v>0</v>
      </c>
      <c r="BL344" s="18" t="s">
        <v>150</v>
      </c>
      <c r="BM344" s="232" t="s">
        <v>436</v>
      </c>
    </row>
    <row r="345" spans="1:65" s="2" customFormat="1" ht="55.5" customHeight="1">
      <c r="A345" s="40"/>
      <c r="B345" s="41"/>
      <c r="C345" s="221" t="s">
        <v>437</v>
      </c>
      <c r="D345" s="221" t="s">
        <v>145</v>
      </c>
      <c r="E345" s="222" t="s">
        <v>438</v>
      </c>
      <c r="F345" s="223" t="s">
        <v>439</v>
      </c>
      <c r="G345" s="224" t="s">
        <v>414</v>
      </c>
      <c r="H345" s="225">
        <v>6</v>
      </c>
      <c r="I345" s="226"/>
      <c r="J345" s="227">
        <f>ROUND(I345*H345,2)</f>
        <v>0</v>
      </c>
      <c r="K345" s="223" t="s">
        <v>1</v>
      </c>
      <c r="L345" s="46"/>
      <c r="M345" s="228" t="s">
        <v>1</v>
      </c>
      <c r="N345" s="229" t="s">
        <v>48</v>
      </c>
      <c r="O345" s="93"/>
      <c r="P345" s="230">
        <f>O345*H345</f>
        <v>0</v>
      </c>
      <c r="Q345" s="230">
        <v>0</v>
      </c>
      <c r="R345" s="230">
        <f>Q345*H345</f>
        <v>0</v>
      </c>
      <c r="S345" s="230">
        <v>0.088</v>
      </c>
      <c r="T345" s="231">
        <f>S345*H345</f>
        <v>0.528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32" t="s">
        <v>150</v>
      </c>
      <c r="AT345" s="232" t="s">
        <v>145</v>
      </c>
      <c r="AU345" s="232" t="s">
        <v>93</v>
      </c>
      <c r="AY345" s="18" t="s">
        <v>142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91</v>
      </c>
      <c r="BK345" s="233">
        <f>ROUND(I345*H345,2)</f>
        <v>0</v>
      </c>
      <c r="BL345" s="18" t="s">
        <v>150</v>
      </c>
      <c r="BM345" s="232" t="s">
        <v>440</v>
      </c>
    </row>
    <row r="346" spans="1:51" s="16" customFormat="1" ht="12">
      <c r="A346" s="16"/>
      <c r="B346" s="278"/>
      <c r="C346" s="279"/>
      <c r="D346" s="246" t="s">
        <v>157</v>
      </c>
      <c r="E346" s="280" t="s">
        <v>1</v>
      </c>
      <c r="F346" s="281" t="s">
        <v>441</v>
      </c>
      <c r="G346" s="279"/>
      <c r="H346" s="280" t="s">
        <v>1</v>
      </c>
      <c r="I346" s="282"/>
      <c r="J346" s="279"/>
      <c r="K346" s="279"/>
      <c r="L346" s="283"/>
      <c r="M346" s="284"/>
      <c r="N346" s="285"/>
      <c r="O346" s="285"/>
      <c r="P346" s="285"/>
      <c r="Q346" s="285"/>
      <c r="R346" s="285"/>
      <c r="S346" s="285"/>
      <c r="T346" s="28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T346" s="287" t="s">
        <v>157</v>
      </c>
      <c r="AU346" s="287" t="s">
        <v>93</v>
      </c>
      <c r="AV346" s="16" t="s">
        <v>91</v>
      </c>
      <c r="AW346" s="16" t="s">
        <v>38</v>
      </c>
      <c r="AX346" s="16" t="s">
        <v>83</v>
      </c>
      <c r="AY346" s="287" t="s">
        <v>142</v>
      </c>
    </row>
    <row r="347" spans="1:51" s="13" customFormat="1" ht="12">
      <c r="A347" s="13"/>
      <c r="B347" s="244"/>
      <c r="C347" s="245"/>
      <c r="D347" s="246" t="s">
        <v>157</v>
      </c>
      <c r="E347" s="247" t="s">
        <v>1</v>
      </c>
      <c r="F347" s="248" t="s">
        <v>159</v>
      </c>
      <c r="G347" s="245"/>
      <c r="H347" s="249">
        <v>6</v>
      </c>
      <c r="I347" s="250"/>
      <c r="J347" s="245"/>
      <c r="K347" s="245"/>
      <c r="L347" s="251"/>
      <c r="M347" s="252"/>
      <c r="N347" s="253"/>
      <c r="O347" s="253"/>
      <c r="P347" s="253"/>
      <c r="Q347" s="253"/>
      <c r="R347" s="253"/>
      <c r="S347" s="253"/>
      <c r="T347" s="25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5" t="s">
        <v>157</v>
      </c>
      <c r="AU347" s="255" t="s">
        <v>93</v>
      </c>
      <c r="AV347" s="13" t="s">
        <v>93</v>
      </c>
      <c r="AW347" s="13" t="s">
        <v>38</v>
      </c>
      <c r="AX347" s="13" t="s">
        <v>91</v>
      </c>
      <c r="AY347" s="255" t="s">
        <v>142</v>
      </c>
    </row>
    <row r="348" spans="1:65" s="2" customFormat="1" ht="37.8" customHeight="1">
      <c r="A348" s="40"/>
      <c r="B348" s="41"/>
      <c r="C348" s="221" t="s">
        <v>442</v>
      </c>
      <c r="D348" s="221" t="s">
        <v>145</v>
      </c>
      <c r="E348" s="222" t="s">
        <v>443</v>
      </c>
      <c r="F348" s="223" t="s">
        <v>444</v>
      </c>
      <c r="G348" s="224" t="s">
        <v>414</v>
      </c>
      <c r="H348" s="225">
        <v>1</v>
      </c>
      <c r="I348" s="226"/>
      <c r="J348" s="227">
        <f>ROUND(I348*H348,2)</f>
        <v>0</v>
      </c>
      <c r="K348" s="223" t="s">
        <v>1</v>
      </c>
      <c r="L348" s="46"/>
      <c r="M348" s="228" t="s">
        <v>1</v>
      </c>
      <c r="N348" s="229" t="s">
        <v>48</v>
      </c>
      <c r="O348" s="93"/>
      <c r="P348" s="230">
        <f>O348*H348</f>
        <v>0</v>
      </c>
      <c r="Q348" s="230">
        <v>0</v>
      </c>
      <c r="R348" s="230">
        <f>Q348*H348</f>
        <v>0</v>
      </c>
      <c r="S348" s="230">
        <v>0.088</v>
      </c>
      <c r="T348" s="231">
        <f>S348*H348</f>
        <v>0.088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32" t="s">
        <v>150</v>
      </c>
      <c r="AT348" s="232" t="s">
        <v>145</v>
      </c>
      <c r="AU348" s="232" t="s">
        <v>93</v>
      </c>
      <c r="AY348" s="18" t="s">
        <v>142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8" t="s">
        <v>91</v>
      </c>
      <c r="BK348" s="233">
        <f>ROUND(I348*H348,2)</f>
        <v>0</v>
      </c>
      <c r="BL348" s="18" t="s">
        <v>150</v>
      </c>
      <c r="BM348" s="232" t="s">
        <v>445</v>
      </c>
    </row>
    <row r="349" spans="1:65" s="2" customFormat="1" ht="24.15" customHeight="1">
      <c r="A349" s="40"/>
      <c r="B349" s="41"/>
      <c r="C349" s="221" t="s">
        <v>355</v>
      </c>
      <c r="D349" s="221" t="s">
        <v>145</v>
      </c>
      <c r="E349" s="222" t="s">
        <v>446</v>
      </c>
      <c r="F349" s="223" t="s">
        <v>447</v>
      </c>
      <c r="G349" s="224" t="s">
        <v>414</v>
      </c>
      <c r="H349" s="225">
        <v>1</v>
      </c>
      <c r="I349" s="226"/>
      <c r="J349" s="227">
        <f>ROUND(I349*H349,2)</f>
        <v>0</v>
      </c>
      <c r="K349" s="223" t="s">
        <v>1</v>
      </c>
      <c r="L349" s="46"/>
      <c r="M349" s="228" t="s">
        <v>1</v>
      </c>
      <c r="N349" s="229" t="s">
        <v>48</v>
      </c>
      <c r="O349" s="93"/>
      <c r="P349" s="230">
        <f>O349*H349</f>
        <v>0</v>
      </c>
      <c r="Q349" s="230">
        <v>0</v>
      </c>
      <c r="R349" s="230">
        <f>Q349*H349</f>
        <v>0</v>
      </c>
      <c r="S349" s="230">
        <v>0.088</v>
      </c>
      <c r="T349" s="231">
        <f>S349*H349</f>
        <v>0.088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32" t="s">
        <v>150</v>
      </c>
      <c r="AT349" s="232" t="s">
        <v>145</v>
      </c>
      <c r="AU349" s="232" t="s">
        <v>93</v>
      </c>
      <c r="AY349" s="18" t="s">
        <v>142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91</v>
      </c>
      <c r="BK349" s="233">
        <f>ROUND(I349*H349,2)</f>
        <v>0</v>
      </c>
      <c r="BL349" s="18" t="s">
        <v>150</v>
      </c>
      <c r="BM349" s="232" t="s">
        <v>448</v>
      </c>
    </row>
    <row r="350" spans="1:65" s="2" customFormat="1" ht="37.8" customHeight="1">
      <c r="A350" s="40"/>
      <c r="B350" s="41"/>
      <c r="C350" s="221" t="s">
        <v>449</v>
      </c>
      <c r="D350" s="221" t="s">
        <v>145</v>
      </c>
      <c r="E350" s="222" t="s">
        <v>450</v>
      </c>
      <c r="F350" s="223" t="s">
        <v>451</v>
      </c>
      <c r="G350" s="224" t="s">
        <v>414</v>
      </c>
      <c r="H350" s="225">
        <v>2</v>
      </c>
      <c r="I350" s="226"/>
      <c r="J350" s="227">
        <f>ROUND(I350*H350,2)</f>
        <v>0</v>
      </c>
      <c r="K350" s="223" t="s">
        <v>1</v>
      </c>
      <c r="L350" s="46"/>
      <c r="M350" s="228" t="s">
        <v>1</v>
      </c>
      <c r="N350" s="229" t="s">
        <v>48</v>
      </c>
      <c r="O350" s="93"/>
      <c r="P350" s="230">
        <f>O350*H350</f>
        <v>0</v>
      </c>
      <c r="Q350" s="230">
        <v>0</v>
      </c>
      <c r="R350" s="230">
        <f>Q350*H350</f>
        <v>0</v>
      </c>
      <c r="S350" s="230">
        <v>0.088</v>
      </c>
      <c r="T350" s="231">
        <f>S350*H350</f>
        <v>0.176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32" t="s">
        <v>150</v>
      </c>
      <c r="AT350" s="232" t="s">
        <v>145</v>
      </c>
      <c r="AU350" s="232" t="s">
        <v>93</v>
      </c>
      <c r="AY350" s="18" t="s">
        <v>142</v>
      </c>
      <c r="BE350" s="233">
        <f>IF(N350="základní",J350,0)</f>
        <v>0</v>
      </c>
      <c r="BF350" s="233">
        <f>IF(N350="snížená",J350,0)</f>
        <v>0</v>
      </c>
      <c r="BG350" s="233">
        <f>IF(N350="zákl. přenesená",J350,0)</f>
        <v>0</v>
      </c>
      <c r="BH350" s="233">
        <f>IF(N350="sníž. přenesená",J350,0)</f>
        <v>0</v>
      </c>
      <c r="BI350" s="233">
        <f>IF(N350="nulová",J350,0)</f>
        <v>0</v>
      </c>
      <c r="BJ350" s="18" t="s">
        <v>91</v>
      </c>
      <c r="BK350" s="233">
        <f>ROUND(I350*H350,2)</f>
        <v>0</v>
      </c>
      <c r="BL350" s="18" t="s">
        <v>150</v>
      </c>
      <c r="BM350" s="232" t="s">
        <v>452</v>
      </c>
    </row>
    <row r="351" spans="1:65" s="2" customFormat="1" ht="44.25" customHeight="1">
      <c r="A351" s="40"/>
      <c r="B351" s="41"/>
      <c r="C351" s="221" t="s">
        <v>453</v>
      </c>
      <c r="D351" s="221" t="s">
        <v>145</v>
      </c>
      <c r="E351" s="222" t="s">
        <v>454</v>
      </c>
      <c r="F351" s="223" t="s">
        <v>455</v>
      </c>
      <c r="G351" s="224" t="s">
        <v>374</v>
      </c>
      <c r="H351" s="225">
        <v>1</v>
      </c>
      <c r="I351" s="226"/>
      <c r="J351" s="227">
        <f>ROUND(I351*H351,2)</f>
        <v>0</v>
      </c>
      <c r="K351" s="223" t="s">
        <v>1</v>
      </c>
      <c r="L351" s="46"/>
      <c r="M351" s="228" t="s">
        <v>1</v>
      </c>
      <c r="N351" s="229" t="s">
        <v>48</v>
      </c>
      <c r="O351" s="93"/>
      <c r="P351" s="230">
        <f>O351*H351</f>
        <v>0</v>
      </c>
      <c r="Q351" s="230">
        <v>0</v>
      </c>
      <c r="R351" s="230">
        <f>Q351*H351</f>
        <v>0</v>
      </c>
      <c r="S351" s="230">
        <v>0.088</v>
      </c>
      <c r="T351" s="231">
        <f>S351*H351</f>
        <v>0.088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32" t="s">
        <v>150</v>
      </c>
      <c r="AT351" s="232" t="s">
        <v>145</v>
      </c>
      <c r="AU351" s="232" t="s">
        <v>93</v>
      </c>
      <c r="AY351" s="18" t="s">
        <v>142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91</v>
      </c>
      <c r="BK351" s="233">
        <f>ROUND(I351*H351,2)</f>
        <v>0</v>
      </c>
      <c r="BL351" s="18" t="s">
        <v>150</v>
      </c>
      <c r="BM351" s="232" t="s">
        <v>456</v>
      </c>
    </row>
    <row r="352" spans="1:65" s="2" customFormat="1" ht="16.5" customHeight="1">
      <c r="A352" s="40"/>
      <c r="B352" s="41"/>
      <c r="C352" s="221" t="s">
        <v>457</v>
      </c>
      <c r="D352" s="221" t="s">
        <v>145</v>
      </c>
      <c r="E352" s="222" t="s">
        <v>458</v>
      </c>
      <c r="F352" s="223" t="s">
        <v>459</v>
      </c>
      <c r="G352" s="224" t="s">
        <v>414</v>
      </c>
      <c r="H352" s="225">
        <v>1</v>
      </c>
      <c r="I352" s="226"/>
      <c r="J352" s="227">
        <f>ROUND(I352*H352,2)</f>
        <v>0</v>
      </c>
      <c r="K352" s="223" t="s">
        <v>1</v>
      </c>
      <c r="L352" s="46"/>
      <c r="M352" s="228" t="s">
        <v>1</v>
      </c>
      <c r="N352" s="229" t="s">
        <v>48</v>
      </c>
      <c r="O352" s="93"/>
      <c r="P352" s="230">
        <f>O352*H352</f>
        <v>0</v>
      </c>
      <c r="Q352" s="230">
        <v>0</v>
      </c>
      <c r="R352" s="230">
        <f>Q352*H352</f>
        <v>0</v>
      </c>
      <c r="S352" s="230">
        <v>0.088</v>
      </c>
      <c r="T352" s="231">
        <f>S352*H352</f>
        <v>0.088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32" t="s">
        <v>150</v>
      </c>
      <c r="AT352" s="232" t="s">
        <v>145</v>
      </c>
      <c r="AU352" s="232" t="s">
        <v>93</v>
      </c>
      <c r="AY352" s="18" t="s">
        <v>142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8" t="s">
        <v>91</v>
      </c>
      <c r="BK352" s="233">
        <f>ROUND(I352*H352,2)</f>
        <v>0</v>
      </c>
      <c r="BL352" s="18" t="s">
        <v>150</v>
      </c>
      <c r="BM352" s="232" t="s">
        <v>460</v>
      </c>
    </row>
    <row r="353" spans="1:65" s="2" customFormat="1" ht="49.05" customHeight="1">
      <c r="A353" s="40"/>
      <c r="B353" s="41"/>
      <c r="C353" s="221" t="s">
        <v>461</v>
      </c>
      <c r="D353" s="221" t="s">
        <v>145</v>
      </c>
      <c r="E353" s="222" t="s">
        <v>462</v>
      </c>
      <c r="F353" s="223" t="s">
        <v>463</v>
      </c>
      <c r="G353" s="224" t="s">
        <v>374</v>
      </c>
      <c r="H353" s="225">
        <v>1</v>
      </c>
      <c r="I353" s="226"/>
      <c r="J353" s="227">
        <f>ROUND(I353*H353,2)</f>
        <v>0</v>
      </c>
      <c r="K353" s="223" t="s">
        <v>1</v>
      </c>
      <c r="L353" s="46"/>
      <c r="M353" s="228" t="s">
        <v>1</v>
      </c>
      <c r="N353" s="229" t="s">
        <v>48</v>
      </c>
      <c r="O353" s="93"/>
      <c r="P353" s="230">
        <f>O353*H353</f>
        <v>0</v>
      </c>
      <c r="Q353" s="230">
        <v>0</v>
      </c>
      <c r="R353" s="230">
        <f>Q353*H353</f>
        <v>0</v>
      </c>
      <c r="S353" s="230">
        <v>0.088</v>
      </c>
      <c r="T353" s="231">
        <f>S353*H353</f>
        <v>0.088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32" t="s">
        <v>150</v>
      </c>
      <c r="AT353" s="232" t="s">
        <v>145</v>
      </c>
      <c r="AU353" s="232" t="s">
        <v>93</v>
      </c>
      <c r="AY353" s="18" t="s">
        <v>142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91</v>
      </c>
      <c r="BK353" s="233">
        <f>ROUND(I353*H353,2)</f>
        <v>0</v>
      </c>
      <c r="BL353" s="18" t="s">
        <v>150</v>
      </c>
      <c r="BM353" s="232" t="s">
        <v>464</v>
      </c>
    </row>
    <row r="354" spans="1:65" s="2" customFormat="1" ht="37.8" customHeight="1">
      <c r="A354" s="40"/>
      <c r="B354" s="41"/>
      <c r="C354" s="221" t="s">
        <v>465</v>
      </c>
      <c r="D354" s="221" t="s">
        <v>145</v>
      </c>
      <c r="E354" s="222" t="s">
        <v>466</v>
      </c>
      <c r="F354" s="223" t="s">
        <v>467</v>
      </c>
      <c r="G354" s="224" t="s">
        <v>374</v>
      </c>
      <c r="H354" s="225">
        <v>1</v>
      </c>
      <c r="I354" s="226"/>
      <c r="J354" s="227">
        <f>ROUND(I354*H354,2)</f>
        <v>0</v>
      </c>
      <c r="K354" s="223" t="s">
        <v>1</v>
      </c>
      <c r="L354" s="46"/>
      <c r="M354" s="228" t="s">
        <v>1</v>
      </c>
      <c r="N354" s="229" t="s">
        <v>48</v>
      </c>
      <c r="O354" s="93"/>
      <c r="P354" s="230">
        <f>O354*H354</f>
        <v>0</v>
      </c>
      <c r="Q354" s="230">
        <v>0</v>
      </c>
      <c r="R354" s="230">
        <f>Q354*H354</f>
        <v>0</v>
      </c>
      <c r="S354" s="230">
        <v>0.088</v>
      </c>
      <c r="T354" s="231">
        <f>S354*H354</f>
        <v>0.088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32" t="s">
        <v>150</v>
      </c>
      <c r="AT354" s="232" t="s">
        <v>145</v>
      </c>
      <c r="AU354" s="232" t="s">
        <v>93</v>
      </c>
      <c r="AY354" s="18" t="s">
        <v>142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8" t="s">
        <v>91</v>
      </c>
      <c r="BK354" s="233">
        <f>ROUND(I354*H354,2)</f>
        <v>0</v>
      </c>
      <c r="BL354" s="18" t="s">
        <v>150</v>
      </c>
      <c r="BM354" s="232" t="s">
        <v>468</v>
      </c>
    </row>
    <row r="355" spans="1:51" s="16" customFormat="1" ht="12">
      <c r="A355" s="16"/>
      <c r="B355" s="278"/>
      <c r="C355" s="279"/>
      <c r="D355" s="246" t="s">
        <v>157</v>
      </c>
      <c r="E355" s="280" t="s">
        <v>1</v>
      </c>
      <c r="F355" s="281" t="s">
        <v>469</v>
      </c>
      <c r="G355" s="279"/>
      <c r="H355" s="280" t="s">
        <v>1</v>
      </c>
      <c r="I355" s="282"/>
      <c r="J355" s="279"/>
      <c r="K355" s="279"/>
      <c r="L355" s="283"/>
      <c r="M355" s="284"/>
      <c r="N355" s="285"/>
      <c r="O355" s="285"/>
      <c r="P355" s="285"/>
      <c r="Q355" s="285"/>
      <c r="R355" s="285"/>
      <c r="S355" s="285"/>
      <c r="T355" s="28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T355" s="287" t="s">
        <v>157</v>
      </c>
      <c r="AU355" s="287" t="s">
        <v>93</v>
      </c>
      <c r="AV355" s="16" t="s">
        <v>91</v>
      </c>
      <c r="AW355" s="16" t="s">
        <v>38</v>
      </c>
      <c r="AX355" s="16" t="s">
        <v>83</v>
      </c>
      <c r="AY355" s="287" t="s">
        <v>142</v>
      </c>
    </row>
    <row r="356" spans="1:51" s="16" customFormat="1" ht="12">
      <c r="A356" s="16"/>
      <c r="B356" s="278"/>
      <c r="C356" s="279"/>
      <c r="D356" s="246" t="s">
        <v>157</v>
      </c>
      <c r="E356" s="280" t="s">
        <v>1</v>
      </c>
      <c r="F356" s="281" t="s">
        <v>470</v>
      </c>
      <c r="G356" s="279"/>
      <c r="H356" s="280" t="s">
        <v>1</v>
      </c>
      <c r="I356" s="282"/>
      <c r="J356" s="279"/>
      <c r="K356" s="279"/>
      <c r="L356" s="283"/>
      <c r="M356" s="284"/>
      <c r="N356" s="285"/>
      <c r="O356" s="285"/>
      <c r="P356" s="285"/>
      <c r="Q356" s="285"/>
      <c r="R356" s="285"/>
      <c r="S356" s="285"/>
      <c r="T356" s="28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T356" s="287" t="s">
        <v>157</v>
      </c>
      <c r="AU356" s="287" t="s">
        <v>93</v>
      </c>
      <c r="AV356" s="16" t="s">
        <v>91</v>
      </c>
      <c r="AW356" s="16" t="s">
        <v>38</v>
      </c>
      <c r="AX356" s="16" t="s">
        <v>83</v>
      </c>
      <c r="AY356" s="287" t="s">
        <v>142</v>
      </c>
    </row>
    <row r="357" spans="1:51" s="16" customFormat="1" ht="12">
      <c r="A357" s="16"/>
      <c r="B357" s="278"/>
      <c r="C357" s="279"/>
      <c r="D357" s="246" t="s">
        <v>157</v>
      </c>
      <c r="E357" s="280" t="s">
        <v>1</v>
      </c>
      <c r="F357" s="281" t="s">
        <v>471</v>
      </c>
      <c r="G357" s="279"/>
      <c r="H357" s="280" t="s">
        <v>1</v>
      </c>
      <c r="I357" s="282"/>
      <c r="J357" s="279"/>
      <c r="K357" s="279"/>
      <c r="L357" s="283"/>
      <c r="M357" s="284"/>
      <c r="N357" s="285"/>
      <c r="O357" s="285"/>
      <c r="P357" s="285"/>
      <c r="Q357" s="285"/>
      <c r="R357" s="285"/>
      <c r="S357" s="285"/>
      <c r="T357" s="28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T357" s="287" t="s">
        <v>157</v>
      </c>
      <c r="AU357" s="287" t="s">
        <v>93</v>
      </c>
      <c r="AV357" s="16" t="s">
        <v>91</v>
      </c>
      <c r="AW357" s="16" t="s">
        <v>38</v>
      </c>
      <c r="AX357" s="16" t="s">
        <v>83</v>
      </c>
      <c r="AY357" s="287" t="s">
        <v>142</v>
      </c>
    </row>
    <row r="358" spans="1:51" s="16" customFormat="1" ht="12">
      <c r="A358" s="16"/>
      <c r="B358" s="278"/>
      <c r="C358" s="279"/>
      <c r="D358" s="246" t="s">
        <v>157</v>
      </c>
      <c r="E358" s="280" t="s">
        <v>1</v>
      </c>
      <c r="F358" s="281" t="s">
        <v>472</v>
      </c>
      <c r="G358" s="279"/>
      <c r="H358" s="280" t="s">
        <v>1</v>
      </c>
      <c r="I358" s="282"/>
      <c r="J358" s="279"/>
      <c r="K358" s="279"/>
      <c r="L358" s="283"/>
      <c r="M358" s="284"/>
      <c r="N358" s="285"/>
      <c r="O358" s="285"/>
      <c r="P358" s="285"/>
      <c r="Q358" s="285"/>
      <c r="R358" s="285"/>
      <c r="S358" s="285"/>
      <c r="T358" s="28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T358" s="287" t="s">
        <v>157</v>
      </c>
      <c r="AU358" s="287" t="s">
        <v>93</v>
      </c>
      <c r="AV358" s="16" t="s">
        <v>91</v>
      </c>
      <c r="AW358" s="16" t="s">
        <v>38</v>
      </c>
      <c r="AX358" s="16" t="s">
        <v>83</v>
      </c>
      <c r="AY358" s="287" t="s">
        <v>142</v>
      </c>
    </row>
    <row r="359" spans="1:51" s="16" customFormat="1" ht="12">
      <c r="A359" s="16"/>
      <c r="B359" s="278"/>
      <c r="C359" s="279"/>
      <c r="D359" s="246" t="s">
        <v>157</v>
      </c>
      <c r="E359" s="280" t="s">
        <v>1</v>
      </c>
      <c r="F359" s="281" t="s">
        <v>473</v>
      </c>
      <c r="G359" s="279"/>
      <c r="H359" s="280" t="s">
        <v>1</v>
      </c>
      <c r="I359" s="282"/>
      <c r="J359" s="279"/>
      <c r="K359" s="279"/>
      <c r="L359" s="283"/>
      <c r="M359" s="284"/>
      <c r="N359" s="285"/>
      <c r="O359" s="285"/>
      <c r="P359" s="285"/>
      <c r="Q359" s="285"/>
      <c r="R359" s="285"/>
      <c r="S359" s="285"/>
      <c r="T359" s="28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T359" s="287" t="s">
        <v>157</v>
      </c>
      <c r="AU359" s="287" t="s">
        <v>93</v>
      </c>
      <c r="AV359" s="16" t="s">
        <v>91</v>
      </c>
      <c r="AW359" s="16" t="s">
        <v>38</v>
      </c>
      <c r="AX359" s="16" t="s">
        <v>83</v>
      </c>
      <c r="AY359" s="287" t="s">
        <v>142</v>
      </c>
    </row>
    <row r="360" spans="1:51" s="16" customFormat="1" ht="12">
      <c r="A360" s="16"/>
      <c r="B360" s="278"/>
      <c r="C360" s="279"/>
      <c r="D360" s="246" t="s">
        <v>157</v>
      </c>
      <c r="E360" s="280" t="s">
        <v>1</v>
      </c>
      <c r="F360" s="281" t="s">
        <v>474</v>
      </c>
      <c r="G360" s="279"/>
      <c r="H360" s="280" t="s">
        <v>1</v>
      </c>
      <c r="I360" s="282"/>
      <c r="J360" s="279"/>
      <c r="K360" s="279"/>
      <c r="L360" s="283"/>
      <c r="M360" s="284"/>
      <c r="N360" s="285"/>
      <c r="O360" s="285"/>
      <c r="P360" s="285"/>
      <c r="Q360" s="285"/>
      <c r="R360" s="285"/>
      <c r="S360" s="285"/>
      <c r="T360" s="28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T360" s="287" t="s">
        <v>157</v>
      </c>
      <c r="AU360" s="287" t="s">
        <v>93</v>
      </c>
      <c r="AV360" s="16" t="s">
        <v>91</v>
      </c>
      <c r="AW360" s="16" t="s">
        <v>38</v>
      </c>
      <c r="AX360" s="16" t="s">
        <v>83</v>
      </c>
      <c r="AY360" s="287" t="s">
        <v>142</v>
      </c>
    </row>
    <row r="361" spans="1:51" s="13" customFormat="1" ht="12">
      <c r="A361" s="13"/>
      <c r="B361" s="244"/>
      <c r="C361" s="245"/>
      <c r="D361" s="246" t="s">
        <v>157</v>
      </c>
      <c r="E361" s="247" t="s">
        <v>1</v>
      </c>
      <c r="F361" s="248" t="s">
        <v>91</v>
      </c>
      <c r="G361" s="245"/>
      <c r="H361" s="249">
        <v>1</v>
      </c>
      <c r="I361" s="250"/>
      <c r="J361" s="245"/>
      <c r="K361" s="245"/>
      <c r="L361" s="251"/>
      <c r="M361" s="252"/>
      <c r="N361" s="253"/>
      <c r="O361" s="253"/>
      <c r="P361" s="253"/>
      <c r="Q361" s="253"/>
      <c r="R361" s="253"/>
      <c r="S361" s="253"/>
      <c r="T361" s="25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5" t="s">
        <v>157</v>
      </c>
      <c r="AU361" s="255" t="s">
        <v>93</v>
      </c>
      <c r="AV361" s="13" t="s">
        <v>93</v>
      </c>
      <c r="AW361" s="13" t="s">
        <v>38</v>
      </c>
      <c r="AX361" s="13" t="s">
        <v>91</v>
      </c>
      <c r="AY361" s="255" t="s">
        <v>142</v>
      </c>
    </row>
    <row r="362" spans="1:65" s="2" customFormat="1" ht="33" customHeight="1">
      <c r="A362" s="40"/>
      <c r="B362" s="41"/>
      <c r="C362" s="221" t="s">
        <v>475</v>
      </c>
      <c r="D362" s="221" t="s">
        <v>145</v>
      </c>
      <c r="E362" s="222" t="s">
        <v>476</v>
      </c>
      <c r="F362" s="223" t="s">
        <v>477</v>
      </c>
      <c r="G362" s="224" t="s">
        <v>374</v>
      </c>
      <c r="H362" s="225">
        <v>1</v>
      </c>
      <c r="I362" s="226"/>
      <c r="J362" s="227">
        <f>ROUND(I362*H362,2)</f>
        <v>0</v>
      </c>
      <c r="K362" s="223" t="s">
        <v>1</v>
      </c>
      <c r="L362" s="46"/>
      <c r="M362" s="228" t="s">
        <v>1</v>
      </c>
      <c r="N362" s="229" t="s">
        <v>48</v>
      </c>
      <c r="O362" s="93"/>
      <c r="P362" s="230">
        <f>O362*H362</f>
        <v>0</v>
      </c>
      <c r="Q362" s="230">
        <v>0</v>
      </c>
      <c r="R362" s="230">
        <f>Q362*H362</f>
        <v>0</v>
      </c>
      <c r="S362" s="230">
        <v>0.088</v>
      </c>
      <c r="T362" s="231">
        <f>S362*H362</f>
        <v>0.088</v>
      </c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R362" s="232" t="s">
        <v>150</v>
      </c>
      <c r="AT362" s="232" t="s">
        <v>145</v>
      </c>
      <c r="AU362" s="232" t="s">
        <v>93</v>
      </c>
      <c r="AY362" s="18" t="s">
        <v>142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91</v>
      </c>
      <c r="BK362" s="233">
        <f>ROUND(I362*H362,2)</f>
        <v>0</v>
      </c>
      <c r="BL362" s="18" t="s">
        <v>150</v>
      </c>
      <c r="BM362" s="232" t="s">
        <v>478</v>
      </c>
    </row>
    <row r="363" spans="1:51" s="16" customFormat="1" ht="12">
      <c r="A363" s="16"/>
      <c r="B363" s="278"/>
      <c r="C363" s="279"/>
      <c r="D363" s="246" t="s">
        <v>157</v>
      </c>
      <c r="E363" s="280" t="s">
        <v>1</v>
      </c>
      <c r="F363" s="281" t="s">
        <v>479</v>
      </c>
      <c r="G363" s="279"/>
      <c r="H363" s="280" t="s">
        <v>1</v>
      </c>
      <c r="I363" s="282"/>
      <c r="J363" s="279"/>
      <c r="K363" s="279"/>
      <c r="L363" s="283"/>
      <c r="M363" s="284"/>
      <c r="N363" s="285"/>
      <c r="O363" s="285"/>
      <c r="P363" s="285"/>
      <c r="Q363" s="285"/>
      <c r="R363" s="285"/>
      <c r="S363" s="285"/>
      <c r="T363" s="28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T363" s="287" t="s">
        <v>157</v>
      </c>
      <c r="AU363" s="287" t="s">
        <v>93</v>
      </c>
      <c r="AV363" s="16" t="s">
        <v>91</v>
      </c>
      <c r="AW363" s="16" t="s">
        <v>38</v>
      </c>
      <c r="AX363" s="16" t="s">
        <v>83</v>
      </c>
      <c r="AY363" s="287" t="s">
        <v>142</v>
      </c>
    </row>
    <row r="364" spans="1:51" s="16" customFormat="1" ht="12">
      <c r="A364" s="16"/>
      <c r="B364" s="278"/>
      <c r="C364" s="279"/>
      <c r="D364" s="246" t="s">
        <v>157</v>
      </c>
      <c r="E364" s="280" t="s">
        <v>1</v>
      </c>
      <c r="F364" s="281" t="s">
        <v>480</v>
      </c>
      <c r="G364" s="279"/>
      <c r="H364" s="280" t="s">
        <v>1</v>
      </c>
      <c r="I364" s="282"/>
      <c r="J364" s="279"/>
      <c r="K364" s="279"/>
      <c r="L364" s="283"/>
      <c r="M364" s="284"/>
      <c r="N364" s="285"/>
      <c r="O364" s="285"/>
      <c r="P364" s="285"/>
      <c r="Q364" s="285"/>
      <c r="R364" s="285"/>
      <c r="S364" s="285"/>
      <c r="T364" s="28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T364" s="287" t="s">
        <v>157</v>
      </c>
      <c r="AU364" s="287" t="s">
        <v>93</v>
      </c>
      <c r="AV364" s="16" t="s">
        <v>91</v>
      </c>
      <c r="AW364" s="16" t="s">
        <v>38</v>
      </c>
      <c r="AX364" s="16" t="s">
        <v>83</v>
      </c>
      <c r="AY364" s="287" t="s">
        <v>142</v>
      </c>
    </row>
    <row r="365" spans="1:51" s="16" customFormat="1" ht="12">
      <c r="A365" s="16"/>
      <c r="B365" s="278"/>
      <c r="C365" s="279"/>
      <c r="D365" s="246" t="s">
        <v>157</v>
      </c>
      <c r="E365" s="280" t="s">
        <v>1</v>
      </c>
      <c r="F365" s="281" t="s">
        <v>481</v>
      </c>
      <c r="G365" s="279"/>
      <c r="H365" s="280" t="s">
        <v>1</v>
      </c>
      <c r="I365" s="282"/>
      <c r="J365" s="279"/>
      <c r="K365" s="279"/>
      <c r="L365" s="283"/>
      <c r="M365" s="284"/>
      <c r="N365" s="285"/>
      <c r="O365" s="285"/>
      <c r="P365" s="285"/>
      <c r="Q365" s="285"/>
      <c r="R365" s="285"/>
      <c r="S365" s="285"/>
      <c r="T365" s="28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T365" s="287" t="s">
        <v>157</v>
      </c>
      <c r="AU365" s="287" t="s">
        <v>93</v>
      </c>
      <c r="AV365" s="16" t="s">
        <v>91</v>
      </c>
      <c r="AW365" s="16" t="s">
        <v>38</v>
      </c>
      <c r="AX365" s="16" t="s">
        <v>83</v>
      </c>
      <c r="AY365" s="287" t="s">
        <v>142</v>
      </c>
    </row>
    <row r="366" spans="1:51" s="16" customFormat="1" ht="12">
      <c r="A366" s="16"/>
      <c r="B366" s="278"/>
      <c r="C366" s="279"/>
      <c r="D366" s="246" t="s">
        <v>157</v>
      </c>
      <c r="E366" s="280" t="s">
        <v>1</v>
      </c>
      <c r="F366" s="281" t="s">
        <v>482</v>
      </c>
      <c r="G366" s="279"/>
      <c r="H366" s="280" t="s">
        <v>1</v>
      </c>
      <c r="I366" s="282"/>
      <c r="J366" s="279"/>
      <c r="K366" s="279"/>
      <c r="L366" s="283"/>
      <c r="M366" s="284"/>
      <c r="N366" s="285"/>
      <c r="O366" s="285"/>
      <c r="P366" s="285"/>
      <c r="Q366" s="285"/>
      <c r="R366" s="285"/>
      <c r="S366" s="285"/>
      <c r="T366" s="28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T366" s="287" t="s">
        <v>157</v>
      </c>
      <c r="AU366" s="287" t="s">
        <v>93</v>
      </c>
      <c r="AV366" s="16" t="s">
        <v>91</v>
      </c>
      <c r="AW366" s="16" t="s">
        <v>38</v>
      </c>
      <c r="AX366" s="16" t="s">
        <v>83</v>
      </c>
      <c r="AY366" s="287" t="s">
        <v>142</v>
      </c>
    </row>
    <row r="367" spans="1:51" s="16" customFormat="1" ht="12">
      <c r="A367" s="16"/>
      <c r="B367" s="278"/>
      <c r="C367" s="279"/>
      <c r="D367" s="246" t="s">
        <v>157</v>
      </c>
      <c r="E367" s="280" t="s">
        <v>1</v>
      </c>
      <c r="F367" s="281" t="s">
        <v>483</v>
      </c>
      <c r="G367" s="279"/>
      <c r="H367" s="280" t="s">
        <v>1</v>
      </c>
      <c r="I367" s="282"/>
      <c r="J367" s="279"/>
      <c r="K367" s="279"/>
      <c r="L367" s="283"/>
      <c r="M367" s="284"/>
      <c r="N367" s="285"/>
      <c r="O367" s="285"/>
      <c r="P367" s="285"/>
      <c r="Q367" s="285"/>
      <c r="R367" s="285"/>
      <c r="S367" s="285"/>
      <c r="T367" s="28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T367" s="287" t="s">
        <v>157</v>
      </c>
      <c r="AU367" s="287" t="s">
        <v>93</v>
      </c>
      <c r="AV367" s="16" t="s">
        <v>91</v>
      </c>
      <c r="AW367" s="16" t="s">
        <v>38</v>
      </c>
      <c r="AX367" s="16" t="s">
        <v>83</v>
      </c>
      <c r="AY367" s="287" t="s">
        <v>142</v>
      </c>
    </row>
    <row r="368" spans="1:51" s="13" customFormat="1" ht="12">
      <c r="A368" s="13"/>
      <c r="B368" s="244"/>
      <c r="C368" s="245"/>
      <c r="D368" s="246" t="s">
        <v>157</v>
      </c>
      <c r="E368" s="247" t="s">
        <v>1</v>
      </c>
      <c r="F368" s="248" t="s">
        <v>91</v>
      </c>
      <c r="G368" s="245"/>
      <c r="H368" s="249">
        <v>1</v>
      </c>
      <c r="I368" s="250"/>
      <c r="J368" s="245"/>
      <c r="K368" s="245"/>
      <c r="L368" s="251"/>
      <c r="M368" s="252"/>
      <c r="N368" s="253"/>
      <c r="O368" s="253"/>
      <c r="P368" s="253"/>
      <c r="Q368" s="253"/>
      <c r="R368" s="253"/>
      <c r="S368" s="253"/>
      <c r="T368" s="25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5" t="s">
        <v>157</v>
      </c>
      <c r="AU368" s="255" t="s">
        <v>93</v>
      </c>
      <c r="AV368" s="13" t="s">
        <v>93</v>
      </c>
      <c r="AW368" s="13" t="s">
        <v>38</v>
      </c>
      <c r="AX368" s="13" t="s">
        <v>91</v>
      </c>
      <c r="AY368" s="255" t="s">
        <v>142</v>
      </c>
    </row>
    <row r="369" spans="1:65" s="2" customFormat="1" ht="33" customHeight="1">
      <c r="A369" s="40"/>
      <c r="B369" s="41"/>
      <c r="C369" s="221" t="s">
        <v>484</v>
      </c>
      <c r="D369" s="221" t="s">
        <v>145</v>
      </c>
      <c r="E369" s="222" t="s">
        <v>485</v>
      </c>
      <c r="F369" s="223" t="s">
        <v>486</v>
      </c>
      <c r="G369" s="224" t="s">
        <v>374</v>
      </c>
      <c r="H369" s="225">
        <v>1</v>
      </c>
      <c r="I369" s="226"/>
      <c r="J369" s="227">
        <f>ROUND(I369*H369,2)</f>
        <v>0</v>
      </c>
      <c r="K369" s="223" t="s">
        <v>1</v>
      </c>
      <c r="L369" s="46"/>
      <c r="M369" s="228" t="s">
        <v>1</v>
      </c>
      <c r="N369" s="229" t="s">
        <v>48</v>
      </c>
      <c r="O369" s="93"/>
      <c r="P369" s="230">
        <f>O369*H369</f>
        <v>0</v>
      </c>
      <c r="Q369" s="230">
        <v>0</v>
      </c>
      <c r="R369" s="230">
        <f>Q369*H369</f>
        <v>0</v>
      </c>
      <c r="S369" s="230">
        <v>0.088</v>
      </c>
      <c r="T369" s="231">
        <f>S369*H369</f>
        <v>0.088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32" t="s">
        <v>150</v>
      </c>
      <c r="AT369" s="232" t="s">
        <v>145</v>
      </c>
      <c r="AU369" s="232" t="s">
        <v>93</v>
      </c>
      <c r="AY369" s="18" t="s">
        <v>142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8" t="s">
        <v>91</v>
      </c>
      <c r="BK369" s="233">
        <f>ROUND(I369*H369,2)</f>
        <v>0</v>
      </c>
      <c r="BL369" s="18" t="s">
        <v>150</v>
      </c>
      <c r="BM369" s="232" t="s">
        <v>487</v>
      </c>
    </row>
    <row r="370" spans="1:51" s="16" customFormat="1" ht="12">
      <c r="A370" s="16"/>
      <c r="B370" s="278"/>
      <c r="C370" s="279"/>
      <c r="D370" s="246" t="s">
        <v>157</v>
      </c>
      <c r="E370" s="280" t="s">
        <v>1</v>
      </c>
      <c r="F370" s="281" t="s">
        <v>479</v>
      </c>
      <c r="G370" s="279"/>
      <c r="H370" s="280" t="s">
        <v>1</v>
      </c>
      <c r="I370" s="282"/>
      <c r="J370" s="279"/>
      <c r="K370" s="279"/>
      <c r="L370" s="283"/>
      <c r="M370" s="284"/>
      <c r="N370" s="285"/>
      <c r="O370" s="285"/>
      <c r="P370" s="285"/>
      <c r="Q370" s="285"/>
      <c r="R370" s="285"/>
      <c r="S370" s="285"/>
      <c r="T370" s="28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T370" s="287" t="s">
        <v>157</v>
      </c>
      <c r="AU370" s="287" t="s">
        <v>93</v>
      </c>
      <c r="AV370" s="16" t="s">
        <v>91</v>
      </c>
      <c r="AW370" s="16" t="s">
        <v>38</v>
      </c>
      <c r="AX370" s="16" t="s">
        <v>83</v>
      </c>
      <c r="AY370" s="287" t="s">
        <v>142</v>
      </c>
    </row>
    <row r="371" spans="1:51" s="16" customFormat="1" ht="12">
      <c r="A371" s="16"/>
      <c r="B371" s="278"/>
      <c r="C371" s="279"/>
      <c r="D371" s="246" t="s">
        <v>157</v>
      </c>
      <c r="E371" s="280" t="s">
        <v>1</v>
      </c>
      <c r="F371" s="281" t="s">
        <v>480</v>
      </c>
      <c r="G371" s="279"/>
      <c r="H371" s="280" t="s">
        <v>1</v>
      </c>
      <c r="I371" s="282"/>
      <c r="J371" s="279"/>
      <c r="K371" s="279"/>
      <c r="L371" s="283"/>
      <c r="M371" s="284"/>
      <c r="N371" s="285"/>
      <c r="O371" s="285"/>
      <c r="P371" s="285"/>
      <c r="Q371" s="285"/>
      <c r="R371" s="285"/>
      <c r="S371" s="285"/>
      <c r="T371" s="28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T371" s="287" t="s">
        <v>157</v>
      </c>
      <c r="AU371" s="287" t="s">
        <v>93</v>
      </c>
      <c r="AV371" s="16" t="s">
        <v>91</v>
      </c>
      <c r="AW371" s="16" t="s">
        <v>38</v>
      </c>
      <c r="AX371" s="16" t="s">
        <v>83</v>
      </c>
      <c r="AY371" s="287" t="s">
        <v>142</v>
      </c>
    </row>
    <row r="372" spans="1:51" s="16" customFormat="1" ht="12">
      <c r="A372" s="16"/>
      <c r="B372" s="278"/>
      <c r="C372" s="279"/>
      <c r="D372" s="246" t="s">
        <v>157</v>
      </c>
      <c r="E372" s="280" t="s">
        <v>1</v>
      </c>
      <c r="F372" s="281" t="s">
        <v>481</v>
      </c>
      <c r="G372" s="279"/>
      <c r="H372" s="280" t="s">
        <v>1</v>
      </c>
      <c r="I372" s="282"/>
      <c r="J372" s="279"/>
      <c r="K372" s="279"/>
      <c r="L372" s="283"/>
      <c r="M372" s="284"/>
      <c r="N372" s="285"/>
      <c r="O372" s="285"/>
      <c r="P372" s="285"/>
      <c r="Q372" s="285"/>
      <c r="R372" s="285"/>
      <c r="S372" s="285"/>
      <c r="T372" s="28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T372" s="287" t="s">
        <v>157</v>
      </c>
      <c r="AU372" s="287" t="s">
        <v>93</v>
      </c>
      <c r="AV372" s="16" t="s">
        <v>91</v>
      </c>
      <c r="AW372" s="16" t="s">
        <v>38</v>
      </c>
      <c r="AX372" s="16" t="s">
        <v>83</v>
      </c>
      <c r="AY372" s="287" t="s">
        <v>142</v>
      </c>
    </row>
    <row r="373" spans="1:51" s="16" customFormat="1" ht="12">
      <c r="A373" s="16"/>
      <c r="B373" s="278"/>
      <c r="C373" s="279"/>
      <c r="D373" s="246" t="s">
        <v>157</v>
      </c>
      <c r="E373" s="280" t="s">
        <v>1</v>
      </c>
      <c r="F373" s="281" t="s">
        <v>482</v>
      </c>
      <c r="G373" s="279"/>
      <c r="H373" s="280" t="s">
        <v>1</v>
      </c>
      <c r="I373" s="282"/>
      <c r="J373" s="279"/>
      <c r="K373" s="279"/>
      <c r="L373" s="283"/>
      <c r="M373" s="284"/>
      <c r="N373" s="285"/>
      <c r="O373" s="285"/>
      <c r="P373" s="285"/>
      <c r="Q373" s="285"/>
      <c r="R373" s="285"/>
      <c r="S373" s="285"/>
      <c r="T373" s="28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T373" s="287" t="s">
        <v>157</v>
      </c>
      <c r="AU373" s="287" t="s">
        <v>93</v>
      </c>
      <c r="AV373" s="16" t="s">
        <v>91</v>
      </c>
      <c r="AW373" s="16" t="s">
        <v>38</v>
      </c>
      <c r="AX373" s="16" t="s">
        <v>83</v>
      </c>
      <c r="AY373" s="287" t="s">
        <v>142</v>
      </c>
    </row>
    <row r="374" spans="1:51" s="16" customFormat="1" ht="12">
      <c r="A374" s="16"/>
      <c r="B374" s="278"/>
      <c r="C374" s="279"/>
      <c r="D374" s="246" t="s">
        <v>157</v>
      </c>
      <c r="E374" s="280" t="s">
        <v>1</v>
      </c>
      <c r="F374" s="281" t="s">
        <v>483</v>
      </c>
      <c r="G374" s="279"/>
      <c r="H374" s="280" t="s">
        <v>1</v>
      </c>
      <c r="I374" s="282"/>
      <c r="J374" s="279"/>
      <c r="K374" s="279"/>
      <c r="L374" s="283"/>
      <c r="M374" s="284"/>
      <c r="N374" s="285"/>
      <c r="O374" s="285"/>
      <c r="P374" s="285"/>
      <c r="Q374" s="285"/>
      <c r="R374" s="285"/>
      <c r="S374" s="285"/>
      <c r="T374" s="28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87" t="s">
        <v>157</v>
      </c>
      <c r="AU374" s="287" t="s">
        <v>93</v>
      </c>
      <c r="AV374" s="16" t="s">
        <v>91</v>
      </c>
      <c r="AW374" s="16" t="s">
        <v>38</v>
      </c>
      <c r="AX374" s="16" t="s">
        <v>83</v>
      </c>
      <c r="AY374" s="287" t="s">
        <v>142</v>
      </c>
    </row>
    <row r="375" spans="1:51" s="13" customFormat="1" ht="12">
      <c r="A375" s="13"/>
      <c r="B375" s="244"/>
      <c r="C375" s="245"/>
      <c r="D375" s="246" t="s">
        <v>157</v>
      </c>
      <c r="E375" s="247" t="s">
        <v>1</v>
      </c>
      <c r="F375" s="248" t="s">
        <v>91</v>
      </c>
      <c r="G375" s="245"/>
      <c r="H375" s="249">
        <v>1</v>
      </c>
      <c r="I375" s="250"/>
      <c r="J375" s="245"/>
      <c r="K375" s="245"/>
      <c r="L375" s="251"/>
      <c r="M375" s="252"/>
      <c r="N375" s="253"/>
      <c r="O375" s="253"/>
      <c r="P375" s="253"/>
      <c r="Q375" s="253"/>
      <c r="R375" s="253"/>
      <c r="S375" s="253"/>
      <c r="T375" s="25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5" t="s">
        <v>157</v>
      </c>
      <c r="AU375" s="255" t="s">
        <v>93</v>
      </c>
      <c r="AV375" s="13" t="s">
        <v>93</v>
      </c>
      <c r="AW375" s="13" t="s">
        <v>38</v>
      </c>
      <c r="AX375" s="13" t="s">
        <v>91</v>
      </c>
      <c r="AY375" s="255" t="s">
        <v>142</v>
      </c>
    </row>
    <row r="376" spans="1:63" s="12" customFormat="1" ht="22.8" customHeight="1">
      <c r="A376" s="12"/>
      <c r="B376" s="205"/>
      <c r="C376" s="206"/>
      <c r="D376" s="207" t="s">
        <v>82</v>
      </c>
      <c r="E376" s="219" t="s">
        <v>488</v>
      </c>
      <c r="F376" s="219" t="s">
        <v>489</v>
      </c>
      <c r="G376" s="206"/>
      <c r="H376" s="206"/>
      <c r="I376" s="209"/>
      <c r="J376" s="220">
        <f>BK376</f>
        <v>0</v>
      </c>
      <c r="K376" s="206"/>
      <c r="L376" s="211"/>
      <c r="M376" s="212"/>
      <c r="N376" s="213"/>
      <c r="O376" s="213"/>
      <c r="P376" s="214">
        <f>SUM(P377:P384)</f>
        <v>0</v>
      </c>
      <c r="Q376" s="213"/>
      <c r="R376" s="214">
        <f>SUM(R377:R384)</f>
        <v>0</v>
      </c>
      <c r="S376" s="213"/>
      <c r="T376" s="215">
        <f>SUM(T377:T384)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6" t="s">
        <v>91</v>
      </c>
      <c r="AT376" s="217" t="s">
        <v>82</v>
      </c>
      <c r="AU376" s="217" t="s">
        <v>91</v>
      </c>
      <c r="AY376" s="216" t="s">
        <v>142</v>
      </c>
      <c r="BK376" s="218">
        <f>SUM(BK377:BK384)</f>
        <v>0</v>
      </c>
    </row>
    <row r="377" spans="1:65" s="2" customFormat="1" ht="16.5" customHeight="1">
      <c r="A377" s="40"/>
      <c r="B377" s="41"/>
      <c r="C377" s="221" t="s">
        <v>490</v>
      </c>
      <c r="D377" s="221" t="s">
        <v>145</v>
      </c>
      <c r="E377" s="222" t="s">
        <v>491</v>
      </c>
      <c r="F377" s="223" t="s">
        <v>492</v>
      </c>
      <c r="G377" s="224" t="s">
        <v>148</v>
      </c>
      <c r="H377" s="225">
        <v>10.115</v>
      </c>
      <c r="I377" s="226"/>
      <c r="J377" s="227">
        <f>ROUND(I377*H377,2)</f>
        <v>0</v>
      </c>
      <c r="K377" s="223" t="s">
        <v>149</v>
      </c>
      <c r="L377" s="46"/>
      <c r="M377" s="228" t="s">
        <v>1</v>
      </c>
      <c r="N377" s="229" t="s">
        <v>48</v>
      </c>
      <c r="O377" s="93"/>
      <c r="P377" s="230">
        <f>O377*H377</f>
        <v>0</v>
      </c>
      <c r="Q377" s="230">
        <v>0</v>
      </c>
      <c r="R377" s="230">
        <f>Q377*H377</f>
        <v>0</v>
      </c>
      <c r="S377" s="230">
        <v>0</v>
      </c>
      <c r="T377" s="231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32" t="s">
        <v>150</v>
      </c>
      <c r="AT377" s="232" t="s">
        <v>145</v>
      </c>
      <c r="AU377" s="232" t="s">
        <v>93</v>
      </c>
      <c r="AY377" s="18" t="s">
        <v>142</v>
      </c>
      <c r="BE377" s="233">
        <f>IF(N377="základní",J377,0)</f>
        <v>0</v>
      </c>
      <c r="BF377" s="233">
        <f>IF(N377="snížená",J377,0)</f>
        <v>0</v>
      </c>
      <c r="BG377" s="233">
        <f>IF(N377="zákl. přenesená",J377,0)</f>
        <v>0</v>
      </c>
      <c r="BH377" s="233">
        <f>IF(N377="sníž. přenesená",J377,0)</f>
        <v>0</v>
      </c>
      <c r="BI377" s="233">
        <f>IF(N377="nulová",J377,0)</f>
        <v>0</v>
      </c>
      <c r="BJ377" s="18" t="s">
        <v>91</v>
      </c>
      <c r="BK377" s="233">
        <f>ROUND(I377*H377,2)</f>
        <v>0</v>
      </c>
      <c r="BL377" s="18" t="s">
        <v>150</v>
      </c>
      <c r="BM377" s="232" t="s">
        <v>493</v>
      </c>
    </row>
    <row r="378" spans="1:65" s="2" customFormat="1" ht="33" customHeight="1">
      <c r="A378" s="40"/>
      <c r="B378" s="41"/>
      <c r="C378" s="221" t="s">
        <v>494</v>
      </c>
      <c r="D378" s="221" t="s">
        <v>145</v>
      </c>
      <c r="E378" s="222" t="s">
        <v>495</v>
      </c>
      <c r="F378" s="223" t="s">
        <v>496</v>
      </c>
      <c r="G378" s="224" t="s">
        <v>148</v>
      </c>
      <c r="H378" s="225">
        <v>10.115</v>
      </c>
      <c r="I378" s="226"/>
      <c r="J378" s="227">
        <f>ROUND(I378*H378,2)</f>
        <v>0</v>
      </c>
      <c r="K378" s="223" t="s">
        <v>149</v>
      </c>
      <c r="L378" s="46"/>
      <c r="M378" s="228" t="s">
        <v>1</v>
      </c>
      <c r="N378" s="229" t="s">
        <v>48</v>
      </c>
      <c r="O378" s="93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32" t="s">
        <v>150</v>
      </c>
      <c r="AT378" s="232" t="s">
        <v>145</v>
      </c>
      <c r="AU378" s="232" t="s">
        <v>93</v>
      </c>
      <c r="AY378" s="18" t="s">
        <v>142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91</v>
      </c>
      <c r="BK378" s="233">
        <f>ROUND(I378*H378,2)</f>
        <v>0</v>
      </c>
      <c r="BL378" s="18" t="s">
        <v>150</v>
      </c>
      <c r="BM378" s="232" t="s">
        <v>497</v>
      </c>
    </row>
    <row r="379" spans="1:65" s="2" customFormat="1" ht="24.15" customHeight="1">
      <c r="A379" s="40"/>
      <c r="B379" s="41"/>
      <c r="C379" s="221" t="s">
        <v>498</v>
      </c>
      <c r="D379" s="221" t="s">
        <v>145</v>
      </c>
      <c r="E379" s="222" t="s">
        <v>499</v>
      </c>
      <c r="F379" s="223" t="s">
        <v>500</v>
      </c>
      <c r="G379" s="224" t="s">
        <v>148</v>
      </c>
      <c r="H379" s="225">
        <v>10.115</v>
      </c>
      <c r="I379" s="226"/>
      <c r="J379" s="227">
        <f>ROUND(I379*H379,2)</f>
        <v>0</v>
      </c>
      <c r="K379" s="223" t="s">
        <v>149</v>
      </c>
      <c r="L379" s="46"/>
      <c r="M379" s="228" t="s">
        <v>1</v>
      </c>
      <c r="N379" s="229" t="s">
        <v>48</v>
      </c>
      <c r="O379" s="93"/>
      <c r="P379" s="230">
        <f>O379*H379</f>
        <v>0</v>
      </c>
      <c r="Q379" s="230">
        <v>0</v>
      </c>
      <c r="R379" s="230">
        <f>Q379*H379</f>
        <v>0</v>
      </c>
      <c r="S379" s="230">
        <v>0</v>
      </c>
      <c r="T379" s="231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32" t="s">
        <v>150</v>
      </c>
      <c r="AT379" s="232" t="s">
        <v>145</v>
      </c>
      <c r="AU379" s="232" t="s">
        <v>93</v>
      </c>
      <c r="AY379" s="18" t="s">
        <v>142</v>
      </c>
      <c r="BE379" s="233">
        <f>IF(N379="základní",J379,0)</f>
        <v>0</v>
      </c>
      <c r="BF379" s="233">
        <f>IF(N379="snížená",J379,0)</f>
        <v>0</v>
      </c>
      <c r="BG379" s="233">
        <f>IF(N379="zákl. přenesená",J379,0)</f>
        <v>0</v>
      </c>
      <c r="BH379" s="233">
        <f>IF(N379="sníž. přenesená",J379,0)</f>
        <v>0</v>
      </c>
      <c r="BI379" s="233">
        <f>IF(N379="nulová",J379,0)</f>
        <v>0</v>
      </c>
      <c r="BJ379" s="18" t="s">
        <v>91</v>
      </c>
      <c r="BK379" s="233">
        <f>ROUND(I379*H379,2)</f>
        <v>0</v>
      </c>
      <c r="BL379" s="18" t="s">
        <v>150</v>
      </c>
      <c r="BM379" s="232" t="s">
        <v>501</v>
      </c>
    </row>
    <row r="380" spans="1:65" s="2" customFormat="1" ht="24.15" customHeight="1">
      <c r="A380" s="40"/>
      <c r="B380" s="41"/>
      <c r="C380" s="221" t="s">
        <v>502</v>
      </c>
      <c r="D380" s="221" t="s">
        <v>145</v>
      </c>
      <c r="E380" s="222" t="s">
        <v>503</v>
      </c>
      <c r="F380" s="223" t="s">
        <v>504</v>
      </c>
      <c r="G380" s="224" t="s">
        <v>148</v>
      </c>
      <c r="H380" s="225">
        <v>202.3</v>
      </c>
      <c r="I380" s="226"/>
      <c r="J380" s="227">
        <f>ROUND(I380*H380,2)</f>
        <v>0</v>
      </c>
      <c r="K380" s="223" t="s">
        <v>149</v>
      </c>
      <c r="L380" s="46"/>
      <c r="M380" s="228" t="s">
        <v>1</v>
      </c>
      <c r="N380" s="229" t="s">
        <v>48</v>
      </c>
      <c r="O380" s="93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R380" s="232" t="s">
        <v>150</v>
      </c>
      <c r="AT380" s="232" t="s">
        <v>145</v>
      </c>
      <c r="AU380" s="232" t="s">
        <v>93</v>
      </c>
      <c r="AY380" s="18" t="s">
        <v>142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91</v>
      </c>
      <c r="BK380" s="233">
        <f>ROUND(I380*H380,2)</f>
        <v>0</v>
      </c>
      <c r="BL380" s="18" t="s">
        <v>150</v>
      </c>
      <c r="BM380" s="232" t="s">
        <v>505</v>
      </c>
    </row>
    <row r="381" spans="1:51" s="13" customFormat="1" ht="12">
      <c r="A381" s="13"/>
      <c r="B381" s="244"/>
      <c r="C381" s="245"/>
      <c r="D381" s="246" t="s">
        <v>157</v>
      </c>
      <c r="E381" s="247" t="s">
        <v>1</v>
      </c>
      <c r="F381" s="248" t="s">
        <v>506</v>
      </c>
      <c r="G381" s="245"/>
      <c r="H381" s="249">
        <v>202.3</v>
      </c>
      <c r="I381" s="250"/>
      <c r="J381" s="245"/>
      <c r="K381" s="245"/>
      <c r="L381" s="251"/>
      <c r="M381" s="252"/>
      <c r="N381" s="253"/>
      <c r="O381" s="253"/>
      <c r="P381" s="253"/>
      <c r="Q381" s="253"/>
      <c r="R381" s="253"/>
      <c r="S381" s="253"/>
      <c r="T381" s="25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5" t="s">
        <v>157</v>
      </c>
      <c r="AU381" s="255" t="s">
        <v>93</v>
      </c>
      <c r="AV381" s="13" t="s">
        <v>93</v>
      </c>
      <c r="AW381" s="13" t="s">
        <v>38</v>
      </c>
      <c r="AX381" s="13" t="s">
        <v>91</v>
      </c>
      <c r="AY381" s="255" t="s">
        <v>142</v>
      </c>
    </row>
    <row r="382" spans="1:65" s="2" customFormat="1" ht="33" customHeight="1">
      <c r="A382" s="40"/>
      <c r="B382" s="41"/>
      <c r="C382" s="221" t="s">
        <v>507</v>
      </c>
      <c r="D382" s="221" t="s">
        <v>145</v>
      </c>
      <c r="E382" s="222" t="s">
        <v>508</v>
      </c>
      <c r="F382" s="223" t="s">
        <v>509</v>
      </c>
      <c r="G382" s="224" t="s">
        <v>148</v>
      </c>
      <c r="H382" s="225">
        <v>2.028</v>
      </c>
      <c r="I382" s="226"/>
      <c r="J382" s="227">
        <f>ROUND(I382*H382,2)</f>
        <v>0</v>
      </c>
      <c r="K382" s="223" t="s">
        <v>149</v>
      </c>
      <c r="L382" s="46"/>
      <c r="M382" s="228" t="s">
        <v>1</v>
      </c>
      <c r="N382" s="229" t="s">
        <v>48</v>
      </c>
      <c r="O382" s="93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32" t="s">
        <v>150</v>
      </c>
      <c r="AT382" s="232" t="s">
        <v>145</v>
      </c>
      <c r="AU382" s="232" t="s">
        <v>93</v>
      </c>
      <c r="AY382" s="18" t="s">
        <v>142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91</v>
      </c>
      <c r="BK382" s="233">
        <f>ROUND(I382*H382,2)</f>
        <v>0</v>
      </c>
      <c r="BL382" s="18" t="s">
        <v>150</v>
      </c>
      <c r="BM382" s="232" t="s">
        <v>510</v>
      </c>
    </row>
    <row r="383" spans="1:65" s="2" customFormat="1" ht="33" customHeight="1">
      <c r="A383" s="40"/>
      <c r="B383" s="41"/>
      <c r="C383" s="221" t="s">
        <v>511</v>
      </c>
      <c r="D383" s="221" t="s">
        <v>145</v>
      </c>
      <c r="E383" s="222" t="s">
        <v>512</v>
      </c>
      <c r="F383" s="223" t="s">
        <v>513</v>
      </c>
      <c r="G383" s="224" t="s">
        <v>148</v>
      </c>
      <c r="H383" s="225">
        <v>2.387</v>
      </c>
      <c r="I383" s="226"/>
      <c r="J383" s="227">
        <f>ROUND(I383*H383,2)</f>
        <v>0</v>
      </c>
      <c r="K383" s="223" t="s">
        <v>149</v>
      </c>
      <c r="L383" s="46"/>
      <c r="M383" s="228" t="s">
        <v>1</v>
      </c>
      <c r="N383" s="229" t="s">
        <v>48</v>
      </c>
      <c r="O383" s="93"/>
      <c r="P383" s="230">
        <f>O383*H383</f>
        <v>0</v>
      </c>
      <c r="Q383" s="230">
        <v>0</v>
      </c>
      <c r="R383" s="230">
        <f>Q383*H383</f>
        <v>0</v>
      </c>
      <c r="S383" s="230">
        <v>0</v>
      </c>
      <c r="T383" s="231">
        <f>S383*H383</f>
        <v>0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32" t="s">
        <v>150</v>
      </c>
      <c r="AT383" s="232" t="s">
        <v>145</v>
      </c>
      <c r="AU383" s="232" t="s">
        <v>93</v>
      </c>
      <c r="AY383" s="18" t="s">
        <v>142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8" t="s">
        <v>91</v>
      </c>
      <c r="BK383" s="233">
        <f>ROUND(I383*H383,2)</f>
        <v>0</v>
      </c>
      <c r="BL383" s="18" t="s">
        <v>150</v>
      </c>
      <c r="BM383" s="232" t="s">
        <v>514</v>
      </c>
    </row>
    <row r="384" spans="1:65" s="2" customFormat="1" ht="33" customHeight="1">
      <c r="A384" s="40"/>
      <c r="B384" s="41"/>
      <c r="C384" s="221" t="s">
        <v>515</v>
      </c>
      <c r="D384" s="221" t="s">
        <v>145</v>
      </c>
      <c r="E384" s="222" t="s">
        <v>516</v>
      </c>
      <c r="F384" s="223" t="s">
        <v>517</v>
      </c>
      <c r="G384" s="224" t="s">
        <v>148</v>
      </c>
      <c r="H384" s="225">
        <v>5.72</v>
      </c>
      <c r="I384" s="226"/>
      <c r="J384" s="227">
        <f>ROUND(I384*H384,2)</f>
        <v>0</v>
      </c>
      <c r="K384" s="223" t="s">
        <v>149</v>
      </c>
      <c r="L384" s="46"/>
      <c r="M384" s="228" t="s">
        <v>1</v>
      </c>
      <c r="N384" s="229" t="s">
        <v>48</v>
      </c>
      <c r="O384" s="93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32" t="s">
        <v>150</v>
      </c>
      <c r="AT384" s="232" t="s">
        <v>145</v>
      </c>
      <c r="AU384" s="232" t="s">
        <v>93</v>
      </c>
      <c r="AY384" s="18" t="s">
        <v>142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8" t="s">
        <v>91</v>
      </c>
      <c r="BK384" s="233">
        <f>ROUND(I384*H384,2)</f>
        <v>0</v>
      </c>
      <c r="BL384" s="18" t="s">
        <v>150</v>
      </c>
      <c r="BM384" s="232" t="s">
        <v>518</v>
      </c>
    </row>
    <row r="385" spans="1:63" s="12" customFormat="1" ht="22.8" customHeight="1">
      <c r="A385" s="12"/>
      <c r="B385" s="205"/>
      <c r="C385" s="206"/>
      <c r="D385" s="207" t="s">
        <v>82</v>
      </c>
      <c r="E385" s="219" t="s">
        <v>519</v>
      </c>
      <c r="F385" s="219" t="s">
        <v>520</v>
      </c>
      <c r="G385" s="206"/>
      <c r="H385" s="206"/>
      <c r="I385" s="209"/>
      <c r="J385" s="220">
        <f>BK385</f>
        <v>0</v>
      </c>
      <c r="K385" s="206"/>
      <c r="L385" s="211"/>
      <c r="M385" s="212"/>
      <c r="N385" s="213"/>
      <c r="O385" s="213"/>
      <c r="P385" s="214">
        <f>P386</f>
        <v>0</v>
      </c>
      <c r="Q385" s="213"/>
      <c r="R385" s="214">
        <f>R386</f>
        <v>0</v>
      </c>
      <c r="S385" s="213"/>
      <c r="T385" s="215">
        <f>T386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16" t="s">
        <v>91</v>
      </c>
      <c r="AT385" s="217" t="s">
        <v>82</v>
      </c>
      <c r="AU385" s="217" t="s">
        <v>91</v>
      </c>
      <c r="AY385" s="216" t="s">
        <v>142</v>
      </c>
      <c r="BK385" s="218">
        <f>BK386</f>
        <v>0</v>
      </c>
    </row>
    <row r="386" spans="1:65" s="2" customFormat="1" ht="16.5" customHeight="1">
      <c r="A386" s="40"/>
      <c r="B386" s="41"/>
      <c r="C386" s="221" t="s">
        <v>521</v>
      </c>
      <c r="D386" s="221" t="s">
        <v>145</v>
      </c>
      <c r="E386" s="222" t="s">
        <v>522</v>
      </c>
      <c r="F386" s="223" t="s">
        <v>523</v>
      </c>
      <c r="G386" s="224" t="s">
        <v>148</v>
      </c>
      <c r="H386" s="225">
        <v>35.602</v>
      </c>
      <c r="I386" s="226"/>
      <c r="J386" s="227">
        <f>ROUND(I386*H386,2)</f>
        <v>0</v>
      </c>
      <c r="K386" s="223" t="s">
        <v>149</v>
      </c>
      <c r="L386" s="46"/>
      <c r="M386" s="228" t="s">
        <v>1</v>
      </c>
      <c r="N386" s="229" t="s">
        <v>48</v>
      </c>
      <c r="O386" s="93"/>
      <c r="P386" s="230">
        <f>O386*H386</f>
        <v>0</v>
      </c>
      <c r="Q386" s="230">
        <v>0</v>
      </c>
      <c r="R386" s="230">
        <f>Q386*H386</f>
        <v>0</v>
      </c>
      <c r="S386" s="230">
        <v>0</v>
      </c>
      <c r="T386" s="231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32" t="s">
        <v>150</v>
      </c>
      <c r="AT386" s="232" t="s">
        <v>145</v>
      </c>
      <c r="AU386" s="232" t="s">
        <v>93</v>
      </c>
      <c r="AY386" s="18" t="s">
        <v>142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8" t="s">
        <v>91</v>
      </c>
      <c r="BK386" s="233">
        <f>ROUND(I386*H386,2)</f>
        <v>0</v>
      </c>
      <c r="BL386" s="18" t="s">
        <v>150</v>
      </c>
      <c r="BM386" s="232" t="s">
        <v>524</v>
      </c>
    </row>
    <row r="387" spans="1:63" s="12" customFormat="1" ht="25.9" customHeight="1">
      <c r="A387" s="12"/>
      <c r="B387" s="205"/>
      <c r="C387" s="206"/>
      <c r="D387" s="207" t="s">
        <v>82</v>
      </c>
      <c r="E387" s="208" t="s">
        <v>525</v>
      </c>
      <c r="F387" s="208" t="s">
        <v>526</v>
      </c>
      <c r="G387" s="206"/>
      <c r="H387" s="206"/>
      <c r="I387" s="209"/>
      <c r="J387" s="210">
        <f>BK387</f>
        <v>0</v>
      </c>
      <c r="K387" s="206"/>
      <c r="L387" s="211"/>
      <c r="M387" s="212"/>
      <c r="N387" s="213"/>
      <c r="O387" s="213"/>
      <c r="P387" s="214">
        <f>P388+P398+P405+P421+P543+P593+P599</f>
        <v>0</v>
      </c>
      <c r="Q387" s="213"/>
      <c r="R387" s="214">
        <f>R388+R398+R405+R421+R543+R593+R599</f>
        <v>3.8144181819900003</v>
      </c>
      <c r="S387" s="213"/>
      <c r="T387" s="215">
        <f>T388+T398+T405+T421+T543+T593+T599</f>
        <v>19.784080000000003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6" t="s">
        <v>93</v>
      </c>
      <c r="AT387" s="217" t="s">
        <v>82</v>
      </c>
      <c r="AU387" s="217" t="s">
        <v>83</v>
      </c>
      <c r="AY387" s="216" t="s">
        <v>142</v>
      </c>
      <c r="BK387" s="218">
        <f>BK388+BK398+BK405+BK421+BK543+BK593+BK599</f>
        <v>0</v>
      </c>
    </row>
    <row r="388" spans="1:63" s="12" customFormat="1" ht="22.8" customHeight="1">
      <c r="A388" s="12"/>
      <c r="B388" s="205"/>
      <c r="C388" s="206"/>
      <c r="D388" s="207" t="s">
        <v>82</v>
      </c>
      <c r="E388" s="219" t="s">
        <v>527</v>
      </c>
      <c r="F388" s="219" t="s">
        <v>528</v>
      </c>
      <c r="G388" s="206"/>
      <c r="H388" s="206"/>
      <c r="I388" s="209"/>
      <c r="J388" s="220">
        <f>BK388</f>
        <v>0</v>
      </c>
      <c r="K388" s="206"/>
      <c r="L388" s="211"/>
      <c r="M388" s="212"/>
      <c r="N388" s="213"/>
      <c r="O388" s="213"/>
      <c r="P388" s="214">
        <f>SUM(P389:P397)</f>
        <v>0</v>
      </c>
      <c r="Q388" s="213"/>
      <c r="R388" s="214">
        <f>SUM(R389:R397)</f>
        <v>0.781675465</v>
      </c>
      <c r="S388" s="213"/>
      <c r="T388" s="215">
        <f>SUM(T389:T397)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6" t="s">
        <v>93</v>
      </c>
      <c r="AT388" s="217" t="s">
        <v>82</v>
      </c>
      <c r="AU388" s="217" t="s">
        <v>91</v>
      </c>
      <c r="AY388" s="216" t="s">
        <v>142</v>
      </c>
      <c r="BK388" s="218">
        <f>SUM(BK389:BK397)</f>
        <v>0</v>
      </c>
    </row>
    <row r="389" spans="1:65" s="2" customFormat="1" ht="24.15" customHeight="1">
      <c r="A389" s="40"/>
      <c r="B389" s="41"/>
      <c r="C389" s="221" t="s">
        <v>529</v>
      </c>
      <c r="D389" s="221" t="s">
        <v>145</v>
      </c>
      <c r="E389" s="222" t="s">
        <v>530</v>
      </c>
      <c r="F389" s="223" t="s">
        <v>531</v>
      </c>
      <c r="G389" s="224" t="s">
        <v>163</v>
      </c>
      <c r="H389" s="225">
        <v>132.2</v>
      </c>
      <c r="I389" s="226"/>
      <c r="J389" s="227">
        <f>ROUND(I389*H389,2)</f>
        <v>0</v>
      </c>
      <c r="K389" s="223" t="s">
        <v>149</v>
      </c>
      <c r="L389" s="46"/>
      <c r="M389" s="228" t="s">
        <v>1</v>
      </c>
      <c r="N389" s="229" t="s">
        <v>48</v>
      </c>
      <c r="O389" s="93"/>
      <c r="P389" s="230">
        <f>O389*H389</f>
        <v>0</v>
      </c>
      <c r="Q389" s="230">
        <v>9.625E-05</v>
      </c>
      <c r="R389" s="230">
        <f>Q389*H389</f>
        <v>0.012724249999999998</v>
      </c>
      <c r="S389" s="230">
        <v>0</v>
      </c>
      <c r="T389" s="231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32" t="s">
        <v>349</v>
      </c>
      <c r="AT389" s="232" t="s">
        <v>145</v>
      </c>
      <c r="AU389" s="232" t="s">
        <v>93</v>
      </c>
      <c r="AY389" s="18" t="s">
        <v>142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91</v>
      </c>
      <c r="BK389" s="233">
        <f>ROUND(I389*H389,2)</f>
        <v>0</v>
      </c>
      <c r="BL389" s="18" t="s">
        <v>349</v>
      </c>
      <c r="BM389" s="232" t="s">
        <v>532</v>
      </c>
    </row>
    <row r="390" spans="1:51" s="13" customFormat="1" ht="12">
      <c r="A390" s="13"/>
      <c r="B390" s="244"/>
      <c r="C390" s="245"/>
      <c r="D390" s="246" t="s">
        <v>157</v>
      </c>
      <c r="E390" s="247" t="s">
        <v>1</v>
      </c>
      <c r="F390" s="248" t="s">
        <v>533</v>
      </c>
      <c r="G390" s="245"/>
      <c r="H390" s="249">
        <v>132.2</v>
      </c>
      <c r="I390" s="250"/>
      <c r="J390" s="245"/>
      <c r="K390" s="245"/>
      <c r="L390" s="251"/>
      <c r="M390" s="252"/>
      <c r="N390" s="253"/>
      <c r="O390" s="253"/>
      <c r="P390" s="253"/>
      <c r="Q390" s="253"/>
      <c r="R390" s="253"/>
      <c r="S390" s="253"/>
      <c r="T390" s="25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55" t="s">
        <v>157</v>
      </c>
      <c r="AU390" s="255" t="s">
        <v>93</v>
      </c>
      <c r="AV390" s="13" t="s">
        <v>93</v>
      </c>
      <c r="AW390" s="13" t="s">
        <v>38</v>
      </c>
      <c r="AX390" s="13" t="s">
        <v>91</v>
      </c>
      <c r="AY390" s="255" t="s">
        <v>142</v>
      </c>
    </row>
    <row r="391" spans="1:65" s="2" customFormat="1" ht="24.15" customHeight="1">
      <c r="A391" s="40"/>
      <c r="B391" s="41"/>
      <c r="C391" s="234" t="s">
        <v>534</v>
      </c>
      <c r="D391" s="234" t="s">
        <v>152</v>
      </c>
      <c r="E391" s="235" t="s">
        <v>535</v>
      </c>
      <c r="F391" s="236" t="s">
        <v>536</v>
      </c>
      <c r="G391" s="237" t="s">
        <v>163</v>
      </c>
      <c r="H391" s="238">
        <v>134.844</v>
      </c>
      <c r="I391" s="239"/>
      <c r="J391" s="240">
        <f>ROUND(I391*H391,2)</f>
        <v>0</v>
      </c>
      <c r="K391" s="236" t="s">
        <v>149</v>
      </c>
      <c r="L391" s="241"/>
      <c r="M391" s="242" t="s">
        <v>1</v>
      </c>
      <c r="N391" s="243" t="s">
        <v>48</v>
      </c>
      <c r="O391" s="93"/>
      <c r="P391" s="230">
        <f>O391*H391</f>
        <v>0</v>
      </c>
      <c r="Q391" s="230">
        <v>0.0056</v>
      </c>
      <c r="R391" s="230">
        <f>Q391*H391</f>
        <v>0.7551264</v>
      </c>
      <c r="S391" s="230">
        <v>0</v>
      </c>
      <c r="T391" s="231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32" t="s">
        <v>355</v>
      </c>
      <c r="AT391" s="232" t="s">
        <v>152</v>
      </c>
      <c r="AU391" s="232" t="s">
        <v>93</v>
      </c>
      <c r="AY391" s="18" t="s">
        <v>142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91</v>
      </c>
      <c r="BK391" s="233">
        <f>ROUND(I391*H391,2)</f>
        <v>0</v>
      </c>
      <c r="BL391" s="18" t="s">
        <v>349</v>
      </c>
      <c r="BM391" s="232" t="s">
        <v>537</v>
      </c>
    </row>
    <row r="392" spans="1:51" s="13" customFormat="1" ht="12">
      <c r="A392" s="13"/>
      <c r="B392" s="244"/>
      <c r="C392" s="245"/>
      <c r="D392" s="246" t="s">
        <v>157</v>
      </c>
      <c r="E392" s="247" t="s">
        <v>1</v>
      </c>
      <c r="F392" s="248" t="s">
        <v>538</v>
      </c>
      <c r="G392" s="245"/>
      <c r="H392" s="249">
        <v>134.844</v>
      </c>
      <c r="I392" s="250"/>
      <c r="J392" s="245"/>
      <c r="K392" s="245"/>
      <c r="L392" s="251"/>
      <c r="M392" s="252"/>
      <c r="N392" s="253"/>
      <c r="O392" s="253"/>
      <c r="P392" s="253"/>
      <c r="Q392" s="253"/>
      <c r="R392" s="253"/>
      <c r="S392" s="253"/>
      <c r="T392" s="25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55" t="s">
        <v>157</v>
      </c>
      <c r="AU392" s="255" t="s">
        <v>93</v>
      </c>
      <c r="AV392" s="13" t="s">
        <v>93</v>
      </c>
      <c r="AW392" s="13" t="s">
        <v>38</v>
      </c>
      <c r="AX392" s="13" t="s">
        <v>91</v>
      </c>
      <c r="AY392" s="255" t="s">
        <v>142</v>
      </c>
    </row>
    <row r="393" spans="1:65" s="2" customFormat="1" ht="24.15" customHeight="1">
      <c r="A393" s="40"/>
      <c r="B393" s="41"/>
      <c r="C393" s="221" t="s">
        <v>539</v>
      </c>
      <c r="D393" s="221" t="s">
        <v>145</v>
      </c>
      <c r="E393" s="222" t="s">
        <v>540</v>
      </c>
      <c r="F393" s="223" t="s">
        <v>541</v>
      </c>
      <c r="G393" s="224" t="s">
        <v>163</v>
      </c>
      <c r="H393" s="225">
        <v>66.1</v>
      </c>
      <c r="I393" s="226"/>
      <c r="J393" s="227">
        <f>ROUND(I393*H393,2)</f>
        <v>0</v>
      </c>
      <c r="K393" s="223" t="s">
        <v>149</v>
      </c>
      <c r="L393" s="46"/>
      <c r="M393" s="228" t="s">
        <v>1</v>
      </c>
      <c r="N393" s="229" t="s">
        <v>48</v>
      </c>
      <c r="O393" s="93"/>
      <c r="P393" s="230">
        <f>O393*H393</f>
        <v>0</v>
      </c>
      <c r="Q393" s="230">
        <v>3.975E-05</v>
      </c>
      <c r="R393" s="230">
        <f>Q393*H393</f>
        <v>0.0026274749999999998</v>
      </c>
      <c r="S393" s="230">
        <v>0</v>
      </c>
      <c r="T393" s="231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32" t="s">
        <v>349</v>
      </c>
      <c r="AT393" s="232" t="s">
        <v>145</v>
      </c>
      <c r="AU393" s="232" t="s">
        <v>93</v>
      </c>
      <c r="AY393" s="18" t="s">
        <v>142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91</v>
      </c>
      <c r="BK393" s="233">
        <f>ROUND(I393*H393,2)</f>
        <v>0</v>
      </c>
      <c r="BL393" s="18" t="s">
        <v>349</v>
      </c>
      <c r="BM393" s="232" t="s">
        <v>542</v>
      </c>
    </row>
    <row r="394" spans="1:51" s="13" customFormat="1" ht="12">
      <c r="A394" s="13"/>
      <c r="B394" s="244"/>
      <c r="C394" s="245"/>
      <c r="D394" s="246" t="s">
        <v>157</v>
      </c>
      <c r="E394" s="247" t="s">
        <v>1</v>
      </c>
      <c r="F394" s="248" t="s">
        <v>543</v>
      </c>
      <c r="G394" s="245"/>
      <c r="H394" s="249">
        <v>66.1</v>
      </c>
      <c r="I394" s="250"/>
      <c r="J394" s="245"/>
      <c r="K394" s="245"/>
      <c r="L394" s="251"/>
      <c r="M394" s="252"/>
      <c r="N394" s="253"/>
      <c r="O394" s="253"/>
      <c r="P394" s="253"/>
      <c r="Q394" s="253"/>
      <c r="R394" s="253"/>
      <c r="S394" s="253"/>
      <c r="T394" s="25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55" t="s">
        <v>157</v>
      </c>
      <c r="AU394" s="255" t="s">
        <v>93</v>
      </c>
      <c r="AV394" s="13" t="s">
        <v>93</v>
      </c>
      <c r="AW394" s="13" t="s">
        <v>38</v>
      </c>
      <c r="AX394" s="13" t="s">
        <v>91</v>
      </c>
      <c r="AY394" s="255" t="s">
        <v>142</v>
      </c>
    </row>
    <row r="395" spans="1:65" s="2" customFormat="1" ht="24.15" customHeight="1">
      <c r="A395" s="40"/>
      <c r="B395" s="41"/>
      <c r="C395" s="234" t="s">
        <v>544</v>
      </c>
      <c r="D395" s="234" t="s">
        <v>152</v>
      </c>
      <c r="E395" s="235" t="s">
        <v>545</v>
      </c>
      <c r="F395" s="236" t="s">
        <v>546</v>
      </c>
      <c r="G395" s="237" t="s">
        <v>163</v>
      </c>
      <c r="H395" s="238">
        <v>79.981</v>
      </c>
      <c r="I395" s="239"/>
      <c r="J395" s="240">
        <f>ROUND(I395*H395,2)</f>
        <v>0</v>
      </c>
      <c r="K395" s="236" t="s">
        <v>149</v>
      </c>
      <c r="L395" s="241"/>
      <c r="M395" s="242" t="s">
        <v>1</v>
      </c>
      <c r="N395" s="243" t="s">
        <v>48</v>
      </c>
      <c r="O395" s="93"/>
      <c r="P395" s="230">
        <f>O395*H395</f>
        <v>0</v>
      </c>
      <c r="Q395" s="230">
        <v>0.00014</v>
      </c>
      <c r="R395" s="230">
        <f>Q395*H395</f>
        <v>0.011197339999999998</v>
      </c>
      <c r="S395" s="230">
        <v>0</v>
      </c>
      <c r="T395" s="231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32" t="s">
        <v>355</v>
      </c>
      <c r="AT395" s="232" t="s">
        <v>152</v>
      </c>
      <c r="AU395" s="232" t="s">
        <v>93</v>
      </c>
      <c r="AY395" s="18" t="s">
        <v>142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91</v>
      </c>
      <c r="BK395" s="233">
        <f>ROUND(I395*H395,2)</f>
        <v>0</v>
      </c>
      <c r="BL395" s="18" t="s">
        <v>349</v>
      </c>
      <c r="BM395" s="232" t="s">
        <v>547</v>
      </c>
    </row>
    <row r="396" spans="1:51" s="13" customFormat="1" ht="12">
      <c r="A396" s="13"/>
      <c r="B396" s="244"/>
      <c r="C396" s="245"/>
      <c r="D396" s="246" t="s">
        <v>157</v>
      </c>
      <c r="E396" s="247" t="s">
        <v>1</v>
      </c>
      <c r="F396" s="248" t="s">
        <v>548</v>
      </c>
      <c r="G396" s="245"/>
      <c r="H396" s="249">
        <v>79.981</v>
      </c>
      <c r="I396" s="250"/>
      <c r="J396" s="245"/>
      <c r="K396" s="245"/>
      <c r="L396" s="251"/>
      <c r="M396" s="252"/>
      <c r="N396" s="253"/>
      <c r="O396" s="253"/>
      <c r="P396" s="253"/>
      <c r="Q396" s="253"/>
      <c r="R396" s="253"/>
      <c r="S396" s="253"/>
      <c r="T396" s="25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5" t="s">
        <v>157</v>
      </c>
      <c r="AU396" s="255" t="s">
        <v>93</v>
      </c>
      <c r="AV396" s="13" t="s">
        <v>93</v>
      </c>
      <c r="AW396" s="13" t="s">
        <v>38</v>
      </c>
      <c r="AX396" s="13" t="s">
        <v>91</v>
      </c>
      <c r="AY396" s="255" t="s">
        <v>142</v>
      </c>
    </row>
    <row r="397" spans="1:65" s="2" customFormat="1" ht="24.15" customHeight="1">
      <c r="A397" s="40"/>
      <c r="B397" s="41"/>
      <c r="C397" s="221" t="s">
        <v>549</v>
      </c>
      <c r="D397" s="221" t="s">
        <v>145</v>
      </c>
      <c r="E397" s="222" t="s">
        <v>550</v>
      </c>
      <c r="F397" s="223" t="s">
        <v>551</v>
      </c>
      <c r="G397" s="224" t="s">
        <v>552</v>
      </c>
      <c r="H397" s="288"/>
      <c r="I397" s="226"/>
      <c r="J397" s="227">
        <f>ROUND(I397*H397,2)</f>
        <v>0</v>
      </c>
      <c r="K397" s="223" t="s">
        <v>149</v>
      </c>
      <c r="L397" s="46"/>
      <c r="M397" s="228" t="s">
        <v>1</v>
      </c>
      <c r="N397" s="229" t="s">
        <v>48</v>
      </c>
      <c r="O397" s="93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32" t="s">
        <v>349</v>
      </c>
      <c r="AT397" s="232" t="s">
        <v>145</v>
      </c>
      <c r="AU397" s="232" t="s">
        <v>93</v>
      </c>
      <c r="AY397" s="18" t="s">
        <v>142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91</v>
      </c>
      <c r="BK397" s="233">
        <f>ROUND(I397*H397,2)</f>
        <v>0</v>
      </c>
      <c r="BL397" s="18" t="s">
        <v>349</v>
      </c>
      <c r="BM397" s="232" t="s">
        <v>553</v>
      </c>
    </row>
    <row r="398" spans="1:63" s="12" customFormat="1" ht="22.8" customHeight="1">
      <c r="A398" s="12"/>
      <c r="B398" s="205"/>
      <c r="C398" s="206"/>
      <c r="D398" s="207" t="s">
        <v>82</v>
      </c>
      <c r="E398" s="219" t="s">
        <v>554</v>
      </c>
      <c r="F398" s="219" t="s">
        <v>555</v>
      </c>
      <c r="G398" s="206"/>
      <c r="H398" s="206"/>
      <c r="I398" s="209"/>
      <c r="J398" s="220">
        <f>BK398</f>
        <v>0</v>
      </c>
      <c r="K398" s="206"/>
      <c r="L398" s="211"/>
      <c r="M398" s="212"/>
      <c r="N398" s="213"/>
      <c r="O398" s="213"/>
      <c r="P398" s="214">
        <f>SUM(P399:P404)</f>
        <v>0</v>
      </c>
      <c r="Q398" s="213"/>
      <c r="R398" s="214">
        <f>SUM(R399:R404)</f>
        <v>1.63844600299</v>
      </c>
      <c r="S398" s="213"/>
      <c r="T398" s="215">
        <f>SUM(T399:T404)</f>
        <v>0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16" t="s">
        <v>93</v>
      </c>
      <c r="AT398" s="217" t="s">
        <v>82</v>
      </c>
      <c r="AU398" s="217" t="s">
        <v>91</v>
      </c>
      <c r="AY398" s="216" t="s">
        <v>142</v>
      </c>
      <c r="BK398" s="218">
        <f>SUM(BK399:BK404)</f>
        <v>0</v>
      </c>
    </row>
    <row r="399" spans="1:65" s="2" customFormat="1" ht="24.15" customHeight="1">
      <c r="A399" s="40"/>
      <c r="B399" s="41"/>
      <c r="C399" s="221" t="s">
        <v>556</v>
      </c>
      <c r="D399" s="221" t="s">
        <v>145</v>
      </c>
      <c r="E399" s="222" t="s">
        <v>557</v>
      </c>
      <c r="F399" s="223" t="s">
        <v>558</v>
      </c>
      <c r="G399" s="224" t="s">
        <v>163</v>
      </c>
      <c r="H399" s="225">
        <v>5</v>
      </c>
      <c r="I399" s="226"/>
      <c r="J399" s="227">
        <f>ROUND(I399*H399,2)</f>
        <v>0</v>
      </c>
      <c r="K399" s="223" t="s">
        <v>149</v>
      </c>
      <c r="L399" s="46"/>
      <c r="M399" s="228" t="s">
        <v>1</v>
      </c>
      <c r="N399" s="229" t="s">
        <v>48</v>
      </c>
      <c r="O399" s="93"/>
      <c r="P399" s="230">
        <f>O399*H399</f>
        <v>0</v>
      </c>
      <c r="Q399" s="230">
        <v>0.0158229109</v>
      </c>
      <c r="R399" s="230">
        <f>Q399*H399</f>
        <v>0.0791145545</v>
      </c>
      <c r="S399" s="230">
        <v>0</v>
      </c>
      <c r="T399" s="231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32" t="s">
        <v>349</v>
      </c>
      <c r="AT399" s="232" t="s">
        <v>145</v>
      </c>
      <c r="AU399" s="232" t="s">
        <v>93</v>
      </c>
      <c r="AY399" s="18" t="s">
        <v>142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91</v>
      </c>
      <c r="BK399" s="233">
        <f>ROUND(I399*H399,2)</f>
        <v>0</v>
      </c>
      <c r="BL399" s="18" t="s">
        <v>349</v>
      </c>
      <c r="BM399" s="232" t="s">
        <v>559</v>
      </c>
    </row>
    <row r="400" spans="1:65" s="2" customFormat="1" ht="24.15" customHeight="1">
      <c r="A400" s="40"/>
      <c r="B400" s="41"/>
      <c r="C400" s="221" t="s">
        <v>560</v>
      </c>
      <c r="D400" s="221" t="s">
        <v>145</v>
      </c>
      <c r="E400" s="222" t="s">
        <v>561</v>
      </c>
      <c r="F400" s="223" t="s">
        <v>562</v>
      </c>
      <c r="G400" s="224" t="s">
        <v>163</v>
      </c>
      <c r="H400" s="225">
        <v>66.1</v>
      </c>
      <c r="I400" s="226"/>
      <c r="J400" s="227">
        <f>ROUND(I400*H400,2)</f>
        <v>0</v>
      </c>
      <c r="K400" s="223" t="s">
        <v>149</v>
      </c>
      <c r="L400" s="46"/>
      <c r="M400" s="228" t="s">
        <v>1</v>
      </c>
      <c r="N400" s="229" t="s">
        <v>48</v>
      </c>
      <c r="O400" s="93"/>
      <c r="P400" s="230">
        <f>O400*H400</f>
        <v>0</v>
      </c>
      <c r="Q400" s="230">
        <v>0.0218914909</v>
      </c>
      <c r="R400" s="230">
        <f>Q400*H400</f>
        <v>1.44702754849</v>
      </c>
      <c r="S400" s="230">
        <v>0</v>
      </c>
      <c r="T400" s="231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32" t="s">
        <v>349</v>
      </c>
      <c r="AT400" s="232" t="s">
        <v>145</v>
      </c>
      <c r="AU400" s="232" t="s">
        <v>93</v>
      </c>
      <c r="AY400" s="18" t="s">
        <v>142</v>
      </c>
      <c r="BE400" s="233">
        <f>IF(N400="základní",J400,0)</f>
        <v>0</v>
      </c>
      <c r="BF400" s="233">
        <f>IF(N400="snížená",J400,0)</f>
        <v>0</v>
      </c>
      <c r="BG400" s="233">
        <f>IF(N400="zákl. přenesená",J400,0)</f>
        <v>0</v>
      </c>
      <c r="BH400" s="233">
        <f>IF(N400="sníž. přenesená",J400,0)</f>
        <v>0</v>
      </c>
      <c r="BI400" s="233">
        <f>IF(N400="nulová",J400,0)</f>
        <v>0</v>
      </c>
      <c r="BJ400" s="18" t="s">
        <v>91</v>
      </c>
      <c r="BK400" s="233">
        <f>ROUND(I400*H400,2)</f>
        <v>0</v>
      </c>
      <c r="BL400" s="18" t="s">
        <v>349</v>
      </c>
      <c r="BM400" s="232" t="s">
        <v>563</v>
      </c>
    </row>
    <row r="401" spans="1:51" s="13" customFormat="1" ht="12">
      <c r="A401" s="13"/>
      <c r="B401" s="244"/>
      <c r="C401" s="245"/>
      <c r="D401" s="246" t="s">
        <v>157</v>
      </c>
      <c r="E401" s="247" t="s">
        <v>1</v>
      </c>
      <c r="F401" s="248" t="s">
        <v>564</v>
      </c>
      <c r="G401" s="245"/>
      <c r="H401" s="249">
        <v>66.1</v>
      </c>
      <c r="I401" s="250"/>
      <c r="J401" s="245"/>
      <c r="K401" s="245"/>
      <c r="L401" s="251"/>
      <c r="M401" s="252"/>
      <c r="N401" s="253"/>
      <c r="O401" s="253"/>
      <c r="P401" s="253"/>
      <c r="Q401" s="253"/>
      <c r="R401" s="253"/>
      <c r="S401" s="253"/>
      <c r="T401" s="25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5" t="s">
        <v>157</v>
      </c>
      <c r="AU401" s="255" t="s">
        <v>93</v>
      </c>
      <c r="AV401" s="13" t="s">
        <v>93</v>
      </c>
      <c r="AW401" s="13" t="s">
        <v>38</v>
      </c>
      <c r="AX401" s="13" t="s">
        <v>91</v>
      </c>
      <c r="AY401" s="255" t="s">
        <v>142</v>
      </c>
    </row>
    <row r="402" spans="1:65" s="2" customFormat="1" ht="24.15" customHeight="1">
      <c r="A402" s="40"/>
      <c r="B402" s="41"/>
      <c r="C402" s="221" t="s">
        <v>565</v>
      </c>
      <c r="D402" s="221" t="s">
        <v>145</v>
      </c>
      <c r="E402" s="222" t="s">
        <v>566</v>
      </c>
      <c r="F402" s="223" t="s">
        <v>567</v>
      </c>
      <c r="G402" s="224" t="s">
        <v>163</v>
      </c>
      <c r="H402" s="225">
        <v>66.1</v>
      </c>
      <c r="I402" s="226"/>
      <c r="J402" s="227">
        <f>ROUND(I402*H402,2)</f>
        <v>0</v>
      </c>
      <c r="K402" s="223" t="s">
        <v>149</v>
      </c>
      <c r="L402" s="46"/>
      <c r="M402" s="228" t="s">
        <v>1</v>
      </c>
      <c r="N402" s="229" t="s">
        <v>48</v>
      </c>
      <c r="O402" s="93"/>
      <c r="P402" s="230">
        <f>O402*H402</f>
        <v>0</v>
      </c>
      <c r="Q402" s="230">
        <v>9.9E-05</v>
      </c>
      <c r="R402" s="230">
        <f>Q402*H402</f>
        <v>0.006543899999999999</v>
      </c>
      <c r="S402" s="230">
        <v>0</v>
      </c>
      <c r="T402" s="231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32" t="s">
        <v>349</v>
      </c>
      <c r="AT402" s="232" t="s">
        <v>145</v>
      </c>
      <c r="AU402" s="232" t="s">
        <v>93</v>
      </c>
      <c r="AY402" s="18" t="s">
        <v>142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8" t="s">
        <v>91</v>
      </c>
      <c r="BK402" s="233">
        <f>ROUND(I402*H402,2)</f>
        <v>0</v>
      </c>
      <c r="BL402" s="18" t="s">
        <v>349</v>
      </c>
      <c r="BM402" s="232" t="s">
        <v>568</v>
      </c>
    </row>
    <row r="403" spans="1:65" s="2" customFormat="1" ht="21.75" customHeight="1">
      <c r="A403" s="40"/>
      <c r="B403" s="41"/>
      <c r="C403" s="221" t="s">
        <v>569</v>
      </c>
      <c r="D403" s="221" t="s">
        <v>145</v>
      </c>
      <c r="E403" s="222" t="s">
        <v>570</v>
      </c>
      <c r="F403" s="223" t="s">
        <v>571</v>
      </c>
      <c r="G403" s="224" t="s">
        <v>163</v>
      </c>
      <c r="H403" s="225">
        <v>66.1</v>
      </c>
      <c r="I403" s="226"/>
      <c r="J403" s="227">
        <f>ROUND(I403*H403,2)</f>
        <v>0</v>
      </c>
      <c r="K403" s="223" t="s">
        <v>149</v>
      </c>
      <c r="L403" s="46"/>
      <c r="M403" s="228" t="s">
        <v>1</v>
      </c>
      <c r="N403" s="229" t="s">
        <v>48</v>
      </c>
      <c r="O403" s="93"/>
      <c r="P403" s="230">
        <f>O403*H403</f>
        <v>0</v>
      </c>
      <c r="Q403" s="230">
        <v>0.0016</v>
      </c>
      <c r="R403" s="230">
        <f>Q403*H403</f>
        <v>0.10575999999999999</v>
      </c>
      <c r="S403" s="230">
        <v>0</v>
      </c>
      <c r="T403" s="231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32" t="s">
        <v>349</v>
      </c>
      <c r="AT403" s="232" t="s">
        <v>145</v>
      </c>
      <c r="AU403" s="232" t="s">
        <v>93</v>
      </c>
      <c r="AY403" s="18" t="s">
        <v>142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8" t="s">
        <v>91</v>
      </c>
      <c r="BK403" s="233">
        <f>ROUND(I403*H403,2)</f>
        <v>0</v>
      </c>
      <c r="BL403" s="18" t="s">
        <v>349</v>
      </c>
      <c r="BM403" s="232" t="s">
        <v>572</v>
      </c>
    </row>
    <row r="404" spans="1:65" s="2" customFormat="1" ht="24.15" customHeight="1">
      <c r="A404" s="40"/>
      <c r="B404" s="41"/>
      <c r="C404" s="221" t="s">
        <v>573</v>
      </c>
      <c r="D404" s="221" t="s">
        <v>145</v>
      </c>
      <c r="E404" s="222" t="s">
        <v>574</v>
      </c>
      <c r="F404" s="223" t="s">
        <v>575</v>
      </c>
      <c r="G404" s="224" t="s">
        <v>552</v>
      </c>
      <c r="H404" s="288"/>
      <c r="I404" s="226"/>
      <c r="J404" s="227">
        <f>ROUND(I404*H404,2)</f>
        <v>0</v>
      </c>
      <c r="K404" s="223" t="s">
        <v>149</v>
      </c>
      <c r="L404" s="46"/>
      <c r="M404" s="228" t="s">
        <v>1</v>
      </c>
      <c r="N404" s="229" t="s">
        <v>48</v>
      </c>
      <c r="O404" s="93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R404" s="232" t="s">
        <v>349</v>
      </c>
      <c r="AT404" s="232" t="s">
        <v>145</v>
      </c>
      <c r="AU404" s="232" t="s">
        <v>93</v>
      </c>
      <c r="AY404" s="18" t="s">
        <v>142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8" t="s">
        <v>91</v>
      </c>
      <c r="BK404" s="233">
        <f>ROUND(I404*H404,2)</f>
        <v>0</v>
      </c>
      <c r="BL404" s="18" t="s">
        <v>349</v>
      </c>
      <c r="BM404" s="232" t="s">
        <v>576</v>
      </c>
    </row>
    <row r="405" spans="1:63" s="12" customFormat="1" ht="22.8" customHeight="1">
      <c r="A405" s="12"/>
      <c r="B405" s="205"/>
      <c r="C405" s="206"/>
      <c r="D405" s="207" t="s">
        <v>82</v>
      </c>
      <c r="E405" s="219" t="s">
        <v>577</v>
      </c>
      <c r="F405" s="219" t="s">
        <v>578</v>
      </c>
      <c r="G405" s="206"/>
      <c r="H405" s="206"/>
      <c r="I405" s="209"/>
      <c r="J405" s="220">
        <f>BK405</f>
        <v>0</v>
      </c>
      <c r="K405" s="206"/>
      <c r="L405" s="211"/>
      <c r="M405" s="212"/>
      <c r="N405" s="213"/>
      <c r="O405" s="213"/>
      <c r="P405" s="214">
        <f>SUM(P406:P420)</f>
        <v>0</v>
      </c>
      <c r="Q405" s="213"/>
      <c r="R405" s="214">
        <f>SUM(R406:R420)</f>
        <v>0.05888421</v>
      </c>
      <c r="S405" s="213"/>
      <c r="T405" s="215">
        <f>SUM(T406:T420)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16" t="s">
        <v>93</v>
      </c>
      <c r="AT405" s="217" t="s">
        <v>82</v>
      </c>
      <c r="AU405" s="217" t="s">
        <v>91</v>
      </c>
      <c r="AY405" s="216" t="s">
        <v>142</v>
      </c>
      <c r="BK405" s="218">
        <f>SUM(BK406:BK420)</f>
        <v>0</v>
      </c>
    </row>
    <row r="406" spans="1:65" s="2" customFormat="1" ht="24.15" customHeight="1">
      <c r="A406" s="40"/>
      <c r="B406" s="41"/>
      <c r="C406" s="221" t="s">
        <v>579</v>
      </c>
      <c r="D406" s="221" t="s">
        <v>145</v>
      </c>
      <c r="E406" s="222" t="s">
        <v>580</v>
      </c>
      <c r="F406" s="223" t="s">
        <v>581</v>
      </c>
      <c r="G406" s="224" t="s">
        <v>414</v>
      </c>
      <c r="H406" s="225">
        <v>1</v>
      </c>
      <c r="I406" s="226"/>
      <c r="J406" s="227">
        <f>ROUND(I406*H406,2)</f>
        <v>0</v>
      </c>
      <c r="K406" s="223" t="s">
        <v>1</v>
      </c>
      <c r="L406" s="46"/>
      <c r="M406" s="228" t="s">
        <v>1</v>
      </c>
      <c r="N406" s="229" t="s">
        <v>48</v>
      </c>
      <c r="O406" s="93"/>
      <c r="P406" s="230">
        <f>O406*H406</f>
        <v>0</v>
      </c>
      <c r="Q406" s="230">
        <v>0.00063</v>
      </c>
      <c r="R406" s="230">
        <f>Q406*H406</f>
        <v>0.00063</v>
      </c>
      <c r="S406" s="230">
        <v>0</v>
      </c>
      <c r="T406" s="231">
        <f>S406*H406</f>
        <v>0</v>
      </c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R406" s="232" t="s">
        <v>349</v>
      </c>
      <c r="AT406" s="232" t="s">
        <v>145</v>
      </c>
      <c r="AU406" s="232" t="s">
        <v>93</v>
      </c>
      <c r="AY406" s="18" t="s">
        <v>142</v>
      </c>
      <c r="BE406" s="233">
        <f>IF(N406="základní",J406,0)</f>
        <v>0</v>
      </c>
      <c r="BF406" s="233">
        <f>IF(N406="snížená",J406,0)</f>
        <v>0</v>
      </c>
      <c r="BG406" s="233">
        <f>IF(N406="zákl. přenesená",J406,0)</f>
        <v>0</v>
      </c>
      <c r="BH406" s="233">
        <f>IF(N406="sníž. přenesená",J406,0)</f>
        <v>0</v>
      </c>
      <c r="BI406" s="233">
        <f>IF(N406="nulová",J406,0)</f>
        <v>0</v>
      </c>
      <c r="BJ406" s="18" t="s">
        <v>91</v>
      </c>
      <c r="BK406" s="233">
        <f>ROUND(I406*H406,2)</f>
        <v>0</v>
      </c>
      <c r="BL406" s="18" t="s">
        <v>349</v>
      </c>
      <c r="BM406" s="232" t="s">
        <v>582</v>
      </c>
    </row>
    <row r="407" spans="1:51" s="13" customFormat="1" ht="12">
      <c r="A407" s="13"/>
      <c r="B407" s="244"/>
      <c r="C407" s="245"/>
      <c r="D407" s="246" t="s">
        <v>157</v>
      </c>
      <c r="E407" s="247" t="s">
        <v>1</v>
      </c>
      <c r="F407" s="248" t="s">
        <v>583</v>
      </c>
      <c r="G407" s="245"/>
      <c r="H407" s="249">
        <v>1</v>
      </c>
      <c r="I407" s="250"/>
      <c r="J407" s="245"/>
      <c r="K407" s="245"/>
      <c r="L407" s="251"/>
      <c r="M407" s="252"/>
      <c r="N407" s="253"/>
      <c r="O407" s="253"/>
      <c r="P407" s="253"/>
      <c r="Q407" s="253"/>
      <c r="R407" s="253"/>
      <c r="S407" s="253"/>
      <c r="T407" s="25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5" t="s">
        <v>157</v>
      </c>
      <c r="AU407" s="255" t="s">
        <v>93</v>
      </c>
      <c r="AV407" s="13" t="s">
        <v>93</v>
      </c>
      <c r="AW407" s="13" t="s">
        <v>38</v>
      </c>
      <c r="AX407" s="13" t="s">
        <v>91</v>
      </c>
      <c r="AY407" s="255" t="s">
        <v>142</v>
      </c>
    </row>
    <row r="408" spans="1:65" s="2" customFormat="1" ht="24.15" customHeight="1">
      <c r="A408" s="40"/>
      <c r="B408" s="41"/>
      <c r="C408" s="221" t="s">
        <v>584</v>
      </c>
      <c r="D408" s="221" t="s">
        <v>145</v>
      </c>
      <c r="E408" s="222" t="s">
        <v>585</v>
      </c>
      <c r="F408" s="223" t="s">
        <v>586</v>
      </c>
      <c r="G408" s="224" t="s">
        <v>414</v>
      </c>
      <c r="H408" s="225">
        <v>8</v>
      </c>
      <c r="I408" s="226"/>
      <c r="J408" s="227">
        <f>ROUND(I408*H408,2)</f>
        <v>0</v>
      </c>
      <c r="K408" s="223" t="s">
        <v>1</v>
      </c>
      <c r="L408" s="46"/>
      <c r="M408" s="228" t="s">
        <v>1</v>
      </c>
      <c r="N408" s="229" t="s">
        <v>48</v>
      </c>
      <c r="O408" s="93"/>
      <c r="P408" s="230">
        <f>O408*H408</f>
        <v>0</v>
      </c>
      <c r="Q408" s="230">
        <v>0.00063</v>
      </c>
      <c r="R408" s="230">
        <f>Q408*H408</f>
        <v>0.00504</v>
      </c>
      <c r="S408" s="230">
        <v>0</v>
      </c>
      <c r="T408" s="231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32" t="s">
        <v>349</v>
      </c>
      <c r="AT408" s="232" t="s">
        <v>145</v>
      </c>
      <c r="AU408" s="232" t="s">
        <v>93</v>
      </c>
      <c r="AY408" s="18" t="s">
        <v>142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18" t="s">
        <v>91</v>
      </c>
      <c r="BK408" s="233">
        <f>ROUND(I408*H408,2)</f>
        <v>0</v>
      </c>
      <c r="BL408" s="18" t="s">
        <v>349</v>
      </c>
      <c r="BM408" s="232" t="s">
        <v>587</v>
      </c>
    </row>
    <row r="409" spans="1:51" s="13" customFormat="1" ht="12">
      <c r="A409" s="13"/>
      <c r="B409" s="244"/>
      <c r="C409" s="245"/>
      <c r="D409" s="246" t="s">
        <v>157</v>
      </c>
      <c r="E409" s="247" t="s">
        <v>1</v>
      </c>
      <c r="F409" s="248" t="s">
        <v>588</v>
      </c>
      <c r="G409" s="245"/>
      <c r="H409" s="249">
        <v>8</v>
      </c>
      <c r="I409" s="250"/>
      <c r="J409" s="245"/>
      <c r="K409" s="245"/>
      <c r="L409" s="251"/>
      <c r="M409" s="252"/>
      <c r="N409" s="253"/>
      <c r="O409" s="253"/>
      <c r="P409" s="253"/>
      <c r="Q409" s="253"/>
      <c r="R409" s="253"/>
      <c r="S409" s="253"/>
      <c r="T409" s="25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5" t="s">
        <v>157</v>
      </c>
      <c r="AU409" s="255" t="s">
        <v>93</v>
      </c>
      <c r="AV409" s="13" t="s">
        <v>93</v>
      </c>
      <c r="AW409" s="13" t="s">
        <v>38</v>
      </c>
      <c r="AX409" s="13" t="s">
        <v>91</v>
      </c>
      <c r="AY409" s="255" t="s">
        <v>142</v>
      </c>
    </row>
    <row r="410" spans="1:65" s="2" customFormat="1" ht="24.15" customHeight="1">
      <c r="A410" s="40"/>
      <c r="B410" s="41"/>
      <c r="C410" s="221" t="s">
        <v>589</v>
      </c>
      <c r="D410" s="221" t="s">
        <v>145</v>
      </c>
      <c r="E410" s="222" t="s">
        <v>590</v>
      </c>
      <c r="F410" s="223" t="s">
        <v>591</v>
      </c>
      <c r="G410" s="224" t="s">
        <v>414</v>
      </c>
      <c r="H410" s="225">
        <v>1</v>
      </c>
      <c r="I410" s="226"/>
      <c r="J410" s="227">
        <f>ROUND(I410*H410,2)</f>
        <v>0</v>
      </c>
      <c r="K410" s="223" t="s">
        <v>1</v>
      </c>
      <c r="L410" s="46"/>
      <c r="M410" s="228" t="s">
        <v>1</v>
      </c>
      <c r="N410" s="229" t="s">
        <v>48</v>
      </c>
      <c r="O410" s="93"/>
      <c r="P410" s="230">
        <f>O410*H410</f>
        <v>0</v>
      </c>
      <c r="Q410" s="230">
        <v>0.00063</v>
      </c>
      <c r="R410" s="230">
        <f>Q410*H410</f>
        <v>0.00063</v>
      </c>
      <c r="S410" s="230">
        <v>0</v>
      </c>
      <c r="T410" s="231">
        <f>S410*H410</f>
        <v>0</v>
      </c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R410" s="232" t="s">
        <v>349</v>
      </c>
      <c r="AT410" s="232" t="s">
        <v>145</v>
      </c>
      <c r="AU410" s="232" t="s">
        <v>93</v>
      </c>
      <c r="AY410" s="18" t="s">
        <v>142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91</v>
      </c>
      <c r="BK410" s="233">
        <f>ROUND(I410*H410,2)</f>
        <v>0</v>
      </c>
      <c r="BL410" s="18" t="s">
        <v>349</v>
      </c>
      <c r="BM410" s="232" t="s">
        <v>592</v>
      </c>
    </row>
    <row r="411" spans="1:51" s="13" customFormat="1" ht="12">
      <c r="A411" s="13"/>
      <c r="B411" s="244"/>
      <c r="C411" s="245"/>
      <c r="D411" s="246" t="s">
        <v>157</v>
      </c>
      <c r="E411" s="247" t="s">
        <v>1</v>
      </c>
      <c r="F411" s="248" t="s">
        <v>593</v>
      </c>
      <c r="G411" s="245"/>
      <c r="H411" s="249">
        <v>1</v>
      </c>
      <c r="I411" s="250"/>
      <c r="J411" s="245"/>
      <c r="K411" s="245"/>
      <c r="L411" s="251"/>
      <c r="M411" s="252"/>
      <c r="N411" s="253"/>
      <c r="O411" s="253"/>
      <c r="P411" s="253"/>
      <c r="Q411" s="253"/>
      <c r="R411" s="253"/>
      <c r="S411" s="253"/>
      <c r="T411" s="25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5" t="s">
        <v>157</v>
      </c>
      <c r="AU411" s="255" t="s">
        <v>93</v>
      </c>
      <c r="AV411" s="13" t="s">
        <v>93</v>
      </c>
      <c r="AW411" s="13" t="s">
        <v>38</v>
      </c>
      <c r="AX411" s="13" t="s">
        <v>91</v>
      </c>
      <c r="AY411" s="255" t="s">
        <v>142</v>
      </c>
    </row>
    <row r="412" spans="1:65" s="2" customFormat="1" ht="24.15" customHeight="1">
      <c r="A412" s="40"/>
      <c r="B412" s="41"/>
      <c r="C412" s="221" t="s">
        <v>594</v>
      </c>
      <c r="D412" s="221" t="s">
        <v>145</v>
      </c>
      <c r="E412" s="222" t="s">
        <v>595</v>
      </c>
      <c r="F412" s="223" t="s">
        <v>596</v>
      </c>
      <c r="G412" s="224" t="s">
        <v>414</v>
      </c>
      <c r="H412" s="225">
        <v>1</v>
      </c>
      <c r="I412" s="226"/>
      <c r="J412" s="227">
        <f>ROUND(I412*H412,2)</f>
        <v>0</v>
      </c>
      <c r="K412" s="223" t="s">
        <v>1</v>
      </c>
      <c r="L412" s="46"/>
      <c r="M412" s="228" t="s">
        <v>1</v>
      </c>
      <c r="N412" s="229" t="s">
        <v>48</v>
      </c>
      <c r="O412" s="93"/>
      <c r="P412" s="230">
        <f>O412*H412</f>
        <v>0</v>
      </c>
      <c r="Q412" s="230">
        <v>0.00063</v>
      </c>
      <c r="R412" s="230">
        <f>Q412*H412</f>
        <v>0.00063</v>
      </c>
      <c r="S412" s="230">
        <v>0</v>
      </c>
      <c r="T412" s="231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32" t="s">
        <v>349</v>
      </c>
      <c r="AT412" s="232" t="s">
        <v>145</v>
      </c>
      <c r="AU412" s="232" t="s">
        <v>93</v>
      </c>
      <c r="AY412" s="18" t="s">
        <v>142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91</v>
      </c>
      <c r="BK412" s="233">
        <f>ROUND(I412*H412,2)</f>
        <v>0</v>
      </c>
      <c r="BL412" s="18" t="s">
        <v>349</v>
      </c>
      <c r="BM412" s="232" t="s">
        <v>597</v>
      </c>
    </row>
    <row r="413" spans="1:51" s="13" customFormat="1" ht="12">
      <c r="A413" s="13"/>
      <c r="B413" s="244"/>
      <c r="C413" s="245"/>
      <c r="D413" s="246" t="s">
        <v>157</v>
      </c>
      <c r="E413" s="247" t="s">
        <v>1</v>
      </c>
      <c r="F413" s="248" t="s">
        <v>598</v>
      </c>
      <c r="G413" s="245"/>
      <c r="H413" s="249">
        <v>1</v>
      </c>
      <c r="I413" s="250"/>
      <c r="J413" s="245"/>
      <c r="K413" s="245"/>
      <c r="L413" s="251"/>
      <c r="M413" s="252"/>
      <c r="N413" s="253"/>
      <c r="O413" s="253"/>
      <c r="P413" s="253"/>
      <c r="Q413" s="253"/>
      <c r="R413" s="253"/>
      <c r="S413" s="253"/>
      <c r="T413" s="25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5" t="s">
        <v>157</v>
      </c>
      <c r="AU413" s="255" t="s">
        <v>93</v>
      </c>
      <c r="AV413" s="13" t="s">
        <v>93</v>
      </c>
      <c r="AW413" s="13" t="s">
        <v>38</v>
      </c>
      <c r="AX413" s="13" t="s">
        <v>91</v>
      </c>
      <c r="AY413" s="255" t="s">
        <v>142</v>
      </c>
    </row>
    <row r="414" spans="1:65" s="2" customFormat="1" ht="24.15" customHeight="1">
      <c r="A414" s="40"/>
      <c r="B414" s="41"/>
      <c r="C414" s="221" t="s">
        <v>599</v>
      </c>
      <c r="D414" s="221" t="s">
        <v>145</v>
      </c>
      <c r="E414" s="222" t="s">
        <v>600</v>
      </c>
      <c r="F414" s="223" t="s">
        <v>601</v>
      </c>
      <c r="G414" s="224" t="s">
        <v>414</v>
      </c>
      <c r="H414" s="225">
        <v>4</v>
      </c>
      <c r="I414" s="226"/>
      <c r="J414" s="227">
        <f>ROUND(I414*H414,2)</f>
        <v>0</v>
      </c>
      <c r="K414" s="223" t="s">
        <v>1</v>
      </c>
      <c r="L414" s="46"/>
      <c r="M414" s="228" t="s">
        <v>1</v>
      </c>
      <c r="N414" s="229" t="s">
        <v>48</v>
      </c>
      <c r="O414" s="93"/>
      <c r="P414" s="230">
        <f>O414*H414</f>
        <v>0</v>
      </c>
      <c r="Q414" s="230">
        <v>0.00063</v>
      </c>
      <c r="R414" s="230">
        <f>Q414*H414</f>
        <v>0.00252</v>
      </c>
      <c r="S414" s="230">
        <v>0</v>
      </c>
      <c r="T414" s="231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32" t="s">
        <v>349</v>
      </c>
      <c r="AT414" s="232" t="s">
        <v>145</v>
      </c>
      <c r="AU414" s="232" t="s">
        <v>93</v>
      </c>
      <c r="AY414" s="18" t="s">
        <v>142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8" t="s">
        <v>91</v>
      </c>
      <c r="BK414" s="233">
        <f>ROUND(I414*H414,2)</f>
        <v>0</v>
      </c>
      <c r="BL414" s="18" t="s">
        <v>349</v>
      </c>
      <c r="BM414" s="232" t="s">
        <v>602</v>
      </c>
    </row>
    <row r="415" spans="1:65" s="2" customFormat="1" ht="24.15" customHeight="1">
      <c r="A415" s="40"/>
      <c r="B415" s="41"/>
      <c r="C415" s="221" t="s">
        <v>603</v>
      </c>
      <c r="D415" s="221" t="s">
        <v>145</v>
      </c>
      <c r="E415" s="222" t="s">
        <v>604</v>
      </c>
      <c r="F415" s="223" t="s">
        <v>605</v>
      </c>
      <c r="G415" s="224" t="s">
        <v>414</v>
      </c>
      <c r="H415" s="225">
        <v>5</v>
      </c>
      <c r="I415" s="226"/>
      <c r="J415" s="227">
        <f>ROUND(I415*H415,2)</f>
        <v>0</v>
      </c>
      <c r="K415" s="223" t="s">
        <v>1</v>
      </c>
      <c r="L415" s="46"/>
      <c r="M415" s="228" t="s">
        <v>1</v>
      </c>
      <c r="N415" s="229" t="s">
        <v>48</v>
      </c>
      <c r="O415" s="93"/>
      <c r="P415" s="230">
        <f>O415*H415</f>
        <v>0</v>
      </c>
      <c r="Q415" s="230">
        <v>0.00063</v>
      </c>
      <c r="R415" s="230">
        <f>Q415*H415</f>
        <v>0.00315</v>
      </c>
      <c r="S415" s="230">
        <v>0</v>
      </c>
      <c r="T415" s="231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32" t="s">
        <v>349</v>
      </c>
      <c r="AT415" s="232" t="s">
        <v>145</v>
      </c>
      <c r="AU415" s="232" t="s">
        <v>93</v>
      </c>
      <c r="AY415" s="18" t="s">
        <v>142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8" t="s">
        <v>91</v>
      </c>
      <c r="BK415" s="233">
        <f>ROUND(I415*H415,2)</f>
        <v>0</v>
      </c>
      <c r="BL415" s="18" t="s">
        <v>349</v>
      </c>
      <c r="BM415" s="232" t="s">
        <v>606</v>
      </c>
    </row>
    <row r="416" spans="1:51" s="13" customFormat="1" ht="12">
      <c r="A416" s="13"/>
      <c r="B416" s="244"/>
      <c r="C416" s="245"/>
      <c r="D416" s="246" t="s">
        <v>157</v>
      </c>
      <c r="E416" s="247" t="s">
        <v>1</v>
      </c>
      <c r="F416" s="248" t="s">
        <v>607</v>
      </c>
      <c r="G416" s="245"/>
      <c r="H416" s="249">
        <v>5</v>
      </c>
      <c r="I416" s="250"/>
      <c r="J416" s="245"/>
      <c r="K416" s="245"/>
      <c r="L416" s="251"/>
      <c r="M416" s="252"/>
      <c r="N416" s="253"/>
      <c r="O416" s="253"/>
      <c r="P416" s="253"/>
      <c r="Q416" s="253"/>
      <c r="R416" s="253"/>
      <c r="S416" s="253"/>
      <c r="T416" s="25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5" t="s">
        <v>157</v>
      </c>
      <c r="AU416" s="255" t="s">
        <v>93</v>
      </c>
      <c r="AV416" s="13" t="s">
        <v>93</v>
      </c>
      <c r="AW416" s="13" t="s">
        <v>38</v>
      </c>
      <c r="AX416" s="13" t="s">
        <v>91</v>
      </c>
      <c r="AY416" s="255" t="s">
        <v>142</v>
      </c>
    </row>
    <row r="417" spans="1:65" s="2" customFormat="1" ht="16.5" customHeight="1">
      <c r="A417" s="40"/>
      <c r="B417" s="41"/>
      <c r="C417" s="221" t="s">
        <v>608</v>
      </c>
      <c r="D417" s="221" t="s">
        <v>145</v>
      </c>
      <c r="E417" s="222" t="s">
        <v>609</v>
      </c>
      <c r="F417" s="223" t="s">
        <v>610</v>
      </c>
      <c r="G417" s="224" t="s">
        <v>251</v>
      </c>
      <c r="H417" s="225">
        <v>17.367</v>
      </c>
      <c r="I417" s="226"/>
      <c r="J417" s="227">
        <f>ROUND(I417*H417,2)</f>
        <v>0</v>
      </c>
      <c r="K417" s="223" t="s">
        <v>1</v>
      </c>
      <c r="L417" s="46"/>
      <c r="M417" s="228" t="s">
        <v>1</v>
      </c>
      <c r="N417" s="229" t="s">
        <v>48</v>
      </c>
      <c r="O417" s="93"/>
      <c r="P417" s="230">
        <f>O417*H417</f>
        <v>0</v>
      </c>
      <c r="Q417" s="230">
        <v>0.00063</v>
      </c>
      <c r="R417" s="230">
        <f>Q417*H417</f>
        <v>0.010941210000000002</v>
      </c>
      <c r="S417" s="230">
        <v>0</v>
      </c>
      <c r="T417" s="231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32" t="s">
        <v>349</v>
      </c>
      <c r="AT417" s="232" t="s">
        <v>145</v>
      </c>
      <c r="AU417" s="232" t="s">
        <v>93</v>
      </c>
      <c r="AY417" s="18" t="s">
        <v>142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8" t="s">
        <v>91</v>
      </c>
      <c r="BK417" s="233">
        <f>ROUND(I417*H417,2)</f>
        <v>0</v>
      </c>
      <c r="BL417" s="18" t="s">
        <v>349</v>
      </c>
      <c r="BM417" s="232" t="s">
        <v>611</v>
      </c>
    </row>
    <row r="418" spans="1:51" s="13" customFormat="1" ht="12">
      <c r="A418" s="13"/>
      <c r="B418" s="244"/>
      <c r="C418" s="245"/>
      <c r="D418" s="246" t="s">
        <v>157</v>
      </c>
      <c r="E418" s="247" t="s">
        <v>1</v>
      </c>
      <c r="F418" s="248" t="s">
        <v>612</v>
      </c>
      <c r="G418" s="245"/>
      <c r="H418" s="249">
        <v>17.367</v>
      </c>
      <c r="I418" s="250"/>
      <c r="J418" s="245"/>
      <c r="K418" s="245"/>
      <c r="L418" s="251"/>
      <c r="M418" s="252"/>
      <c r="N418" s="253"/>
      <c r="O418" s="253"/>
      <c r="P418" s="253"/>
      <c r="Q418" s="253"/>
      <c r="R418" s="253"/>
      <c r="S418" s="253"/>
      <c r="T418" s="25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5" t="s">
        <v>157</v>
      </c>
      <c r="AU418" s="255" t="s">
        <v>93</v>
      </c>
      <c r="AV418" s="13" t="s">
        <v>93</v>
      </c>
      <c r="AW418" s="13" t="s">
        <v>38</v>
      </c>
      <c r="AX418" s="13" t="s">
        <v>91</v>
      </c>
      <c r="AY418" s="255" t="s">
        <v>142</v>
      </c>
    </row>
    <row r="419" spans="1:65" s="2" customFormat="1" ht="24.15" customHeight="1">
      <c r="A419" s="40"/>
      <c r="B419" s="41"/>
      <c r="C419" s="221" t="s">
        <v>613</v>
      </c>
      <c r="D419" s="221" t="s">
        <v>145</v>
      </c>
      <c r="E419" s="222" t="s">
        <v>614</v>
      </c>
      <c r="F419" s="223" t="s">
        <v>615</v>
      </c>
      <c r="G419" s="224" t="s">
        <v>251</v>
      </c>
      <c r="H419" s="225">
        <v>56.1</v>
      </c>
      <c r="I419" s="226"/>
      <c r="J419" s="227">
        <f>ROUND(I419*H419,2)</f>
        <v>0</v>
      </c>
      <c r="K419" s="223" t="s">
        <v>1</v>
      </c>
      <c r="L419" s="46"/>
      <c r="M419" s="228" t="s">
        <v>1</v>
      </c>
      <c r="N419" s="229" t="s">
        <v>48</v>
      </c>
      <c r="O419" s="93"/>
      <c r="P419" s="230">
        <f>O419*H419</f>
        <v>0</v>
      </c>
      <c r="Q419" s="230">
        <v>0.00063</v>
      </c>
      <c r="R419" s="230">
        <f>Q419*H419</f>
        <v>0.035343</v>
      </c>
      <c r="S419" s="230">
        <v>0</v>
      </c>
      <c r="T419" s="231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32" t="s">
        <v>349</v>
      </c>
      <c r="AT419" s="232" t="s">
        <v>145</v>
      </c>
      <c r="AU419" s="232" t="s">
        <v>93</v>
      </c>
      <c r="AY419" s="18" t="s">
        <v>142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8" t="s">
        <v>91</v>
      </c>
      <c r="BK419" s="233">
        <f>ROUND(I419*H419,2)</f>
        <v>0</v>
      </c>
      <c r="BL419" s="18" t="s">
        <v>349</v>
      </c>
      <c r="BM419" s="232" t="s">
        <v>616</v>
      </c>
    </row>
    <row r="420" spans="1:65" s="2" customFormat="1" ht="24.15" customHeight="1">
      <c r="A420" s="40"/>
      <c r="B420" s="41"/>
      <c r="C420" s="221" t="s">
        <v>617</v>
      </c>
      <c r="D420" s="221" t="s">
        <v>145</v>
      </c>
      <c r="E420" s="222" t="s">
        <v>618</v>
      </c>
      <c r="F420" s="223" t="s">
        <v>619</v>
      </c>
      <c r="G420" s="224" t="s">
        <v>552</v>
      </c>
      <c r="H420" s="288"/>
      <c r="I420" s="226"/>
      <c r="J420" s="227">
        <f>ROUND(I420*H420,2)</f>
        <v>0</v>
      </c>
      <c r="K420" s="223" t="s">
        <v>149</v>
      </c>
      <c r="L420" s="46"/>
      <c r="M420" s="228" t="s">
        <v>1</v>
      </c>
      <c r="N420" s="229" t="s">
        <v>48</v>
      </c>
      <c r="O420" s="93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32" t="s">
        <v>349</v>
      </c>
      <c r="AT420" s="232" t="s">
        <v>145</v>
      </c>
      <c r="AU420" s="232" t="s">
        <v>93</v>
      </c>
      <c r="AY420" s="18" t="s">
        <v>142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91</v>
      </c>
      <c r="BK420" s="233">
        <f>ROUND(I420*H420,2)</f>
        <v>0</v>
      </c>
      <c r="BL420" s="18" t="s">
        <v>349</v>
      </c>
      <c r="BM420" s="232" t="s">
        <v>620</v>
      </c>
    </row>
    <row r="421" spans="1:63" s="12" customFormat="1" ht="22.8" customHeight="1">
      <c r="A421" s="12"/>
      <c r="B421" s="205"/>
      <c r="C421" s="206"/>
      <c r="D421" s="207" t="s">
        <v>82</v>
      </c>
      <c r="E421" s="219" t="s">
        <v>621</v>
      </c>
      <c r="F421" s="219" t="s">
        <v>622</v>
      </c>
      <c r="G421" s="206"/>
      <c r="H421" s="206"/>
      <c r="I421" s="209"/>
      <c r="J421" s="220">
        <f>BK421</f>
        <v>0</v>
      </c>
      <c r="K421" s="206"/>
      <c r="L421" s="211"/>
      <c r="M421" s="212"/>
      <c r="N421" s="213"/>
      <c r="O421" s="213"/>
      <c r="P421" s="214">
        <f>SUM(P422:P542)</f>
        <v>0</v>
      </c>
      <c r="Q421" s="213"/>
      <c r="R421" s="214">
        <f>SUM(R422:R542)</f>
        <v>0.008550000000000002</v>
      </c>
      <c r="S421" s="213"/>
      <c r="T421" s="215">
        <f>SUM(T422:T542)</f>
        <v>15.436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16" t="s">
        <v>93</v>
      </c>
      <c r="AT421" s="217" t="s">
        <v>82</v>
      </c>
      <c r="AU421" s="217" t="s">
        <v>91</v>
      </c>
      <c r="AY421" s="216" t="s">
        <v>142</v>
      </c>
      <c r="BK421" s="218">
        <f>SUM(BK422:BK542)</f>
        <v>0</v>
      </c>
    </row>
    <row r="422" spans="1:65" s="2" customFormat="1" ht="37.8" customHeight="1">
      <c r="A422" s="40"/>
      <c r="B422" s="41"/>
      <c r="C422" s="221" t="s">
        <v>623</v>
      </c>
      <c r="D422" s="221" t="s">
        <v>145</v>
      </c>
      <c r="E422" s="222" t="s">
        <v>624</v>
      </c>
      <c r="F422" s="223" t="s">
        <v>625</v>
      </c>
      <c r="G422" s="224" t="s">
        <v>414</v>
      </c>
      <c r="H422" s="225">
        <v>1</v>
      </c>
      <c r="I422" s="226"/>
      <c r="J422" s="227">
        <f>ROUND(I422*H422,2)</f>
        <v>0</v>
      </c>
      <c r="K422" s="223" t="s">
        <v>1</v>
      </c>
      <c r="L422" s="46"/>
      <c r="M422" s="228" t="s">
        <v>1</v>
      </c>
      <c r="N422" s="229" t="s">
        <v>48</v>
      </c>
      <c r="O422" s="93"/>
      <c r="P422" s="230">
        <f>O422*H422</f>
        <v>0</v>
      </c>
      <c r="Q422" s="230">
        <v>0.00015</v>
      </c>
      <c r="R422" s="230">
        <f>Q422*H422</f>
        <v>0.00015</v>
      </c>
      <c r="S422" s="230">
        <v>0</v>
      </c>
      <c r="T422" s="231">
        <f>S422*H422</f>
        <v>0</v>
      </c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R422" s="232" t="s">
        <v>349</v>
      </c>
      <c r="AT422" s="232" t="s">
        <v>145</v>
      </c>
      <c r="AU422" s="232" t="s">
        <v>93</v>
      </c>
      <c r="AY422" s="18" t="s">
        <v>142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8" t="s">
        <v>91</v>
      </c>
      <c r="BK422" s="233">
        <f>ROUND(I422*H422,2)</f>
        <v>0</v>
      </c>
      <c r="BL422" s="18" t="s">
        <v>349</v>
      </c>
      <c r="BM422" s="232" t="s">
        <v>626</v>
      </c>
    </row>
    <row r="423" spans="1:65" s="2" customFormat="1" ht="37.8" customHeight="1">
      <c r="A423" s="40"/>
      <c r="B423" s="41"/>
      <c r="C423" s="221" t="s">
        <v>627</v>
      </c>
      <c r="D423" s="221" t="s">
        <v>145</v>
      </c>
      <c r="E423" s="222" t="s">
        <v>628</v>
      </c>
      <c r="F423" s="223" t="s">
        <v>629</v>
      </c>
      <c r="G423" s="224" t="s">
        <v>414</v>
      </c>
      <c r="H423" s="225">
        <v>1</v>
      </c>
      <c r="I423" s="226"/>
      <c r="J423" s="227">
        <f>ROUND(I423*H423,2)</f>
        <v>0</v>
      </c>
      <c r="K423" s="223" t="s">
        <v>1</v>
      </c>
      <c r="L423" s="46"/>
      <c r="M423" s="228" t="s">
        <v>1</v>
      </c>
      <c r="N423" s="229" t="s">
        <v>48</v>
      </c>
      <c r="O423" s="93"/>
      <c r="P423" s="230">
        <f>O423*H423</f>
        <v>0</v>
      </c>
      <c r="Q423" s="230">
        <v>0.00015</v>
      </c>
      <c r="R423" s="230">
        <f>Q423*H423</f>
        <v>0.00015</v>
      </c>
      <c r="S423" s="230">
        <v>0</v>
      </c>
      <c r="T423" s="231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32" t="s">
        <v>349</v>
      </c>
      <c r="AT423" s="232" t="s">
        <v>145</v>
      </c>
      <c r="AU423" s="232" t="s">
        <v>93</v>
      </c>
      <c r="AY423" s="18" t="s">
        <v>142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8" t="s">
        <v>91</v>
      </c>
      <c r="BK423" s="233">
        <f>ROUND(I423*H423,2)</f>
        <v>0</v>
      </c>
      <c r="BL423" s="18" t="s">
        <v>349</v>
      </c>
      <c r="BM423" s="232" t="s">
        <v>630</v>
      </c>
    </row>
    <row r="424" spans="1:65" s="2" customFormat="1" ht="24.15" customHeight="1">
      <c r="A424" s="40"/>
      <c r="B424" s="41"/>
      <c r="C424" s="221" t="s">
        <v>631</v>
      </c>
      <c r="D424" s="221" t="s">
        <v>145</v>
      </c>
      <c r="E424" s="222" t="s">
        <v>632</v>
      </c>
      <c r="F424" s="223" t="s">
        <v>633</v>
      </c>
      <c r="G424" s="224" t="s">
        <v>414</v>
      </c>
      <c r="H424" s="225">
        <v>1</v>
      </c>
      <c r="I424" s="226"/>
      <c r="J424" s="227">
        <f>ROUND(I424*H424,2)</f>
        <v>0</v>
      </c>
      <c r="K424" s="223" t="s">
        <v>1</v>
      </c>
      <c r="L424" s="46"/>
      <c r="M424" s="228" t="s">
        <v>1</v>
      </c>
      <c r="N424" s="229" t="s">
        <v>48</v>
      </c>
      <c r="O424" s="93"/>
      <c r="P424" s="230">
        <f>O424*H424</f>
        <v>0</v>
      </c>
      <c r="Q424" s="230">
        <v>0.00015</v>
      </c>
      <c r="R424" s="230">
        <f>Q424*H424</f>
        <v>0.00015</v>
      </c>
      <c r="S424" s="230">
        <v>0</v>
      </c>
      <c r="T424" s="231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32" t="s">
        <v>349</v>
      </c>
      <c r="AT424" s="232" t="s">
        <v>145</v>
      </c>
      <c r="AU424" s="232" t="s">
        <v>93</v>
      </c>
      <c r="AY424" s="18" t="s">
        <v>142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8" t="s">
        <v>91</v>
      </c>
      <c r="BK424" s="233">
        <f>ROUND(I424*H424,2)</f>
        <v>0</v>
      </c>
      <c r="BL424" s="18" t="s">
        <v>349</v>
      </c>
      <c r="BM424" s="232" t="s">
        <v>634</v>
      </c>
    </row>
    <row r="425" spans="1:65" s="2" customFormat="1" ht="24.15" customHeight="1">
      <c r="A425" s="40"/>
      <c r="B425" s="41"/>
      <c r="C425" s="221" t="s">
        <v>635</v>
      </c>
      <c r="D425" s="221" t="s">
        <v>145</v>
      </c>
      <c r="E425" s="222" t="s">
        <v>636</v>
      </c>
      <c r="F425" s="223" t="s">
        <v>637</v>
      </c>
      <c r="G425" s="224" t="s">
        <v>414</v>
      </c>
      <c r="H425" s="225">
        <v>1</v>
      </c>
      <c r="I425" s="226"/>
      <c r="J425" s="227">
        <f>ROUND(I425*H425,2)</f>
        <v>0</v>
      </c>
      <c r="K425" s="223" t="s">
        <v>1</v>
      </c>
      <c r="L425" s="46"/>
      <c r="M425" s="228" t="s">
        <v>1</v>
      </c>
      <c r="N425" s="229" t="s">
        <v>48</v>
      </c>
      <c r="O425" s="93"/>
      <c r="P425" s="230">
        <f>O425*H425</f>
        <v>0</v>
      </c>
      <c r="Q425" s="230">
        <v>0.00015</v>
      </c>
      <c r="R425" s="230">
        <f>Q425*H425</f>
        <v>0.00015</v>
      </c>
      <c r="S425" s="230">
        <v>0</v>
      </c>
      <c r="T425" s="231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32" t="s">
        <v>349</v>
      </c>
      <c r="AT425" s="232" t="s">
        <v>145</v>
      </c>
      <c r="AU425" s="232" t="s">
        <v>93</v>
      </c>
      <c r="AY425" s="18" t="s">
        <v>142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8" t="s">
        <v>91</v>
      </c>
      <c r="BK425" s="233">
        <f>ROUND(I425*H425,2)</f>
        <v>0</v>
      </c>
      <c r="BL425" s="18" t="s">
        <v>349</v>
      </c>
      <c r="BM425" s="232" t="s">
        <v>638</v>
      </c>
    </row>
    <row r="426" spans="1:65" s="2" customFormat="1" ht="24.15" customHeight="1">
      <c r="A426" s="40"/>
      <c r="B426" s="41"/>
      <c r="C426" s="221" t="s">
        <v>639</v>
      </c>
      <c r="D426" s="221" t="s">
        <v>145</v>
      </c>
      <c r="E426" s="222" t="s">
        <v>640</v>
      </c>
      <c r="F426" s="223" t="s">
        <v>641</v>
      </c>
      <c r="G426" s="224" t="s">
        <v>414</v>
      </c>
      <c r="H426" s="225">
        <v>1</v>
      </c>
      <c r="I426" s="226"/>
      <c r="J426" s="227">
        <f>ROUND(I426*H426,2)</f>
        <v>0</v>
      </c>
      <c r="K426" s="223" t="s">
        <v>1</v>
      </c>
      <c r="L426" s="46"/>
      <c r="M426" s="228" t="s">
        <v>1</v>
      </c>
      <c r="N426" s="229" t="s">
        <v>48</v>
      </c>
      <c r="O426" s="93"/>
      <c r="P426" s="230">
        <f>O426*H426</f>
        <v>0</v>
      </c>
      <c r="Q426" s="230">
        <v>0.00015</v>
      </c>
      <c r="R426" s="230">
        <f>Q426*H426</f>
        <v>0.00015</v>
      </c>
      <c r="S426" s="230">
        <v>0</v>
      </c>
      <c r="T426" s="231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32" t="s">
        <v>349</v>
      </c>
      <c r="AT426" s="232" t="s">
        <v>145</v>
      </c>
      <c r="AU426" s="232" t="s">
        <v>93</v>
      </c>
      <c r="AY426" s="18" t="s">
        <v>142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91</v>
      </c>
      <c r="BK426" s="233">
        <f>ROUND(I426*H426,2)</f>
        <v>0</v>
      </c>
      <c r="BL426" s="18" t="s">
        <v>349</v>
      </c>
      <c r="BM426" s="232" t="s">
        <v>642</v>
      </c>
    </row>
    <row r="427" spans="1:65" s="2" customFormat="1" ht="24.15" customHeight="1">
      <c r="A427" s="40"/>
      <c r="B427" s="41"/>
      <c r="C427" s="221" t="s">
        <v>643</v>
      </c>
      <c r="D427" s="221" t="s">
        <v>145</v>
      </c>
      <c r="E427" s="222" t="s">
        <v>644</v>
      </c>
      <c r="F427" s="223" t="s">
        <v>645</v>
      </c>
      <c r="G427" s="224" t="s">
        <v>414</v>
      </c>
      <c r="H427" s="225">
        <v>1</v>
      </c>
      <c r="I427" s="226"/>
      <c r="J427" s="227">
        <f>ROUND(I427*H427,2)</f>
        <v>0</v>
      </c>
      <c r="K427" s="223" t="s">
        <v>1</v>
      </c>
      <c r="L427" s="46"/>
      <c r="M427" s="228" t="s">
        <v>1</v>
      </c>
      <c r="N427" s="229" t="s">
        <v>48</v>
      </c>
      <c r="O427" s="93"/>
      <c r="P427" s="230">
        <f>O427*H427</f>
        <v>0</v>
      </c>
      <c r="Q427" s="230">
        <v>0.00015</v>
      </c>
      <c r="R427" s="230">
        <f>Q427*H427</f>
        <v>0.00015</v>
      </c>
      <c r="S427" s="230">
        <v>0</v>
      </c>
      <c r="T427" s="231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32" t="s">
        <v>349</v>
      </c>
      <c r="AT427" s="232" t="s">
        <v>145</v>
      </c>
      <c r="AU427" s="232" t="s">
        <v>93</v>
      </c>
      <c r="AY427" s="18" t="s">
        <v>142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8" t="s">
        <v>91</v>
      </c>
      <c r="BK427" s="233">
        <f>ROUND(I427*H427,2)</f>
        <v>0</v>
      </c>
      <c r="BL427" s="18" t="s">
        <v>349</v>
      </c>
      <c r="BM427" s="232" t="s">
        <v>646</v>
      </c>
    </row>
    <row r="428" spans="1:65" s="2" customFormat="1" ht="37.8" customHeight="1">
      <c r="A428" s="40"/>
      <c r="B428" s="41"/>
      <c r="C428" s="221" t="s">
        <v>647</v>
      </c>
      <c r="D428" s="221" t="s">
        <v>145</v>
      </c>
      <c r="E428" s="222" t="s">
        <v>648</v>
      </c>
      <c r="F428" s="223" t="s">
        <v>649</v>
      </c>
      <c r="G428" s="224" t="s">
        <v>414</v>
      </c>
      <c r="H428" s="225">
        <v>1</v>
      </c>
      <c r="I428" s="226"/>
      <c r="J428" s="227">
        <f>ROUND(I428*H428,2)</f>
        <v>0</v>
      </c>
      <c r="K428" s="223" t="s">
        <v>1</v>
      </c>
      <c r="L428" s="46"/>
      <c r="M428" s="228" t="s">
        <v>1</v>
      </c>
      <c r="N428" s="229" t="s">
        <v>48</v>
      </c>
      <c r="O428" s="93"/>
      <c r="P428" s="230">
        <f>O428*H428</f>
        <v>0</v>
      </c>
      <c r="Q428" s="230">
        <v>0.00015</v>
      </c>
      <c r="R428" s="230">
        <f>Q428*H428</f>
        <v>0.00015</v>
      </c>
      <c r="S428" s="230">
        <v>0</v>
      </c>
      <c r="T428" s="231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32" t="s">
        <v>349</v>
      </c>
      <c r="AT428" s="232" t="s">
        <v>145</v>
      </c>
      <c r="AU428" s="232" t="s">
        <v>93</v>
      </c>
      <c r="AY428" s="18" t="s">
        <v>142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8" t="s">
        <v>91</v>
      </c>
      <c r="BK428" s="233">
        <f>ROUND(I428*H428,2)</f>
        <v>0</v>
      </c>
      <c r="BL428" s="18" t="s">
        <v>349</v>
      </c>
      <c r="BM428" s="232" t="s">
        <v>650</v>
      </c>
    </row>
    <row r="429" spans="1:65" s="2" customFormat="1" ht="37.8" customHeight="1">
      <c r="A429" s="40"/>
      <c r="B429" s="41"/>
      <c r="C429" s="221" t="s">
        <v>651</v>
      </c>
      <c r="D429" s="221" t="s">
        <v>145</v>
      </c>
      <c r="E429" s="222" t="s">
        <v>652</v>
      </c>
      <c r="F429" s="223" t="s">
        <v>653</v>
      </c>
      <c r="G429" s="224" t="s">
        <v>414</v>
      </c>
      <c r="H429" s="225">
        <v>1</v>
      </c>
      <c r="I429" s="226"/>
      <c r="J429" s="227">
        <f>ROUND(I429*H429,2)</f>
        <v>0</v>
      </c>
      <c r="K429" s="223" t="s">
        <v>1</v>
      </c>
      <c r="L429" s="46"/>
      <c r="M429" s="228" t="s">
        <v>1</v>
      </c>
      <c r="N429" s="229" t="s">
        <v>48</v>
      </c>
      <c r="O429" s="93"/>
      <c r="P429" s="230">
        <f>O429*H429</f>
        <v>0</v>
      </c>
      <c r="Q429" s="230">
        <v>0.00015</v>
      </c>
      <c r="R429" s="230">
        <f>Q429*H429</f>
        <v>0.00015</v>
      </c>
      <c r="S429" s="230">
        <v>0</v>
      </c>
      <c r="T429" s="231">
        <f>S429*H429</f>
        <v>0</v>
      </c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R429" s="232" t="s">
        <v>349</v>
      </c>
      <c r="AT429" s="232" t="s">
        <v>145</v>
      </c>
      <c r="AU429" s="232" t="s">
        <v>93</v>
      </c>
      <c r="AY429" s="18" t="s">
        <v>142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8" t="s">
        <v>91</v>
      </c>
      <c r="BK429" s="233">
        <f>ROUND(I429*H429,2)</f>
        <v>0</v>
      </c>
      <c r="BL429" s="18" t="s">
        <v>349</v>
      </c>
      <c r="BM429" s="232" t="s">
        <v>654</v>
      </c>
    </row>
    <row r="430" spans="1:65" s="2" customFormat="1" ht="37.8" customHeight="1">
      <c r="A430" s="40"/>
      <c r="B430" s="41"/>
      <c r="C430" s="221" t="s">
        <v>655</v>
      </c>
      <c r="D430" s="221" t="s">
        <v>145</v>
      </c>
      <c r="E430" s="222" t="s">
        <v>656</v>
      </c>
      <c r="F430" s="223" t="s">
        <v>657</v>
      </c>
      <c r="G430" s="224" t="s">
        <v>414</v>
      </c>
      <c r="H430" s="225">
        <v>1</v>
      </c>
      <c r="I430" s="226"/>
      <c r="J430" s="227">
        <f>ROUND(I430*H430,2)</f>
        <v>0</v>
      </c>
      <c r="K430" s="223" t="s">
        <v>1</v>
      </c>
      <c r="L430" s="46"/>
      <c r="M430" s="228" t="s">
        <v>1</v>
      </c>
      <c r="N430" s="229" t="s">
        <v>48</v>
      </c>
      <c r="O430" s="93"/>
      <c r="P430" s="230">
        <f>O430*H430</f>
        <v>0</v>
      </c>
      <c r="Q430" s="230">
        <v>0.00015</v>
      </c>
      <c r="R430" s="230">
        <f>Q430*H430</f>
        <v>0.00015</v>
      </c>
      <c r="S430" s="230">
        <v>0</v>
      </c>
      <c r="T430" s="231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32" t="s">
        <v>349</v>
      </c>
      <c r="AT430" s="232" t="s">
        <v>145</v>
      </c>
      <c r="AU430" s="232" t="s">
        <v>93</v>
      </c>
      <c r="AY430" s="18" t="s">
        <v>142</v>
      </c>
      <c r="BE430" s="233">
        <f>IF(N430="základní",J430,0)</f>
        <v>0</v>
      </c>
      <c r="BF430" s="233">
        <f>IF(N430="snížená",J430,0)</f>
        <v>0</v>
      </c>
      <c r="BG430" s="233">
        <f>IF(N430="zákl. přenesená",J430,0)</f>
        <v>0</v>
      </c>
      <c r="BH430" s="233">
        <f>IF(N430="sníž. přenesená",J430,0)</f>
        <v>0</v>
      </c>
      <c r="BI430" s="233">
        <f>IF(N430="nulová",J430,0)</f>
        <v>0</v>
      </c>
      <c r="BJ430" s="18" t="s">
        <v>91</v>
      </c>
      <c r="BK430" s="233">
        <f>ROUND(I430*H430,2)</f>
        <v>0</v>
      </c>
      <c r="BL430" s="18" t="s">
        <v>349</v>
      </c>
      <c r="BM430" s="232" t="s">
        <v>658</v>
      </c>
    </row>
    <row r="431" spans="1:65" s="2" customFormat="1" ht="37.8" customHeight="1">
      <c r="A431" s="40"/>
      <c r="B431" s="41"/>
      <c r="C431" s="221" t="s">
        <v>659</v>
      </c>
      <c r="D431" s="221" t="s">
        <v>145</v>
      </c>
      <c r="E431" s="222" t="s">
        <v>660</v>
      </c>
      <c r="F431" s="223" t="s">
        <v>661</v>
      </c>
      <c r="G431" s="224" t="s">
        <v>414</v>
      </c>
      <c r="H431" s="225">
        <v>1</v>
      </c>
      <c r="I431" s="226"/>
      <c r="J431" s="227">
        <f>ROUND(I431*H431,2)</f>
        <v>0</v>
      </c>
      <c r="K431" s="223" t="s">
        <v>1</v>
      </c>
      <c r="L431" s="46"/>
      <c r="M431" s="228" t="s">
        <v>1</v>
      </c>
      <c r="N431" s="229" t="s">
        <v>48</v>
      </c>
      <c r="O431" s="93"/>
      <c r="P431" s="230">
        <f>O431*H431</f>
        <v>0</v>
      </c>
      <c r="Q431" s="230">
        <v>0.00015</v>
      </c>
      <c r="R431" s="230">
        <f>Q431*H431</f>
        <v>0.00015</v>
      </c>
      <c r="S431" s="230">
        <v>0</v>
      </c>
      <c r="T431" s="231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32" t="s">
        <v>349</v>
      </c>
      <c r="AT431" s="232" t="s">
        <v>145</v>
      </c>
      <c r="AU431" s="232" t="s">
        <v>93</v>
      </c>
      <c r="AY431" s="18" t="s">
        <v>142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8" t="s">
        <v>91</v>
      </c>
      <c r="BK431" s="233">
        <f>ROUND(I431*H431,2)</f>
        <v>0</v>
      </c>
      <c r="BL431" s="18" t="s">
        <v>349</v>
      </c>
      <c r="BM431" s="232" t="s">
        <v>662</v>
      </c>
    </row>
    <row r="432" spans="1:65" s="2" customFormat="1" ht="37.8" customHeight="1">
      <c r="A432" s="40"/>
      <c r="B432" s="41"/>
      <c r="C432" s="221" t="s">
        <v>663</v>
      </c>
      <c r="D432" s="221" t="s">
        <v>145</v>
      </c>
      <c r="E432" s="222" t="s">
        <v>664</v>
      </c>
      <c r="F432" s="223" t="s">
        <v>665</v>
      </c>
      <c r="G432" s="224" t="s">
        <v>414</v>
      </c>
      <c r="H432" s="225">
        <v>1</v>
      </c>
      <c r="I432" s="226"/>
      <c r="J432" s="227">
        <f>ROUND(I432*H432,2)</f>
        <v>0</v>
      </c>
      <c r="K432" s="223" t="s">
        <v>1</v>
      </c>
      <c r="L432" s="46"/>
      <c r="M432" s="228" t="s">
        <v>1</v>
      </c>
      <c r="N432" s="229" t="s">
        <v>48</v>
      </c>
      <c r="O432" s="93"/>
      <c r="P432" s="230">
        <f>O432*H432</f>
        <v>0</v>
      </c>
      <c r="Q432" s="230">
        <v>0.00015</v>
      </c>
      <c r="R432" s="230">
        <f>Q432*H432</f>
        <v>0.00015</v>
      </c>
      <c r="S432" s="230">
        <v>0</v>
      </c>
      <c r="T432" s="231">
        <f>S432*H432</f>
        <v>0</v>
      </c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R432" s="232" t="s">
        <v>349</v>
      </c>
      <c r="AT432" s="232" t="s">
        <v>145</v>
      </c>
      <c r="AU432" s="232" t="s">
        <v>93</v>
      </c>
      <c r="AY432" s="18" t="s">
        <v>142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8" t="s">
        <v>91</v>
      </c>
      <c r="BK432" s="233">
        <f>ROUND(I432*H432,2)</f>
        <v>0</v>
      </c>
      <c r="BL432" s="18" t="s">
        <v>349</v>
      </c>
      <c r="BM432" s="232" t="s">
        <v>666</v>
      </c>
    </row>
    <row r="433" spans="1:65" s="2" customFormat="1" ht="37.8" customHeight="1">
      <c r="A433" s="40"/>
      <c r="B433" s="41"/>
      <c r="C433" s="221" t="s">
        <v>667</v>
      </c>
      <c r="D433" s="221" t="s">
        <v>145</v>
      </c>
      <c r="E433" s="222" t="s">
        <v>668</v>
      </c>
      <c r="F433" s="223" t="s">
        <v>669</v>
      </c>
      <c r="G433" s="224" t="s">
        <v>414</v>
      </c>
      <c r="H433" s="225">
        <v>1</v>
      </c>
      <c r="I433" s="226"/>
      <c r="J433" s="227">
        <f>ROUND(I433*H433,2)</f>
        <v>0</v>
      </c>
      <c r="K433" s="223" t="s">
        <v>1</v>
      </c>
      <c r="L433" s="46"/>
      <c r="M433" s="228" t="s">
        <v>1</v>
      </c>
      <c r="N433" s="229" t="s">
        <v>48</v>
      </c>
      <c r="O433" s="93"/>
      <c r="P433" s="230">
        <f>O433*H433</f>
        <v>0</v>
      </c>
      <c r="Q433" s="230">
        <v>0.00015</v>
      </c>
      <c r="R433" s="230">
        <f>Q433*H433</f>
        <v>0.00015</v>
      </c>
      <c r="S433" s="230">
        <v>0</v>
      </c>
      <c r="T433" s="231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32" t="s">
        <v>349</v>
      </c>
      <c r="AT433" s="232" t="s">
        <v>145</v>
      </c>
      <c r="AU433" s="232" t="s">
        <v>93</v>
      </c>
      <c r="AY433" s="18" t="s">
        <v>142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8" t="s">
        <v>91</v>
      </c>
      <c r="BK433" s="233">
        <f>ROUND(I433*H433,2)</f>
        <v>0</v>
      </c>
      <c r="BL433" s="18" t="s">
        <v>349</v>
      </c>
      <c r="BM433" s="232" t="s">
        <v>670</v>
      </c>
    </row>
    <row r="434" spans="1:65" s="2" customFormat="1" ht="37.8" customHeight="1">
      <c r="A434" s="40"/>
      <c r="B434" s="41"/>
      <c r="C434" s="221" t="s">
        <v>671</v>
      </c>
      <c r="D434" s="221" t="s">
        <v>145</v>
      </c>
      <c r="E434" s="222" t="s">
        <v>672</v>
      </c>
      <c r="F434" s="223" t="s">
        <v>673</v>
      </c>
      <c r="G434" s="224" t="s">
        <v>414</v>
      </c>
      <c r="H434" s="225">
        <v>2</v>
      </c>
      <c r="I434" s="226"/>
      <c r="J434" s="227">
        <f>ROUND(I434*H434,2)</f>
        <v>0</v>
      </c>
      <c r="K434" s="223" t="s">
        <v>1</v>
      </c>
      <c r="L434" s="46"/>
      <c r="M434" s="228" t="s">
        <v>1</v>
      </c>
      <c r="N434" s="229" t="s">
        <v>48</v>
      </c>
      <c r="O434" s="93"/>
      <c r="P434" s="230">
        <f>O434*H434</f>
        <v>0</v>
      </c>
      <c r="Q434" s="230">
        <v>0.00015</v>
      </c>
      <c r="R434" s="230">
        <f>Q434*H434</f>
        <v>0.0003</v>
      </c>
      <c r="S434" s="230">
        <v>0</v>
      </c>
      <c r="T434" s="231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32" t="s">
        <v>349</v>
      </c>
      <c r="AT434" s="232" t="s">
        <v>145</v>
      </c>
      <c r="AU434" s="232" t="s">
        <v>93</v>
      </c>
      <c r="AY434" s="18" t="s">
        <v>142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8" t="s">
        <v>91</v>
      </c>
      <c r="BK434" s="233">
        <f>ROUND(I434*H434,2)</f>
        <v>0</v>
      </c>
      <c r="BL434" s="18" t="s">
        <v>349</v>
      </c>
      <c r="BM434" s="232" t="s">
        <v>674</v>
      </c>
    </row>
    <row r="435" spans="1:65" s="2" customFormat="1" ht="37.8" customHeight="1">
      <c r="A435" s="40"/>
      <c r="B435" s="41"/>
      <c r="C435" s="221" t="s">
        <v>675</v>
      </c>
      <c r="D435" s="221" t="s">
        <v>145</v>
      </c>
      <c r="E435" s="222" t="s">
        <v>676</v>
      </c>
      <c r="F435" s="223" t="s">
        <v>677</v>
      </c>
      <c r="G435" s="224" t="s">
        <v>414</v>
      </c>
      <c r="H435" s="225">
        <v>1</v>
      </c>
      <c r="I435" s="226"/>
      <c r="J435" s="227">
        <f>ROUND(I435*H435,2)</f>
        <v>0</v>
      </c>
      <c r="K435" s="223" t="s">
        <v>1</v>
      </c>
      <c r="L435" s="46"/>
      <c r="M435" s="228" t="s">
        <v>1</v>
      </c>
      <c r="N435" s="229" t="s">
        <v>48</v>
      </c>
      <c r="O435" s="93"/>
      <c r="P435" s="230">
        <f>O435*H435</f>
        <v>0</v>
      </c>
      <c r="Q435" s="230">
        <v>0.00015</v>
      </c>
      <c r="R435" s="230">
        <f>Q435*H435</f>
        <v>0.00015</v>
      </c>
      <c r="S435" s="230">
        <v>0</v>
      </c>
      <c r="T435" s="231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32" t="s">
        <v>349</v>
      </c>
      <c r="AT435" s="232" t="s">
        <v>145</v>
      </c>
      <c r="AU435" s="232" t="s">
        <v>93</v>
      </c>
      <c r="AY435" s="18" t="s">
        <v>142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8" t="s">
        <v>91</v>
      </c>
      <c r="BK435" s="233">
        <f>ROUND(I435*H435,2)</f>
        <v>0</v>
      </c>
      <c r="BL435" s="18" t="s">
        <v>349</v>
      </c>
      <c r="BM435" s="232" t="s">
        <v>678</v>
      </c>
    </row>
    <row r="436" spans="1:65" s="2" customFormat="1" ht="37.8" customHeight="1">
      <c r="A436" s="40"/>
      <c r="B436" s="41"/>
      <c r="C436" s="221" t="s">
        <v>679</v>
      </c>
      <c r="D436" s="221" t="s">
        <v>145</v>
      </c>
      <c r="E436" s="222" t="s">
        <v>680</v>
      </c>
      <c r="F436" s="223" t="s">
        <v>681</v>
      </c>
      <c r="G436" s="224" t="s">
        <v>414</v>
      </c>
      <c r="H436" s="225">
        <v>2</v>
      </c>
      <c r="I436" s="226"/>
      <c r="J436" s="227">
        <f>ROUND(I436*H436,2)</f>
        <v>0</v>
      </c>
      <c r="K436" s="223" t="s">
        <v>1</v>
      </c>
      <c r="L436" s="46"/>
      <c r="M436" s="228" t="s">
        <v>1</v>
      </c>
      <c r="N436" s="229" t="s">
        <v>48</v>
      </c>
      <c r="O436" s="93"/>
      <c r="P436" s="230">
        <f>O436*H436</f>
        <v>0</v>
      </c>
      <c r="Q436" s="230">
        <v>0.00015</v>
      </c>
      <c r="R436" s="230">
        <f>Q436*H436</f>
        <v>0.0003</v>
      </c>
      <c r="S436" s="230">
        <v>0</v>
      </c>
      <c r="T436" s="231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32" t="s">
        <v>349</v>
      </c>
      <c r="AT436" s="232" t="s">
        <v>145</v>
      </c>
      <c r="AU436" s="232" t="s">
        <v>93</v>
      </c>
      <c r="AY436" s="18" t="s">
        <v>142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8" t="s">
        <v>91</v>
      </c>
      <c r="BK436" s="233">
        <f>ROUND(I436*H436,2)</f>
        <v>0</v>
      </c>
      <c r="BL436" s="18" t="s">
        <v>349</v>
      </c>
      <c r="BM436" s="232" t="s">
        <v>682</v>
      </c>
    </row>
    <row r="437" spans="1:65" s="2" customFormat="1" ht="37.8" customHeight="1">
      <c r="A437" s="40"/>
      <c r="B437" s="41"/>
      <c r="C437" s="221" t="s">
        <v>683</v>
      </c>
      <c r="D437" s="221" t="s">
        <v>145</v>
      </c>
      <c r="E437" s="222" t="s">
        <v>684</v>
      </c>
      <c r="F437" s="223" t="s">
        <v>685</v>
      </c>
      <c r="G437" s="224" t="s">
        <v>414</v>
      </c>
      <c r="H437" s="225">
        <v>2</v>
      </c>
      <c r="I437" s="226"/>
      <c r="J437" s="227">
        <f>ROUND(I437*H437,2)</f>
        <v>0</v>
      </c>
      <c r="K437" s="223" t="s">
        <v>1</v>
      </c>
      <c r="L437" s="46"/>
      <c r="M437" s="228" t="s">
        <v>1</v>
      </c>
      <c r="N437" s="229" t="s">
        <v>48</v>
      </c>
      <c r="O437" s="93"/>
      <c r="P437" s="230">
        <f>O437*H437</f>
        <v>0</v>
      </c>
      <c r="Q437" s="230">
        <v>0.00015</v>
      </c>
      <c r="R437" s="230">
        <f>Q437*H437</f>
        <v>0.0003</v>
      </c>
      <c r="S437" s="230">
        <v>0</v>
      </c>
      <c r="T437" s="231">
        <f>S437*H437</f>
        <v>0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32" t="s">
        <v>349</v>
      </c>
      <c r="AT437" s="232" t="s">
        <v>145</v>
      </c>
      <c r="AU437" s="232" t="s">
        <v>93</v>
      </c>
      <c r="AY437" s="18" t="s">
        <v>142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91</v>
      </c>
      <c r="BK437" s="233">
        <f>ROUND(I437*H437,2)</f>
        <v>0</v>
      </c>
      <c r="BL437" s="18" t="s">
        <v>349</v>
      </c>
      <c r="BM437" s="232" t="s">
        <v>686</v>
      </c>
    </row>
    <row r="438" spans="1:65" s="2" customFormat="1" ht="37.8" customHeight="1">
      <c r="A438" s="40"/>
      <c r="B438" s="41"/>
      <c r="C438" s="221" t="s">
        <v>687</v>
      </c>
      <c r="D438" s="221" t="s">
        <v>145</v>
      </c>
      <c r="E438" s="222" t="s">
        <v>688</v>
      </c>
      <c r="F438" s="223" t="s">
        <v>689</v>
      </c>
      <c r="G438" s="224" t="s">
        <v>414</v>
      </c>
      <c r="H438" s="225">
        <v>2</v>
      </c>
      <c r="I438" s="226"/>
      <c r="J438" s="227">
        <f>ROUND(I438*H438,2)</f>
        <v>0</v>
      </c>
      <c r="K438" s="223" t="s">
        <v>1</v>
      </c>
      <c r="L438" s="46"/>
      <c r="M438" s="228" t="s">
        <v>1</v>
      </c>
      <c r="N438" s="229" t="s">
        <v>48</v>
      </c>
      <c r="O438" s="93"/>
      <c r="P438" s="230">
        <f>O438*H438</f>
        <v>0</v>
      </c>
      <c r="Q438" s="230">
        <v>0.00015</v>
      </c>
      <c r="R438" s="230">
        <f>Q438*H438</f>
        <v>0.0003</v>
      </c>
      <c r="S438" s="230">
        <v>0</v>
      </c>
      <c r="T438" s="231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32" t="s">
        <v>349</v>
      </c>
      <c r="AT438" s="232" t="s">
        <v>145</v>
      </c>
      <c r="AU438" s="232" t="s">
        <v>93</v>
      </c>
      <c r="AY438" s="18" t="s">
        <v>142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8" t="s">
        <v>91</v>
      </c>
      <c r="BK438" s="233">
        <f>ROUND(I438*H438,2)</f>
        <v>0</v>
      </c>
      <c r="BL438" s="18" t="s">
        <v>349</v>
      </c>
      <c r="BM438" s="232" t="s">
        <v>690</v>
      </c>
    </row>
    <row r="439" spans="1:65" s="2" customFormat="1" ht="37.8" customHeight="1">
      <c r="A439" s="40"/>
      <c r="B439" s="41"/>
      <c r="C439" s="221" t="s">
        <v>691</v>
      </c>
      <c r="D439" s="221" t="s">
        <v>145</v>
      </c>
      <c r="E439" s="222" t="s">
        <v>692</v>
      </c>
      <c r="F439" s="223" t="s">
        <v>693</v>
      </c>
      <c r="G439" s="224" t="s">
        <v>414</v>
      </c>
      <c r="H439" s="225">
        <v>2</v>
      </c>
      <c r="I439" s="226"/>
      <c r="J439" s="227">
        <f>ROUND(I439*H439,2)</f>
        <v>0</v>
      </c>
      <c r="K439" s="223" t="s">
        <v>1</v>
      </c>
      <c r="L439" s="46"/>
      <c r="M439" s="228" t="s">
        <v>1</v>
      </c>
      <c r="N439" s="229" t="s">
        <v>48</v>
      </c>
      <c r="O439" s="93"/>
      <c r="P439" s="230">
        <f>O439*H439</f>
        <v>0</v>
      </c>
      <c r="Q439" s="230">
        <v>0.00015</v>
      </c>
      <c r="R439" s="230">
        <f>Q439*H439</f>
        <v>0.0003</v>
      </c>
      <c r="S439" s="230">
        <v>0</v>
      </c>
      <c r="T439" s="231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32" t="s">
        <v>349</v>
      </c>
      <c r="AT439" s="232" t="s">
        <v>145</v>
      </c>
      <c r="AU439" s="232" t="s">
        <v>93</v>
      </c>
      <c r="AY439" s="18" t="s">
        <v>142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91</v>
      </c>
      <c r="BK439" s="233">
        <f>ROUND(I439*H439,2)</f>
        <v>0</v>
      </c>
      <c r="BL439" s="18" t="s">
        <v>349</v>
      </c>
      <c r="BM439" s="232" t="s">
        <v>694</v>
      </c>
    </row>
    <row r="440" spans="1:65" s="2" customFormat="1" ht="44.25" customHeight="1">
      <c r="A440" s="40"/>
      <c r="B440" s="41"/>
      <c r="C440" s="221" t="s">
        <v>695</v>
      </c>
      <c r="D440" s="221" t="s">
        <v>145</v>
      </c>
      <c r="E440" s="222" t="s">
        <v>696</v>
      </c>
      <c r="F440" s="223" t="s">
        <v>697</v>
      </c>
      <c r="G440" s="224" t="s">
        <v>414</v>
      </c>
      <c r="H440" s="225">
        <v>1</v>
      </c>
      <c r="I440" s="226"/>
      <c r="J440" s="227">
        <f>ROUND(I440*H440,2)</f>
        <v>0</v>
      </c>
      <c r="K440" s="223" t="s">
        <v>1</v>
      </c>
      <c r="L440" s="46"/>
      <c r="M440" s="228" t="s">
        <v>1</v>
      </c>
      <c r="N440" s="229" t="s">
        <v>48</v>
      </c>
      <c r="O440" s="93"/>
      <c r="P440" s="230">
        <f>O440*H440</f>
        <v>0</v>
      </c>
      <c r="Q440" s="230">
        <v>0.00015</v>
      </c>
      <c r="R440" s="230">
        <f>Q440*H440</f>
        <v>0.00015</v>
      </c>
      <c r="S440" s="230">
        <v>0</v>
      </c>
      <c r="T440" s="231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32" t="s">
        <v>349</v>
      </c>
      <c r="AT440" s="232" t="s">
        <v>145</v>
      </c>
      <c r="AU440" s="232" t="s">
        <v>93</v>
      </c>
      <c r="AY440" s="18" t="s">
        <v>142</v>
      </c>
      <c r="BE440" s="233">
        <f>IF(N440="základní",J440,0)</f>
        <v>0</v>
      </c>
      <c r="BF440" s="233">
        <f>IF(N440="snížená",J440,0)</f>
        <v>0</v>
      </c>
      <c r="BG440" s="233">
        <f>IF(N440="zákl. přenesená",J440,0)</f>
        <v>0</v>
      </c>
      <c r="BH440" s="233">
        <f>IF(N440="sníž. přenesená",J440,0)</f>
        <v>0</v>
      </c>
      <c r="BI440" s="233">
        <f>IF(N440="nulová",J440,0)</f>
        <v>0</v>
      </c>
      <c r="BJ440" s="18" t="s">
        <v>91</v>
      </c>
      <c r="BK440" s="233">
        <f>ROUND(I440*H440,2)</f>
        <v>0</v>
      </c>
      <c r="BL440" s="18" t="s">
        <v>349</v>
      </c>
      <c r="BM440" s="232" t="s">
        <v>698</v>
      </c>
    </row>
    <row r="441" spans="1:65" s="2" customFormat="1" ht="37.8" customHeight="1">
      <c r="A441" s="40"/>
      <c r="B441" s="41"/>
      <c r="C441" s="221" t="s">
        <v>699</v>
      </c>
      <c r="D441" s="221" t="s">
        <v>145</v>
      </c>
      <c r="E441" s="222" t="s">
        <v>700</v>
      </c>
      <c r="F441" s="223" t="s">
        <v>701</v>
      </c>
      <c r="G441" s="224" t="s">
        <v>414</v>
      </c>
      <c r="H441" s="225">
        <v>1</v>
      </c>
      <c r="I441" s="226"/>
      <c r="J441" s="227">
        <f>ROUND(I441*H441,2)</f>
        <v>0</v>
      </c>
      <c r="K441" s="223" t="s">
        <v>1</v>
      </c>
      <c r="L441" s="46"/>
      <c r="M441" s="228" t="s">
        <v>1</v>
      </c>
      <c r="N441" s="229" t="s">
        <v>48</v>
      </c>
      <c r="O441" s="93"/>
      <c r="P441" s="230">
        <f>O441*H441</f>
        <v>0</v>
      </c>
      <c r="Q441" s="230">
        <v>0.00015</v>
      </c>
      <c r="R441" s="230">
        <f>Q441*H441</f>
        <v>0.00015</v>
      </c>
      <c r="S441" s="230">
        <v>0</v>
      </c>
      <c r="T441" s="231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32" t="s">
        <v>349</v>
      </c>
      <c r="AT441" s="232" t="s">
        <v>145</v>
      </c>
      <c r="AU441" s="232" t="s">
        <v>93</v>
      </c>
      <c r="AY441" s="18" t="s">
        <v>142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91</v>
      </c>
      <c r="BK441" s="233">
        <f>ROUND(I441*H441,2)</f>
        <v>0</v>
      </c>
      <c r="BL441" s="18" t="s">
        <v>349</v>
      </c>
      <c r="BM441" s="232" t="s">
        <v>702</v>
      </c>
    </row>
    <row r="442" spans="1:65" s="2" customFormat="1" ht="37.8" customHeight="1">
      <c r="A442" s="40"/>
      <c r="B442" s="41"/>
      <c r="C442" s="221" t="s">
        <v>703</v>
      </c>
      <c r="D442" s="221" t="s">
        <v>145</v>
      </c>
      <c r="E442" s="222" t="s">
        <v>704</v>
      </c>
      <c r="F442" s="223" t="s">
        <v>705</v>
      </c>
      <c r="G442" s="224" t="s">
        <v>414</v>
      </c>
      <c r="H442" s="225">
        <v>1</v>
      </c>
      <c r="I442" s="226"/>
      <c r="J442" s="227">
        <f>ROUND(I442*H442,2)</f>
        <v>0</v>
      </c>
      <c r="K442" s="223" t="s">
        <v>1</v>
      </c>
      <c r="L442" s="46"/>
      <c r="M442" s="228" t="s">
        <v>1</v>
      </c>
      <c r="N442" s="229" t="s">
        <v>48</v>
      </c>
      <c r="O442" s="93"/>
      <c r="P442" s="230">
        <f>O442*H442</f>
        <v>0</v>
      </c>
      <c r="Q442" s="230">
        <v>0.00015</v>
      </c>
      <c r="R442" s="230">
        <f>Q442*H442</f>
        <v>0.00015</v>
      </c>
      <c r="S442" s="230">
        <v>0</v>
      </c>
      <c r="T442" s="231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32" t="s">
        <v>349</v>
      </c>
      <c r="AT442" s="232" t="s">
        <v>145</v>
      </c>
      <c r="AU442" s="232" t="s">
        <v>93</v>
      </c>
      <c r="AY442" s="18" t="s">
        <v>142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8" t="s">
        <v>91</v>
      </c>
      <c r="BK442" s="233">
        <f>ROUND(I442*H442,2)</f>
        <v>0</v>
      </c>
      <c r="BL442" s="18" t="s">
        <v>349</v>
      </c>
      <c r="BM442" s="232" t="s">
        <v>706</v>
      </c>
    </row>
    <row r="443" spans="1:65" s="2" customFormat="1" ht="37.8" customHeight="1">
      <c r="A443" s="40"/>
      <c r="B443" s="41"/>
      <c r="C443" s="221" t="s">
        <v>707</v>
      </c>
      <c r="D443" s="221" t="s">
        <v>145</v>
      </c>
      <c r="E443" s="222" t="s">
        <v>708</v>
      </c>
      <c r="F443" s="223" t="s">
        <v>709</v>
      </c>
      <c r="G443" s="224" t="s">
        <v>414</v>
      </c>
      <c r="H443" s="225">
        <v>1</v>
      </c>
      <c r="I443" s="226"/>
      <c r="J443" s="227">
        <f>ROUND(I443*H443,2)</f>
        <v>0</v>
      </c>
      <c r="K443" s="223" t="s">
        <v>1</v>
      </c>
      <c r="L443" s="46"/>
      <c r="M443" s="228" t="s">
        <v>1</v>
      </c>
      <c r="N443" s="229" t="s">
        <v>48</v>
      </c>
      <c r="O443" s="93"/>
      <c r="P443" s="230">
        <f>O443*H443</f>
        <v>0</v>
      </c>
      <c r="Q443" s="230">
        <v>0.00015</v>
      </c>
      <c r="R443" s="230">
        <f>Q443*H443</f>
        <v>0.00015</v>
      </c>
      <c r="S443" s="230">
        <v>0</v>
      </c>
      <c r="T443" s="231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32" t="s">
        <v>349</v>
      </c>
      <c r="AT443" s="232" t="s">
        <v>145</v>
      </c>
      <c r="AU443" s="232" t="s">
        <v>93</v>
      </c>
      <c r="AY443" s="18" t="s">
        <v>142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8" t="s">
        <v>91</v>
      </c>
      <c r="BK443" s="233">
        <f>ROUND(I443*H443,2)</f>
        <v>0</v>
      </c>
      <c r="BL443" s="18" t="s">
        <v>349</v>
      </c>
      <c r="BM443" s="232" t="s">
        <v>710</v>
      </c>
    </row>
    <row r="444" spans="1:65" s="2" customFormat="1" ht="37.8" customHeight="1">
      <c r="A444" s="40"/>
      <c r="B444" s="41"/>
      <c r="C444" s="221" t="s">
        <v>711</v>
      </c>
      <c r="D444" s="221" t="s">
        <v>145</v>
      </c>
      <c r="E444" s="222" t="s">
        <v>712</v>
      </c>
      <c r="F444" s="223" t="s">
        <v>713</v>
      </c>
      <c r="G444" s="224" t="s">
        <v>414</v>
      </c>
      <c r="H444" s="225">
        <v>1</v>
      </c>
      <c r="I444" s="226"/>
      <c r="J444" s="227">
        <f>ROUND(I444*H444,2)</f>
        <v>0</v>
      </c>
      <c r="K444" s="223" t="s">
        <v>1</v>
      </c>
      <c r="L444" s="46"/>
      <c r="M444" s="228" t="s">
        <v>1</v>
      </c>
      <c r="N444" s="229" t="s">
        <v>48</v>
      </c>
      <c r="O444" s="93"/>
      <c r="P444" s="230">
        <f>O444*H444</f>
        <v>0</v>
      </c>
      <c r="Q444" s="230">
        <v>0.00015</v>
      </c>
      <c r="R444" s="230">
        <f>Q444*H444</f>
        <v>0.00015</v>
      </c>
      <c r="S444" s="230">
        <v>0</v>
      </c>
      <c r="T444" s="231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32" t="s">
        <v>349</v>
      </c>
      <c r="AT444" s="232" t="s">
        <v>145</v>
      </c>
      <c r="AU444" s="232" t="s">
        <v>93</v>
      </c>
      <c r="AY444" s="18" t="s">
        <v>142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8" t="s">
        <v>91</v>
      </c>
      <c r="BK444" s="233">
        <f>ROUND(I444*H444,2)</f>
        <v>0</v>
      </c>
      <c r="BL444" s="18" t="s">
        <v>349</v>
      </c>
      <c r="BM444" s="232" t="s">
        <v>714</v>
      </c>
    </row>
    <row r="445" spans="1:65" s="2" customFormat="1" ht="37.8" customHeight="1">
      <c r="A445" s="40"/>
      <c r="B445" s="41"/>
      <c r="C445" s="221" t="s">
        <v>715</v>
      </c>
      <c r="D445" s="221" t="s">
        <v>145</v>
      </c>
      <c r="E445" s="222" t="s">
        <v>716</v>
      </c>
      <c r="F445" s="223" t="s">
        <v>717</v>
      </c>
      <c r="G445" s="224" t="s">
        <v>414</v>
      </c>
      <c r="H445" s="225">
        <v>1</v>
      </c>
      <c r="I445" s="226"/>
      <c r="J445" s="227">
        <f>ROUND(I445*H445,2)</f>
        <v>0</v>
      </c>
      <c r="K445" s="223" t="s">
        <v>1</v>
      </c>
      <c r="L445" s="46"/>
      <c r="M445" s="228" t="s">
        <v>1</v>
      </c>
      <c r="N445" s="229" t="s">
        <v>48</v>
      </c>
      <c r="O445" s="93"/>
      <c r="P445" s="230">
        <f>O445*H445</f>
        <v>0</v>
      </c>
      <c r="Q445" s="230">
        <v>0.00015</v>
      </c>
      <c r="R445" s="230">
        <f>Q445*H445</f>
        <v>0.00015</v>
      </c>
      <c r="S445" s="230">
        <v>0</v>
      </c>
      <c r="T445" s="231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32" t="s">
        <v>349</v>
      </c>
      <c r="AT445" s="232" t="s">
        <v>145</v>
      </c>
      <c r="AU445" s="232" t="s">
        <v>93</v>
      </c>
      <c r="AY445" s="18" t="s">
        <v>142</v>
      </c>
      <c r="BE445" s="233">
        <f>IF(N445="základní",J445,0)</f>
        <v>0</v>
      </c>
      <c r="BF445" s="233">
        <f>IF(N445="snížená",J445,0)</f>
        <v>0</v>
      </c>
      <c r="BG445" s="233">
        <f>IF(N445="zákl. přenesená",J445,0)</f>
        <v>0</v>
      </c>
      <c r="BH445" s="233">
        <f>IF(N445="sníž. přenesená",J445,0)</f>
        <v>0</v>
      </c>
      <c r="BI445" s="233">
        <f>IF(N445="nulová",J445,0)</f>
        <v>0</v>
      </c>
      <c r="BJ445" s="18" t="s">
        <v>91</v>
      </c>
      <c r="BK445" s="233">
        <f>ROUND(I445*H445,2)</f>
        <v>0</v>
      </c>
      <c r="BL445" s="18" t="s">
        <v>349</v>
      </c>
      <c r="BM445" s="232" t="s">
        <v>718</v>
      </c>
    </row>
    <row r="446" spans="1:65" s="2" customFormat="1" ht="37.8" customHeight="1">
      <c r="A446" s="40"/>
      <c r="B446" s="41"/>
      <c r="C446" s="221" t="s">
        <v>719</v>
      </c>
      <c r="D446" s="221" t="s">
        <v>145</v>
      </c>
      <c r="E446" s="222" t="s">
        <v>720</v>
      </c>
      <c r="F446" s="223" t="s">
        <v>721</v>
      </c>
      <c r="G446" s="224" t="s">
        <v>414</v>
      </c>
      <c r="H446" s="225">
        <v>1</v>
      </c>
      <c r="I446" s="226"/>
      <c r="J446" s="227">
        <f>ROUND(I446*H446,2)</f>
        <v>0</v>
      </c>
      <c r="K446" s="223" t="s">
        <v>1</v>
      </c>
      <c r="L446" s="46"/>
      <c r="M446" s="228" t="s">
        <v>1</v>
      </c>
      <c r="N446" s="229" t="s">
        <v>48</v>
      </c>
      <c r="O446" s="93"/>
      <c r="P446" s="230">
        <f>O446*H446</f>
        <v>0</v>
      </c>
      <c r="Q446" s="230">
        <v>0.00015</v>
      </c>
      <c r="R446" s="230">
        <f>Q446*H446</f>
        <v>0.00015</v>
      </c>
      <c r="S446" s="230">
        <v>0</v>
      </c>
      <c r="T446" s="231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32" t="s">
        <v>349</v>
      </c>
      <c r="AT446" s="232" t="s">
        <v>145</v>
      </c>
      <c r="AU446" s="232" t="s">
        <v>93</v>
      </c>
      <c r="AY446" s="18" t="s">
        <v>142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8" t="s">
        <v>91</v>
      </c>
      <c r="BK446" s="233">
        <f>ROUND(I446*H446,2)</f>
        <v>0</v>
      </c>
      <c r="BL446" s="18" t="s">
        <v>349</v>
      </c>
      <c r="BM446" s="232" t="s">
        <v>722</v>
      </c>
    </row>
    <row r="447" spans="1:65" s="2" customFormat="1" ht="37.8" customHeight="1">
      <c r="A447" s="40"/>
      <c r="B447" s="41"/>
      <c r="C447" s="221" t="s">
        <v>723</v>
      </c>
      <c r="D447" s="221" t="s">
        <v>145</v>
      </c>
      <c r="E447" s="222" t="s">
        <v>724</v>
      </c>
      <c r="F447" s="223" t="s">
        <v>725</v>
      </c>
      <c r="G447" s="224" t="s">
        <v>414</v>
      </c>
      <c r="H447" s="225">
        <v>1</v>
      </c>
      <c r="I447" s="226"/>
      <c r="J447" s="227">
        <f>ROUND(I447*H447,2)</f>
        <v>0</v>
      </c>
      <c r="K447" s="223" t="s">
        <v>1</v>
      </c>
      <c r="L447" s="46"/>
      <c r="M447" s="228" t="s">
        <v>1</v>
      </c>
      <c r="N447" s="229" t="s">
        <v>48</v>
      </c>
      <c r="O447" s="93"/>
      <c r="P447" s="230">
        <f>O447*H447</f>
        <v>0</v>
      </c>
      <c r="Q447" s="230">
        <v>0.00015</v>
      </c>
      <c r="R447" s="230">
        <f>Q447*H447</f>
        <v>0.00015</v>
      </c>
      <c r="S447" s="230">
        <v>0</v>
      </c>
      <c r="T447" s="231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32" t="s">
        <v>349</v>
      </c>
      <c r="AT447" s="232" t="s">
        <v>145</v>
      </c>
      <c r="AU447" s="232" t="s">
        <v>93</v>
      </c>
      <c r="AY447" s="18" t="s">
        <v>142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8" t="s">
        <v>91</v>
      </c>
      <c r="BK447" s="233">
        <f>ROUND(I447*H447,2)</f>
        <v>0</v>
      </c>
      <c r="BL447" s="18" t="s">
        <v>349</v>
      </c>
      <c r="BM447" s="232" t="s">
        <v>726</v>
      </c>
    </row>
    <row r="448" spans="1:65" s="2" customFormat="1" ht="37.8" customHeight="1">
      <c r="A448" s="40"/>
      <c r="B448" s="41"/>
      <c r="C448" s="221" t="s">
        <v>727</v>
      </c>
      <c r="D448" s="221" t="s">
        <v>145</v>
      </c>
      <c r="E448" s="222" t="s">
        <v>728</v>
      </c>
      <c r="F448" s="223" t="s">
        <v>729</v>
      </c>
      <c r="G448" s="224" t="s">
        <v>414</v>
      </c>
      <c r="H448" s="225">
        <v>1</v>
      </c>
      <c r="I448" s="226"/>
      <c r="J448" s="227">
        <f>ROUND(I448*H448,2)</f>
        <v>0</v>
      </c>
      <c r="K448" s="223" t="s">
        <v>1</v>
      </c>
      <c r="L448" s="46"/>
      <c r="M448" s="228" t="s">
        <v>1</v>
      </c>
      <c r="N448" s="229" t="s">
        <v>48</v>
      </c>
      <c r="O448" s="93"/>
      <c r="P448" s="230">
        <f>O448*H448</f>
        <v>0</v>
      </c>
      <c r="Q448" s="230">
        <v>0.00015</v>
      </c>
      <c r="R448" s="230">
        <f>Q448*H448</f>
        <v>0.00015</v>
      </c>
      <c r="S448" s="230">
        <v>0</v>
      </c>
      <c r="T448" s="231">
        <f>S448*H448</f>
        <v>0</v>
      </c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R448" s="232" t="s">
        <v>349</v>
      </c>
      <c r="AT448" s="232" t="s">
        <v>145</v>
      </c>
      <c r="AU448" s="232" t="s">
        <v>93</v>
      </c>
      <c r="AY448" s="18" t="s">
        <v>142</v>
      </c>
      <c r="BE448" s="233">
        <f>IF(N448="základní",J448,0)</f>
        <v>0</v>
      </c>
      <c r="BF448" s="233">
        <f>IF(N448="snížená",J448,0)</f>
        <v>0</v>
      </c>
      <c r="BG448" s="233">
        <f>IF(N448="zákl. přenesená",J448,0)</f>
        <v>0</v>
      </c>
      <c r="BH448" s="233">
        <f>IF(N448="sníž. přenesená",J448,0)</f>
        <v>0</v>
      </c>
      <c r="BI448" s="233">
        <f>IF(N448="nulová",J448,0)</f>
        <v>0</v>
      </c>
      <c r="BJ448" s="18" t="s">
        <v>91</v>
      </c>
      <c r="BK448" s="233">
        <f>ROUND(I448*H448,2)</f>
        <v>0</v>
      </c>
      <c r="BL448" s="18" t="s">
        <v>349</v>
      </c>
      <c r="BM448" s="232" t="s">
        <v>730</v>
      </c>
    </row>
    <row r="449" spans="1:65" s="2" customFormat="1" ht="37.8" customHeight="1">
      <c r="A449" s="40"/>
      <c r="B449" s="41"/>
      <c r="C449" s="221" t="s">
        <v>731</v>
      </c>
      <c r="D449" s="221" t="s">
        <v>145</v>
      </c>
      <c r="E449" s="222" t="s">
        <v>732</v>
      </c>
      <c r="F449" s="223" t="s">
        <v>733</v>
      </c>
      <c r="G449" s="224" t="s">
        <v>414</v>
      </c>
      <c r="H449" s="225">
        <v>1</v>
      </c>
      <c r="I449" s="226"/>
      <c r="J449" s="227">
        <f>ROUND(I449*H449,2)</f>
        <v>0</v>
      </c>
      <c r="K449" s="223" t="s">
        <v>1</v>
      </c>
      <c r="L449" s="46"/>
      <c r="M449" s="228" t="s">
        <v>1</v>
      </c>
      <c r="N449" s="229" t="s">
        <v>48</v>
      </c>
      <c r="O449" s="93"/>
      <c r="P449" s="230">
        <f>O449*H449</f>
        <v>0</v>
      </c>
      <c r="Q449" s="230">
        <v>0.00015</v>
      </c>
      <c r="R449" s="230">
        <f>Q449*H449</f>
        <v>0.00015</v>
      </c>
      <c r="S449" s="230">
        <v>0</v>
      </c>
      <c r="T449" s="231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32" t="s">
        <v>349</v>
      </c>
      <c r="AT449" s="232" t="s">
        <v>145</v>
      </c>
      <c r="AU449" s="232" t="s">
        <v>93</v>
      </c>
      <c r="AY449" s="18" t="s">
        <v>142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91</v>
      </c>
      <c r="BK449" s="233">
        <f>ROUND(I449*H449,2)</f>
        <v>0</v>
      </c>
      <c r="BL449" s="18" t="s">
        <v>349</v>
      </c>
      <c r="BM449" s="232" t="s">
        <v>734</v>
      </c>
    </row>
    <row r="450" spans="1:65" s="2" customFormat="1" ht="37.8" customHeight="1">
      <c r="A450" s="40"/>
      <c r="B450" s="41"/>
      <c r="C450" s="221" t="s">
        <v>735</v>
      </c>
      <c r="D450" s="221" t="s">
        <v>145</v>
      </c>
      <c r="E450" s="222" t="s">
        <v>736</v>
      </c>
      <c r="F450" s="223" t="s">
        <v>737</v>
      </c>
      <c r="G450" s="224" t="s">
        <v>414</v>
      </c>
      <c r="H450" s="225">
        <v>1</v>
      </c>
      <c r="I450" s="226"/>
      <c r="J450" s="227">
        <f>ROUND(I450*H450,2)</f>
        <v>0</v>
      </c>
      <c r="K450" s="223" t="s">
        <v>1</v>
      </c>
      <c r="L450" s="46"/>
      <c r="M450" s="228" t="s">
        <v>1</v>
      </c>
      <c r="N450" s="229" t="s">
        <v>48</v>
      </c>
      <c r="O450" s="93"/>
      <c r="P450" s="230">
        <f>O450*H450</f>
        <v>0</v>
      </c>
      <c r="Q450" s="230">
        <v>0.00015</v>
      </c>
      <c r="R450" s="230">
        <f>Q450*H450</f>
        <v>0.00015</v>
      </c>
      <c r="S450" s="230">
        <v>0</v>
      </c>
      <c r="T450" s="231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32" t="s">
        <v>349</v>
      </c>
      <c r="AT450" s="232" t="s">
        <v>145</v>
      </c>
      <c r="AU450" s="232" t="s">
        <v>93</v>
      </c>
      <c r="AY450" s="18" t="s">
        <v>142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8" t="s">
        <v>91</v>
      </c>
      <c r="BK450" s="233">
        <f>ROUND(I450*H450,2)</f>
        <v>0</v>
      </c>
      <c r="BL450" s="18" t="s">
        <v>349</v>
      </c>
      <c r="BM450" s="232" t="s">
        <v>738</v>
      </c>
    </row>
    <row r="451" spans="1:65" s="2" customFormat="1" ht="37.8" customHeight="1">
      <c r="A451" s="40"/>
      <c r="B451" s="41"/>
      <c r="C451" s="221" t="s">
        <v>739</v>
      </c>
      <c r="D451" s="221" t="s">
        <v>145</v>
      </c>
      <c r="E451" s="222" t="s">
        <v>740</v>
      </c>
      <c r="F451" s="223" t="s">
        <v>741</v>
      </c>
      <c r="G451" s="224" t="s">
        <v>414</v>
      </c>
      <c r="H451" s="225">
        <v>1</v>
      </c>
      <c r="I451" s="226"/>
      <c r="J451" s="227">
        <f>ROUND(I451*H451,2)</f>
        <v>0</v>
      </c>
      <c r="K451" s="223" t="s">
        <v>1</v>
      </c>
      <c r="L451" s="46"/>
      <c r="M451" s="228" t="s">
        <v>1</v>
      </c>
      <c r="N451" s="229" t="s">
        <v>48</v>
      </c>
      <c r="O451" s="93"/>
      <c r="P451" s="230">
        <f>O451*H451</f>
        <v>0</v>
      </c>
      <c r="Q451" s="230">
        <v>0.00015</v>
      </c>
      <c r="R451" s="230">
        <f>Q451*H451</f>
        <v>0.00015</v>
      </c>
      <c r="S451" s="230">
        <v>0</v>
      </c>
      <c r="T451" s="231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32" t="s">
        <v>349</v>
      </c>
      <c r="AT451" s="232" t="s">
        <v>145</v>
      </c>
      <c r="AU451" s="232" t="s">
        <v>93</v>
      </c>
      <c r="AY451" s="18" t="s">
        <v>142</v>
      </c>
      <c r="BE451" s="233">
        <f>IF(N451="základní",J451,0)</f>
        <v>0</v>
      </c>
      <c r="BF451" s="233">
        <f>IF(N451="snížená",J451,0)</f>
        <v>0</v>
      </c>
      <c r="BG451" s="233">
        <f>IF(N451="zákl. přenesená",J451,0)</f>
        <v>0</v>
      </c>
      <c r="BH451" s="233">
        <f>IF(N451="sníž. přenesená",J451,0)</f>
        <v>0</v>
      </c>
      <c r="BI451" s="233">
        <f>IF(N451="nulová",J451,0)</f>
        <v>0</v>
      </c>
      <c r="BJ451" s="18" t="s">
        <v>91</v>
      </c>
      <c r="BK451" s="233">
        <f>ROUND(I451*H451,2)</f>
        <v>0</v>
      </c>
      <c r="BL451" s="18" t="s">
        <v>349</v>
      </c>
      <c r="BM451" s="232" t="s">
        <v>742</v>
      </c>
    </row>
    <row r="452" spans="1:65" s="2" customFormat="1" ht="37.8" customHeight="1">
      <c r="A452" s="40"/>
      <c r="B452" s="41"/>
      <c r="C452" s="221" t="s">
        <v>743</v>
      </c>
      <c r="D452" s="221" t="s">
        <v>145</v>
      </c>
      <c r="E452" s="222" t="s">
        <v>744</v>
      </c>
      <c r="F452" s="223" t="s">
        <v>745</v>
      </c>
      <c r="G452" s="224" t="s">
        <v>414</v>
      </c>
      <c r="H452" s="225">
        <v>1</v>
      </c>
      <c r="I452" s="226"/>
      <c r="J452" s="227">
        <f>ROUND(I452*H452,2)</f>
        <v>0</v>
      </c>
      <c r="K452" s="223" t="s">
        <v>1</v>
      </c>
      <c r="L452" s="46"/>
      <c r="M452" s="228" t="s">
        <v>1</v>
      </c>
      <c r="N452" s="229" t="s">
        <v>48</v>
      </c>
      <c r="O452" s="93"/>
      <c r="P452" s="230">
        <f>O452*H452</f>
        <v>0</v>
      </c>
      <c r="Q452" s="230">
        <v>0.00015</v>
      </c>
      <c r="R452" s="230">
        <f>Q452*H452</f>
        <v>0.00015</v>
      </c>
      <c r="S452" s="230">
        <v>0</v>
      </c>
      <c r="T452" s="231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32" t="s">
        <v>349</v>
      </c>
      <c r="AT452" s="232" t="s">
        <v>145</v>
      </c>
      <c r="AU452" s="232" t="s">
        <v>93</v>
      </c>
      <c r="AY452" s="18" t="s">
        <v>142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8" t="s">
        <v>91</v>
      </c>
      <c r="BK452" s="233">
        <f>ROUND(I452*H452,2)</f>
        <v>0</v>
      </c>
      <c r="BL452" s="18" t="s">
        <v>349</v>
      </c>
      <c r="BM452" s="232" t="s">
        <v>746</v>
      </c>
    </row>
    <row r="453" spans="1:65" s="2" customFormat="1" ht="37.8" customHeight="1">
      <c r="A453" s="40"/>
      <c r="B453" s="41"/>
      <c r="C453" s="221" t="s">
        <v>747</v>
      </c>
      <c r="D453" s="221" t="s">
        <v>145</v>
      </c>
      <c r="E453" s="222" t="s">
        <v>748</v>
      </c>
      <c r="F453" s="223" t="s">
        <v>749</v>
      </c>
      <c r="G453" s="224" t="s">
        <v>414</v>
      </c>
      <c r="H453" s="225">
        <v>1</v>
      </c>
      <c r="I453" s="226"/>
      <c r="J453" s="227">
        <f>ROUND(I453*H453,2)</f>
        <v>0</v>
      </c>
      <c r="K453" s="223" t="s">
        <v>1</v>
      </c>
      <c r="L453" s="46"/>
      <c r="M453" s="228" t="s">
        <v>1</v>
      </c>
      <c r="N453" s="229" t="s">
        <v>48</v>
      </c>
      <c r="O453" s="93"/>
      <c r="P453" s="230">
        <f>O453*H453</f>
        <v>0</v>
      </c>
      <c r="Q453" s="230">
        <v>0.00015</v>
      </c>
      <c r="R453" s="230">
        <f>Q453*H453</f>
        <v>0.00015</v>
      </c>
      <c r="S453" s="230">
        <v>0</v>
      </c>
      <c r="T453" s="231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32" t="s">
        <v>349</v>
      </c>
      <c r="AT453" s="232" t="s">
        <v>145</v>
      </c>
      <c r="AU453" s="232" t="s">
        <v>93</v>
      </c>
      <c r="AY453" s="18" t="s">
        <v>142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91</v>
      </c>
      <c r="BK453" s="233">
        <f>ROUND(I453*H453,2)</f>
        <v>0</v>
      </c>
      <c r="BL453" s="18" t="s">
        <v>349</v>
      </c>
      <c r="BM453" s="232" t="s">
        <v>750</v>
      </c>
    </row>
    <row r="454" spans="1:65" s="2" customFormat="1" ht="37.8" customHeight="1">
      <c r="A454" s="40"/>
      <c r="B454" s="41"/>
      <c r="C454" s="221" t="s">
        <v>751</v>
      </c>
      <c r="D454" s="221" t="s">
        <v>145</v>
      </c>
      <c r="E454" s="222" t="s">
        <v>752</v>
      </c>
      <c r="F454" s="223" t="s">
        <v>753</v>
      </c>
      <c r="G454" s="224" t="s">
        <v>414</v>
      </c>
      <c r="H454" s="225">
        <v>1</v>
      </c>
      <c r="I454" s="226"/>
      <c r="J454" s="227">
        <f>ROUND(I454*H454,2)</f>
        <v>0</v>
      </c>
      <c r="K454" s="223" t="s">
        <v>1</v>
      </c>
      <c r="L454" s="46"/>
      <c r="M454" s="228" t="s">
        <v>1</v>
      </c>
      <c r="N454" s="229" t="s">
        <v>48</v>
      </c>
      <c r="O454" s="93"/>
      <c r="P454" s="230">
        <f>O454*H454</f>
        <v>0</v>
      </c>
      <c r="Q454" s="230">
        <v>0.00015</v>
      </c>
      <c r="R454" s="230">
        <f>Q454*H454</f>
        <v>0.00015</v>
      </c>
      <c r="S454" s="230">
        <v>0</v>
      </c>
      <c r="T454" s="231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32" t="s">
        <v>349</v>
      </c>
      <c r="AT454" s="232" t="s">
        <v>145</v>
      </c>
      <c r="AU454" s="232" t="s">
        <v>93</v>
      </c>
      <c r="AY454" s="18" t="s">
        <v>142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8" t="s">
        <v>91</v>
      </c>
      <c r="BK454" s="233">
        <f>ROUND(I454*H454,2)</f>
        <v>0</v>
      </c>
      <c r="BL454" s="18" t="s">
        <v>349</v>
      </c>
      <c r="BM454" s="232" t="s">
        <v>754</v>
      </c>
    </row>
    <row r="455" spans="1:65" s="2" customFormat="1" ht="37.8" customHeight="1">
      <c r="A455" s="40"/>
      <c r="B455" s="41"/>
      <c r="C455" s="221" t="s">
        <v>755</v>
      </c>
      <c r="D455" s="221" t="s">
        <v>145</v>
      </c>
      <c r="E455" s="222" t="s">
        <v>756</v>
      </c>
      <c r="F455" s="223" t="s">
        <v>757</v>
      </c>
      <c r="G455" s="224" t="s">
        <v>414</v>
      </c>
      <c r="H455" s="225">
        <v>1</v>
      </c>
      <c r="I455" s="226"/>
      <c r="J455" s="227">
        <f>ROUND(I455*H455,2)</f>
        <v>0</v>
      </c>
      <c r="K455" s="223" t="s">
        <v>1</v>
      </c>
      <c r="L455" s="46"/>
      <c r="M455" s="228" t="s">
        <v>1</v>
      </c>
      <c r="N455" s="229" t="s">
        <v>48</v>
      </c>
      <c r="O455" s="93"/>
      <c r="P455" s="230">
        <f>O455*H455</f>
        <v>0</v>
      </c>
      <c r="Q455" s="230">
        <v>0.00015</v>
      </c>
      <c r="R455" s="230">
        <f>Q455*H455</f>
        <v>0.00015</v>
      </c>
      <c r="S455" s="230">
        <v>0</v>
      </c>
      <c r="T455" s="231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32" t="s">
        <v>349</v>
      </c>
      <c r="AT455" s="232" t="s">
        <v>145</v>
      </c>
      <c r="AU455" s="232" t="s">
        <v>93</v>
      </c>
      <c r="AY455" s="18" t="s">
        <v>142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91</v>
      </c>
      <c r="BK455" s="233">
        <f>ROUND(I455*H455,2)</f>
        <v>0</v>
      </c>
      <c r="BL455" s="18" t="s">
        <v>349</v>
      </c>
      <c r="BM455" s="232" t="s">
        <v>758</v>
      </c>
    </row>
    <row r="456" spans="1:65" s="2" customFormat="1" ht="37.8" customHeight="1">
      <c r="A456" s="40"/>
      <c r="B456" s="41"/>
      <c r="C456" s="221" t="s">
        <v>759</v>
      </c>
      <c r="D456" s="221" t="s">
        <v>145</v>
      </c>
      <c r="E456" s="222" t="s">
        <v>760</v>
      </c>
      <c r="F456" s="223" t="s">
        <v>761</v>
      </c>
      <c r="G456" s="224" t="s">
        <v>414</v>
      </c>
      <c r="H456" s="225">
        <v>1</v>
      </c>
      <c r="I456" s="226"/>
      <c r="J456" s="227">
        <f>ROUND(I456*H456,2)</f>
        <v>0</v>
      </c>
      <c r="K456" s="223" t="s">
        <v>1</v>
      </c>
      <c r="L456" s="46"/>
      <c r="M456" s="228" t="s">
        <v>1</v>
      </c>
      <c r="N456" s="229" t="s">
        <v>48</v>
      </c>
      <c r="O456" s="93"/>
      <c r="P456" s="230">
        <f>O456*H456</f>
        <v>0</v>
      </c>
      <c r="Q456" s="230">
        <v>0.00015</v>
      </c>
      <c r="R456" s="230">
        <f>Q456*H456</f>
        <v>0.00015</v>
      </c>
      <c r="S456" s="230">
        <v>0</v>
      </c>
      <c r="T456" s="231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32" t="s">
        <v>349</v>
      </c>
      <c r="AT456" s="232" t="s">
        <v>145</v>
      </c>
      <c r="AU456" s="232" t="s">
        <v>93</v>
      </c>
      <c r="AY456" s="18" t="s">
        <v>142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8" t="s">
        <v>91</v>
      </c>
      <c r="BK456" s="233">
        <f>ROUND(I456*H456,2)</f>
        <v>0</v>
      </c>
      <c r="BL456" s="18" t="s">
        <v>349</v>
      </c>
      <c r="BM456" s="232" t="s">
        <v>762</v>
      </c>
    </row>
    <row r="457" spans="1:65" s="2" customFormat="1" ht="37.8" customHeight="1">
      <c r="A457" s="40"/>
      <c r="B457" s="41"/>
      <c r="C457" s="221" t="s">
        <v>763</v>
      </c>
      <c r="D457" s="221" t="s">
        <v>145</v>
      </c>
      <c r="E457" s="222" t="s">
        <v>764</v>
      </c>
      <c r="F457" s="223" t="s">
        <v>765</v>
      </c>
      <c r="G457" s="224" t="s">
        <v>414</v>
      </c>
      <c r="H457" s="225">
        <v>1</v>
      </c>
      <c r="I457" s="226"/>
      <c r="J457" s="227">
        <f>ROUND(I457*H457,2)</f>
        <v>0</v>
      </c>
      <c r="K457" s="223" t="s">
        <v>1</v>
      </c>
      <c r="L457" s="46"/>
      <c r="M457" s="228" t="s">
        <v>1</v>
      </c>
      <c r="N457" s="229" t="s">
        <v>48</v>
      </c>
      <c r="O457" s="93"/>
      <c r="P457" s="230">
        <f>O457*H457</f>
        <v>0</v>
      </c>
      <c r="Q457" s="230">
        <v>0.00015</v>
      </c>
      <c r="R457" s="230">
        <f>Q457*H457</f>
        <v>0.00015</v>
      </c>
      <c r="S457" s="230">
        <v>0</v>
      </c>
      <c r="T457" s="231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32" t="s">
        <v>349</v>
      </c>
      <c r="AT457" s="232" t="s">
        <v>145</v>
      </c>
      <c r="AU457" s="232" t="s">
        <v>93</v>
      </c>
      <c r="AY457" s="18" t="s">
        <v>142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8" t="s">
        <v>91</v>
      </c>
      <c r="BK457" s="233">
        <f>ROUND(I457*H457,2)</f>
        <v>0</v>
      </c>
      <c r="BL457" s="18" t="s">
        <v>349</v>
      </c>
      <c r="BM457" s="232" t="s">
        <v>766</v>
      </c>
    </row>
    <row r="458" spans="1:65" s="2" customFormat="1" ht="37.8" customHeight="1">
      <c r="A458" s="40"/>
      <c r="B458" s="41"/>
      <c r="C458" s="221" t="s">
        <v>767</v>
      </c>
      <c r="D458" s="221" t="s">
        <v>145</v>
      </c>
      <c r="E458" s="222" t="s">
        <v>768</v>
      </c>
      <c r="F458" s="223" t="s">
        <v>769</v>
      </c>
      <c r="G458" s="224" t="s">
        <v>414</v>
      </c>
      <c r="H458" s="225">
        <v>1</v>
      </c>
      <c r="I458" s="226"/>
      <c r="J458" s="227">
        <f>ROUND(I458*H458,2)</f>
        <v>0</v>
      </c>
      <c r="K458" s="223" t="s">
        <v>1</v>
      </c>
      <c r="L458" s="46"/>
      <c r="M458" s="228" t="s">
        <v>1</v>
      </c>
      <c r="N458" s="229" t="s">
        <v>48</v>
      </c>
      <c r="O458" s="93"/>
      <c r="P458" s="230">
        <f>O458*H458</f>
        <v>0</v>
      </c>
      <c r="Q458" s="230">
        <v>0.00015</v>
      </c>
      <c r="R458" s="230">
        <f>Q458*H458</f>
        <v>0.00015</v>
      </c>
      <c r="S458" s="230">
        <v>0</v>
      </c>
      <c r="T458" s="231">
        <f>S458*H458</f>
        <v>0</v>
      </c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R458" s="232" t="s">
        <v>349</v>
      </c>
      <c r="AT458" s="232" t="s">
        <v>145</v>
      </c>
      <c r="AU458" s="232" t="s">
        <v>93</v>
      </c>
      <c r="AY458" s="18" t="s">
        <v>142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8" t="s">
        <v>91</v>
      </c>
      <c r="BK458" s="233">
        <f>ROUND(I458*H458,2)</f>
        <v>0</v>
      </c>
      <c r="BL458" s="18" t="s">
        <v>349</v>
      </c>
      <c r="BM458" s="232" t="s">
        <v>770</v>
      </c>
    </row>
    <row r="459" spans="1:65" s="2" customFormat="1" ht="37.8" customHeight="1">
      <c r="A459" s="40"/>
      <c r="B459" s="41"/>
      <c r="C459" s="221" t="s">
        <v>771</v>
      </c>
      <c r="D459" s="221" t="s">
        <v>145</v>
      </c>
      <c r="E459" s="222" t="s">
        <v>772</v>
      </c>
      <c r="F459" s="223" t="s">
        <v>773</v>
      </c>
      <c r="G459" s="224" t="s">
        <v>414</v>
      </c>
      <c r="H459" s="225">
        <v>1</v>
      </c>
      <c r="I459" s="226"/>
      <c r="J459" s="227">
        <f>ROUND(I459*H459,2)</f>
        <v>0</v>
      </c>
      <c r="K459" s="223" t="s">
        <v>1</v>
      </c>
      <c r="L459" s="46"/>
      <c r="M459" s="228" t="s">
        <v>1</v>
      </c>
      <c r="N459" s="229" t="s">
        <v>48</v>
      </c>
      <c r="O459" s="93"/>
      <c r="P459" s="230">
        <f>O459*H459</f>
        <v>0</v>
      </c>
      <c r="Q459" s="230">
        <v>0.00015</v>
      </c>
      <c r="R459" s="230">
        <f>Q459*H459</f>
        <v>0.00015</v>
      </c>
      <c r="S459" s="230">
        <v>0</v>
      </c>
      <c r="T459" s="231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32" t="s">
        <v>349</v>
      </c>
      <c r="AT459" s="232" t="s">
        <v>145</v>
      </c>
      <c r="AU459" s="232" t="s">
        <v>93</v>
      </c>
      <c r="AY459" s="18" t="s">
        <v>142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8" t="s">
        <v>91</v>
      </c>
      <c r="BK459" s="233">
        <f>ROUND(I459*H459,2)</f>
        <v>0</v>
      </c>
      <c r="BL459" s="18" t="s">
        <v>349</v>
      </c>
      <c r="BM459" s="232" t="s">
        <v>774</v>
      </c>
    </row>
    <row r="460" spans="1:65" s="2" customFormat="1" ht="37.8" customHeight="1">
      <c r="A460" s="40"/>
      <c r="B460" s="41"/>
      <c r="C460" s="221" t="s">
        <v>775</v>
      </c>
      <c r="D460" s="221" t="s">
        <v>145</v>
      </c>
      <c r="E460" s="222" t="s">
        <v>776</v>
      </c>
      <c r="F460" s="223" t="s">
        <v>777</v>
      </c>
      <c r="G460" s="224" t="s">
        <v>414</v>
      </c>
      <c r="H460" s="225">
        <v>1</v>
      </c>
      <c r="I460" s="226"/>
      <c r="J460" s="227">
        <f>ROUND(I460*H460,2)</f>
        <v>0</v>
      </c>
      <c r="K460" s="223" t="s">
        <v>1</v>
      </c>
      <c r="L460" s="46"/>
      <c r="M460" s="228" t="s">
        <v>1</v>
      </c>
      <c r="N460" s="229" t="s">
        <v>48</v>
      </c>
      <c r="O460" s="93"/>
      <c r="P460" s="230">
        <f>O460*H460</f>
        <v>0</v>
      </c>
      <c r="Q460" s="230">
        <v>0.00015</v>
      </c>
      <c r="R460" s="230">
        <f>Q460*H460</f>
        <v>0.00015</v>
      </c>
      <c r="S460" s="230">
        <v>0</v>
      </c>
      <c r="T460" s="231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32" t="s">
        <v>349</v>
      </c>
      <c r="AT460" s="232" t="s">
        <v>145</v>
      </c>
      <c r="AU460" s="232" t="s">
        <v>93</v>
      </c>
      <c r="AY460" s="18" t="s">
        <v>142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91</v>
      </c>
      <c r="BK460" s="233">
        <f>ROUND(I460*H460,2)</f>
        <v>0</v>
      </c>
      <c r="BL460" s="18" t="s">
        <v>349</v>
      </c>
      <c r="BM460" s="232" t="s">
        <v>778</v>
      </c>
    </row>
    <row r="461" spans="1:65" s="2" customFormat="1" ht="37.8" customHeight="1">
      <c r="A461" s="40"/>
      <c r="B461" s="41"/>
      <c r="C461" s="221" t="s">
        <v>779</v>
      </c>
      <c r="D461" s="221" t="s">
        <v>145</v>
      </c>
      <c r="E461" s="222" t="s">
        <v>780</v>
      </c>
      <c r="F461" s="223" t="s">
        <v>781</v>
      </c>
      <c r="G461" s="224" t="s">
        <v>414</v>
      </c>
      <c r="H461" s="225">
        <v>1</v>
      </c>
      <c r="I461" s="226"/>
      <c r="J461" s="227">
        <f>ROUND(I461*H461,2)</f>
        <v>0</v>
      </c>
      <c r="K461" s="223" t="s">
        <v>1</v>
      </c>
      <c r="L461" s="46"/>
      <c r="M461" s="228" t="s">
        <v>1</v>
      </c>
      <c r="N461" s="229" t="s">
        <v>48</v>
      </c>
      <c r="O461" s="93"/>
      <c r="P461" s="230">
        <f>O461*H461</f>
        <v>0</v>
      </c>
      <c r="Q461" s="230">
        <v>0.00015</v>
      </c>
      <c r="R461" s="230">
        <f>Q461*H461</f>
        <v>0.00015</v>
      </c>
      <c r="S461" s="230">
        <v>0</v>
      </c>
      <c r="T461" s="231">
        <f>S461*H461</f>
        <v>0</v>
      </c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R461" s="232" t="s">
        <v>349</v>
      </c>
      <c r="AT461" s="232" t="s">
        <v>145</v>
      </c>
      <c r="AU461" s="232" t="s">
        <v>93</v>
      </c>
      <c r="AY461" s="18" t="s">
        <v>142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8" t="s">
        <v>91</v>
      </c>
      <c r="BK461" s="233">
        <f>ROUND(I461*H461,2)</f>
        <v>0</v>
      </c>
      <c r="BL461" s="18" t="s">
        <v>349</v>
      </c>
      <c r="BM461" s="232" t="s">
        <v>782</v>
      </c>
    </row>
    <row r="462" spans="1:65" s="2" customFormat="1" ht="37.8" customHeight="1">
      <c r="A462" s="40"/>
      <c r="B462" s="41"/>
      <c r="C462" s="221" t="s">
        <v>783</v>
      </c>
      <c r="D462" s="221" t="s">
        <v>145</v>
      </c>
      <c r="E462" s="222" t="s">
        <v>784</v>
      </c>
      <c r="F462" s="223" t="s">
        <v>785</v>
      </c>
      <c r="G462" s="224" t="s">
        <v>414</v>
      </c>
      <c r="H462" s="225">
        <v>1</v>
      </c>
      <c r="I462" s="226"/>
      <c r="J462" s="227">
        <f>ROUND(I462*H462,2)</f>
        <v>0</v>
      </c>
      <c r="K462" s="223" t="s">
        <v>1</v>
      </c>
      <c r="L462" s="46"/>
      <c r="M462" s="228" t="s">
        <v>1</v>
      </c>
      <c r="N462" s="229" t="s">
        <v>48</v>
      </c>
      <c r="O462" s="93"/>
      <c r="P462" s="230">
        <f>O462*H462</f>
        <v>0</v>
      </c>
      <c r="Q462" s="230">
        <v>0.00015</v>
      </c>
      <c r="R462" s="230">
        <f>Q462*H462</f>
        <v>0.00015</v>
      </c>
      <c r="S462" s="230">
        <v>0</v>
      </c>
      <c r="T462" s="231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32" t="s">
        <v>349</v>
      </c>
      <c r="AT462" s="232" t="s">
        <v>145</v>
      </c>
      <c r="AU462" s="232" t="s">
        <v>93</v>
      </c>
      <c r="AY462" s="18" t="s">
        <v>142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91</v>
      </c>
      <c r="BK462" s="233">
        <f>ROUND(I462*H462,2)</f>
        <v>0</v>
      </c>
      <c r="BL462" s="18" t="s">
        <v>349</v>
      </c>
      <c r="BM462" s="232" t="s">
        <v>786</v>
      </c>
    </row>
    <row r="463" spans="1:65" s="2" customFormat="1" ht="37.8" customHeight="1">
      <c r="A463" s="40"/>
      <c r="B463" s="41"/>
      <c r="C463" s="221" t="s">
        <v>787</v>
      </c>
      <c r="D463" s="221" t="s">
        <v>145</v>
      </c>
      <c r="E463" s="222" t="s">
        <v>788</v>
      </c>
      <c r="F463" s="223" t="s">
        <v>789</v>
      </c>
      <c r="G463" s="224" t="s">
        <v>414</v>
      </c>
      <c r="H463" s="225">
        <v>1</v>
      </c>
      <c r="I463" s="226"/>
      <c r="J463" s="227">
        <f>ROUND(I463*H463,2)</f>
        <v>0</v>
      </c>
      <c r="K463" s="223" t="s">
        <v>1</v>
      </c>
      <c r="L463" s="46"/>
      <c r="M463" s="228" t="s">
        <v>1</v>
      </c>
      <c r="N463" s="229" t="s">
        <v>48</v>
      </c>
      <c r="O463" s="93"/>
      <c r="P463" s="230">
        <f>O463*H463</f>
        <v>0</v>
      </c>
      <c r="Q463" s="230">
        <v>0.00015</v>
      </c>
      <c r="R463" s="230">
        <f>Q463*H463</f>
        <v>0.00015</v>
      </c>
      <c r="S463" s="230">
        <v>0</v>
      </c>
      <c r="T463" s="231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32" t="s">
        <v>349</v>
      </c>
      <c r="AT463" s="232" t="s">
        <v>145</v>
      </c>
      <c r="AU463" s="232" t="s">
        <v>93</v>
      </c>
      <c r="AY463" s="18" t="s">
        <v>142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8" t="s">
        <v>91</v>
      </c>
      <c r="BK463" s="233">
        <f>ROUND(I463*H463,2)</f>
        <v>0</v>
      </c>
      <c r="BL463" s="18" t="s">
        <v>349</v>
      </c>
      <c r="BM463" s="232" t="s">
        <v>790</v>
      </c>
    </row>
    <row r="464" spans="1:65" s="2" customFormat="1" ht="37.8" customHeight="1">
      <c r="A464" s="40"/>
      <c r="B464" s="41"/>
      <c r="C464" s="221" t="s">
        <v>791</v>
      </c>
      <c r="D464" s="221" t="s">
        <v>145</v>
      </c>
      <c r="E464" s="222" t="s">
        <v>792</v>
      </c>
      <c r="F464" s="223" t="s">
        <v>793</v>
      </c>
      <c r="G464" s="224" t="s">
        <v>414</v>
      </c>
      <c r="H464" s="225">
        <v>1</v>
      </c>
      <c r="I464" s="226"/>
      <c r="J464" s="227">
        <f>ROUND(I464*H464,2)</f>
        <v>0</v>
      </c>
      <c r="K464" s="223" t="s">
        <v>1</v>
      </c>
      <c r="L464" s="46"/>
      <c r="M464" s="228" t="s">
        <v>1</v>
      </c>
      <c r="N464" s="229" t="s">
        <v>48</v>
      </c>
      <c r="O464" s="93"/>
      <c r="P464" s="230">
        <f>O464*H464</f>
        <v>0</v>
      </c>
      <c r="Q464" s="230">
        <v>0.00015</v>
      </c>
      <c r="R464" s="230">
        <f>Q464*H464</f>
        <v>0.00015</v>
      </c>
      <c r="S464" s="230">
        <v>0</v>
      </c>
      <c r="T464" s="231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32" t="s">
        <v>349</v>
      </c>
      <c r="AT464" s="232" t="s">
        <v>145</v>
      </c>
      <c r="AU464" s="232" t="s">
        <v>93</v>
      </c>
      <c r="AY464" s="18" t="s">
        <v>142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91</v>
      </c>
      <c r="BK464" s="233">
        <f>ROUND(I464*H464,2)</f>
        <v>0</v>
      </c>
      <c r="BL464" s="18" t="s">
        <v>349</v>
      </c>
      <c r="BM464" s="232" t="s">
        <v>794</v>
      </c>
    </row>
    <row r="465" spans="1:65" s="2" customFormat="1" ht="37.8" customHeight="1">
      <c r="A465" s="40"/>
      <c r="B465" s="41"/>
      <c r="C465" s="221" t="s">
        <v>795</v>
      </c>
      <c r="D465" s="221" t="s">
        <v>145</v>
      </c>
      <c r="E465" s="222" t="s">
        <v>796</v>
      </c>
      <c r="F465" s="223" t="s">
        <v>797</v>
      </c>
      <c r="G465" s="224" t="s">
        <v>414</v>
      </c>
      <c r="H465" s="225">
        <v>1</v>
      </c>
      <c r="I465" s="226"/>
      <c r="J465" s="227">
        <f>ROUND(I465*H465,2)</f>
        <v>0</v>
      </c>
      <c r="K465" s="223" t="s">
        <v>1</v>
      </c>
      <c r="L465" s="46"/>
      <c r="M465" s="228" t="s">
        <v>1</v>
      </c>
      <c r="N465" s="229" t="s">
        <v>48</v>
      </c>
      <c r="O465" s="93"/>
      <c r="P465" s="230">
        <f>O465*H465</f>
        <v>0</v>
      </c>
      <c r="Q465" s="230">
        <v>0.00015</v>
      </c>
      <c r="R465" s="230">
        <f>Q465*H465</f>
        <v>0.00015</v>
      </c>
      <c r="S465" s="230">
        <v>0</v>
      </c>
      <c r="T465" s="231">
        <f>S465*H465</f>
        <v>0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32" t="s">
        <v>349</v>
      </c>
      <c r="AT465" s="232" t="s">
        <v>145</v>
      </c>
      <c r="AU465" s="232" t="s">
        <v>93</v>
      </c>
      <c r="AY465" s="18" t="s">
        <v>142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8" t="s">
        <v>91</v>
      </c>
      <c r="BK465" s="233">
        <f>ROUND(I465*H465,2)</f>
        <v>0</v>
      </c>
      <c r="BL465" s="18" t="s">
        <v>349</v>
      </c>
      <c r="BM465" s="232" t="s">
        <v>798</v>
      </c>
    </row>
    <row r="466" spans="1:65" s="2" customFormat="1" ht="37.8" customHeight="1">
      <c r="A466" s="40"/>
      <c r="B466" s="41"/>
      <c r="C466" s="221" t="s">
        <v>799</v>
      </c>
      <c r="D466" s="221" t="s">
        <v>145</v>
      </c>
      <c r="E466" s="222" t="s">
        <v>800</v>
      </c>
      <c r="F466" s="223" t="s">
        <v>801</v>
      </c>
      <c r="G466" s="224" t="s">
        <v>414</v>
      </c>
      <c r="H466" s="225">
        <v>1</v>
      </c>
      <c r="I466" s="226"/>
      <c r="J466" s="227">
        <f>ROUND(I466*H466,2)</f>
        <v>0</v>
      </c>
      <c r="K466" s="223" t="s">
        <v>1</v>
      </c>
      <c r="L466" s="46"/>
      <c r="M466" s="228" t="s">
        <v>1</v>
      </c>
      <c r="N466" s="229" t="s">
        <v>48</v>
      </c>
      <c r="O466" s="93"/>
      <c r="P466" s="230">
        <f>O466*H466</f>
        <v>0</v>
      </c>
      <c r="Q466" s="230">
        <v>0.00015</v>
      </c>
      <c r="R466" s="230">
        <f>Q466*H466</f>
        <v>0.00015</v>
      </c>
      <c r="S466" s="230">
        <v>0</v>
      </c>
      <c r="T466" s="231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32" t="s">
        <v>349</v>
      </c>
      <c r="AT466" s="232" t="s">
        <v>145</v>
      </c>
      <c r="AU466" s="232" t="s">
        <v>93</v>
      </c>
      <c r="AY466" s="18" t="s">
        <v>142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8" t="s">
        <v>91</v>
      </c>
      <c r="BK466" s="233">
        <f>ROUND(I466*H466,2)</f>
        <v>0</v>
      </c>
      <c r="BL466" s="18" t="s">
        <v>349</v>
      </c>
      <c r="BM466" s="232" t="s">
        <v>802</v>
      </c>
    </row>
    <row r="467" spans="1:65" s="2" customFormat="1" ht="37.8" customHeight="1">
      <c r="A467" s="40"/>
      <c r="B467" s="41"/>
      <c r="C467" s="221" t="s">
        <v>803</v>
      </c>
      <c r="D467" s="221" t="s">
        <v>145</v>
      </c>
      <c r="E467" s="222" t="s">
        <v>804</v>
      </c>
      <c r="F467" s="223" t="s">
        <v>805</v>
      </c>
      <c r="G467" s="224" t="s">
        <v>414</v>
      </c>
      <c r="H467" s="225">
        <v>1</v>
      </c>
      <c r="I467" s="226"/>
      <c r="J467" s="227">
        <f>ROUND(I467*H467,2)</f>
        <v>0</v>
      </c>
      <c r="K467" s="223" t="s">
        <v>1</v>
      </c>
      <c r="L467" s="46"/>
      <c r="M467" s="228" t="s">
        <v>1</v>
      </c>
      <c r="N467" s="229" t="s">
        <v>48</v>
      </c>
      <c r="O467" s="93"/>
      <c r="P467" s="230">
        <f>O467*H467</f>
        <v>0</v>
      </c>
      <c r="Q467" s="230">
        <v>0.00015</v>
      </c>
      <c r="R467" s="230">
        <f>Q467*H467</f>
        <v>0.00015</v>
      </c>
      <c r="S467" s="230">
        <v>0</v>
      </c>
      <c r="T467" s="231">
        <f>S467*H467</f>
        <v>0</v>
      </c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R467" s="232" t="s">
        <v>349</v>
      </c>
      <c r="AT467" s="232" t="s">
        <v>145</v>
      </c>
      <c r="AU467" s="232" t="s">
        <v>93</v>
      </c>
      <c r="AY467" s="18" t="s">
        <v>142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8" t="s">
        <v>91</v>
      </c>
      <c r="BK467" s="233">
        <f>ROUND(I467*H467,2)</f>
        <v>0</v>
      </c>
      <c r="BL467" s="18" t="s">
        <v>349</v>
      </c>
      <c r="BM467" s="232" t="s">
        <v>806</v>
      </c>
    </row>
    <row r="468" spans="1:65" s="2" customFormat="1" ht="37.8" customHeight="1">
      <c r="A468" s="40"/>
      <c r="B468" s="41"/>
      <c r="C468" s="221" t="s">
        <v>807</v>
      </c>
      <c r="D468" s="221" t="s">
        <v>145</v>
      </c>
      <c r="E468" s="222" t="s">
        <v>808</v>
      </c>
      <c r="F468" s="223" t="s">
        <v>809</v>
      </c>
      <c r="G468" s="224" t="s">
        <v>414</v>
      </c>
      <c r="H468" s="225">
        <v>1</v>
      </c>
      <c r="I468" s="226"/>
      <c r="J468" s="227">
        <f>ROUND(I468*H468,2)</f>
        <v>0</v>
      </c>
      <c r="K468" s="223" t="s">
        <v>1</v>
      </c>
      <c r="L468" s="46"/>
      <c r="M468" s="228" t="s">
        <v>1</v>
      </c>
      <c r="N468" s="229" t="s">
        <v>48</v>
      </c>
      <c r="O468" s="93"/>
      <c r="P468" s="230">
        <f>O468*H468</f>
        <v>0</v>
      </c>
      <c r="Q468" s="230">
        <v>0.00015</v>
      </c>
      <c r="R468" s="230">
        <f>Q468*H468</f>
        <v>0.00015</v>
      </c>
      <c r="S468" s="230">
        <v>0</v>
      </c>
      <c r="T468" s="231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32" t="s">
        <v>349</v>
      </c>
      <c r="AT468" s="232" t="s">
        <v>145</v>
      </c>
      <c r="AU468" s="232" t="s">
        <v>93</v>
      </c>
      <c r="AY468" s="18" t="s">
        <v>142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8" t="s">
        <v>91</v>
      </c>
      <c r="BK468" s="233">
        <f>ROUND(I468*H468,2)</f>
        <v>0</v>
      </c>
      <c r="BL468" s="18" t="s">
        <v>349</v>
      </c>
      <c r="BM468" s="232" t="s">
        <v>810</v>
      </c>
    </row>
    <row r="469" spans="1:65" s="2" customFormat="1" ht="37.8" customHeight="1">
      <c r="A469" s="40"/>
      <c r="B469" s="41"/>
      <c r="C469" s="221" t="s">
        <v>811</v>
      </c>
      <c r="D469" s="221" t="s">
        <v>145</v>
      </c>
      <c r="E469" s="222" t="s">
        <v>812</v>
      </c>
      <c r="F469" s="223" t="s">
        <v>813</v>
      </c>
      <c r="G469" s="224" t="s">
        <v>414</v>
      </c>
      <c r="H469" s="225">
        <v>1</v>
      </c>
      <c r="I469" s="226"/>
      <c r="J469" s="227">
        <f>ROUND(I469*H469,2)</f>
        <v>0</v>
      </c>
      <c r="K469" s="223" t="s">
        <v>1</v>
      </c>
      <c r="L469" s="46"/>
      <c r="M469" s="228" t="s">
        <v>1</v>
      </c>
      <c r="N469" s="229" t="s">
        <v>48</v>
      </c>
      <c r="O469" s="93"/>
      <c r="P469" s="230">
        <f>O469*H469</f>
        <v>0</v>
      </c>
      <c r="Q469" s="230">
        <v>0.00015</v>
      </c>
      <c r="R469" s="230">
        <f>Q469*H469</f>
        <v>0.00015</v>
      </c>
      <c r="S469" s="230">
        <v>0</v>
      </c>
      <c r="T469" s="231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32" t="s">
        <v>349</v>
      </c>
      <c r="AT469" s="232" t="s">
        <v>145</v>
      </c>
      <c r="AU469" s="232" t="s">
        <v>93</v>
      </c>
      <c r="AY469" s="18" t="s">
        <v>142</v>
      </c>
      <c r="BE469" s="233">
        <f>IF(N469="základní",J469,0)</f>
        <v>0</v>
      </c>
      <c r="BF469" s="233">
        <f>IF(N469="snížená",J469,0)</f>
        <v>0</v>
      </c>
      <c r="BG469" s="233">
        <f>IF(N469="zákl. přenesená",J469,0)</f>
        <v>0</v>
      </c>
      <c r="BH469" s="233">
        <f>IF(N469="sníž. přenesená",J469,0)</f>
        <v>0</v>
      </c>
      <c r="BI469" s="233">
        <f>IF(N469="nulová",J469,0)</f>
        <v>0</v>
      </c>
      <c r="BJ469" s="18" t="s">
        <v>91</v>
      </c>
      <c r="BK469" s="233">
        <f>ROUND(I469*H469,2)</f>
        <v>0</v>
      </c>
      <c r="BL469" s="18" t="s">
        <v>349</v>
      </c>
      <c r="BM469" s="232" t="s">
        <v>814</v>
      </c>
    </row>
    <row r="470" spans="1:65" s="2" customFormat="1" ht="37.8" customHeight="1">
      <c r="A470" s="40"/>
      <c r="B470" s="41"/>
      <c r="C470" s="221" t="s">
        <v>815</v>
      </c>
      <c r="D470" s="221" t="s">
        <v>145</v>
      </c>
      <c r="E470" s="222" t="s">
        <v>816</v>
      </c>
      <c r="F470" s="223" t="s">
        <v>817</v>
      </c>
      <c r="G470" s="224" t="s">
        <v>414</v>
      </c>
      <c r="H470" s="225">
        <v>1</v>
      </c>
      <c r="I470" s="226"/>
      <c r="J470" s="227">
        <f>ROUND(I470*H470,2)</f>
        <v>0</v>
      </c>
      <c r="K470" s="223" t="s">
        <v>1</v>
      </c>
      <c r="L470" s="46"/>
      <c r="M470" s="228" t="s">
        <v>1</v>
      </c>
      <c r="N470" s="229" t="s">
        <v>48</v>
      </c>
      <c r="O470" s="93"/>
      <c r="P470" s="230">
        <f>O470*H470</f>
        <v>0</v>
      </c>
      <c r="Q470" s="230">
        <v>0.00015</v>
      </c>
      <c r="R470" s="230">
        <f>Q470*H470</f>
        <v>0.00015</v>
      </c>
      <c r="S470" s="230">
        <v>0</v>
      </c>
      <c r="T470" s="231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32" t="s">
        <v>349</v>
      </c>
      <c r="AT470" s="232" t="s">
        <v>145</v>
      </c>
      <c r="AU470" s="232" t="s">
        <v>93</v>
      </c>
      <c r="AY470" s="18" t="s">
        <v>142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8" t="s">
        <v>91</v>
      </c>
      <c r="BK470" s="233">
        <f>ROUND(I470*H470,2)</f>
        <v>0</v>
      </c>
      <c r="BL470" s="18" t="s">
        <v>349</v>
      </c>
      <c r="BM470" s="232" t="s">
        <v>818</v>
      </c>
    </row>
    <row r="471" spans="1:65" s="2" customFormat="1" ht="37.8" customHeight="1">
      <c r="A471" s="40"/>
      <c r="B471" s="41"/>
      <c r="C471" s="221" t="s">
        <v>819</v>
      </c>
      <c r="D471" s="221" t="s">
        <v>145</v>
      </c>
      <c r="E471" s="222" t="s">
        <v>820</v>
      </c>
      <c r="F471" s="223" t="s">
        <v>821</v>
      </c>
      <c r="G471" s="224" t="s">
        <v>414</v>
      </c>
      <c r="H471" s="225">
        <v>1</v>
      </c>
      <c r="I471" s="226"/>
      <c r="J471" s="227">
        <f>ROUND(I471*H471,2)</f>
        <v>0</v>
      </c>
      <c r="K471" s="223" t="s">
        <v>1</v>
      </c>
      <c r="L471" s="46"/>
      <c r="M471" s="228" t="s">
        <v>1</v>
      </c>
      <c r="N471" s="229" t="s">
        <v>48</v>
      </c>
      <c r="O471" s="93"/>
      <c r="P471" s="230">
        <f>O471*H471</f>
        <v>0</v>
      </c>
      <c r="Q471" s="230">
        <v>0.00015</v>
      </c>
      <c r="R471" s="230">
        <f>Q471*H471</f>
        <v>0.00015</v>
      </c>
      <c r="S471" s="230">
        <v>0</v>
      </c>
      <c r="T471" s="231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32" t="s">
        <v>349</v>
      </c>
      <c r="AT471" s="232" t="s">
        <v>145</v>
      </c>
      <c r="AU471" s="232" t="s">
        <v>93</v>
      </c>
      <c r="AY471" s="18" t="s">
        <v>142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8" t="s">
        <v>91</v>
      </c>
      <c r="BK471" s="233">
        <f>ROUND(I471*H471,2)</f>
        <v>0</v>
      </c>
      <c r="BL471" s="18" t="s">
        <v>349</v>
      </c>
      <c r="BM471" s="232" t="s">
        <v>822</v>
      </c>
    </row>
    <row r="472" spans="1:65" s="2" customFormat="1" ht="37.8" customHeight="1">
      <c r="A472" s="40"/>
      <c r="B472" s="41"/>
      <c r="C472" s="221" t="s">
        <v>823</v>
      </c>
      <c r="D472" s="221" t="s">
        <v>145</v>
      </c>
      <c r="E472" s="222" t="s">
        <v>824</v>
      </c>
      <c r="F472" s="223" t="s">
        <v>825</v>
      </c>
      <c r="G472" s="224" t="s">
        <v>414</v>
      </c>
      <c r="H472" s="225">
        <v>1</v>
      </c>
      <c r="I472" s="226"/>
      <c r="J472" s="227">
        <f>ROUND(I472*H472,2)</f>
        <v>0</v>
      </c>
      <c r="K472" s="223" t="s">
        <v>1</v>
      </c>
      <c r="L472" s="46"/>
      <c r="M472" s="228" t="s">
        <v>1</v>
      </c>
      <c r="N472" s="229" t="s">
        <v>48</v>
      </c>
      <c r="O472" s="93"/>
      <c r="P472" s="230">
        <f>O472*H472</f>
        <v>0</v>
      </c>
      <c r="Q472" s="230">
        <v>0.00015</v>
      </c>
      <c r="R472" s="230">
        <f>Q472*H472</f>
        <v>0.00015</v>
      </c>
      <c r="S472" s="230">
        <v>0</v>
      </c>
      <c r="T472" s="231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32" t="s">
        <v>349</v>
      </c>
      <c r="AT472" s="232" t="s">
        <v>145</v>
      </c>
      <c r="AU472" s="232" t="s">
        <v>93</v>
      </c>
      <c r="AY472" s="18" t="s">
        <v>142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91</v>
      </c>
      <c r="BK472" s="233">
        <f>ROUND(I472*H472,2)</f>
        <v>0</v>
      </c>
      <c r="BL472" s="18" t="s">
        <v>349</v>
      </c>
      <c r="BM472" s="232" t="s">
        <v>826</v>
      </c>
    </row>
    <row r="473" spans="1:65" s="2" customFormat="1" ht="37.8" customHeight="1">
      <c r="A473" s="40"/>
      <c r="B473" s="41"/>
      <c r="C473" s="221" t="s">
        <v>827</v>
      </c>
      <c r="D473" s="221" t="s">
        <v>145</v>
      </c>
      <c r="E473" s="222" t="s">
        <v>828</v>
      </c>
      <c r="F473" s="223" t="s">
        <v>829</v>
      </c>
      <c r="G473" s="224" t="s">
        <v>414</v>
      </c>
      <c r="H473" s="225">
        <v>1</v>
      </c>
      <c r="I473" s="226"/>
      <c r="J473" s="227">
        <f>ROUND(I473*H473,2)</f>
        <v>0</v>
      </c>
      <c r="K473" s="223" t="s">
        <v>1</v>
      </c>
      <c r="L473" s="46"/>
      <c r="M473" s="228" t="s">
        <v>1</v>
      </c>
      <c r="N473" s="229" t="s">
        <v>48</v>
      </c>
      <c r="O473" s="93"/>
      <c r="P473" s="230">
        <f>O473*H473</f>
        <v>0</v>
      </c>
      <c r="Q473" s="230">
        <v>0.00015</v>
      </c>
      <c r="R473" s="230">
        <f>Q473*H473</f>
        <v>0.00015</v>
      </c>
      <c r="S473" s="230">
        <v>0</v>
      </c>
      <c r="T473" s="231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32" t="s">
        <v>349</v>
      </c>
      <c r="AT473" s="232" t="s">
        <v>145</v>
      </c>
      <c r="AU473" s="232" t="s">
        <v>93</v>
      </c>
      <c r="AY473" s="18" t="s">
        <v>142</v>
      </c>
      <c r="BE473" s="233">
        <f>IF(N473="základní",J473,0)</f>
        <v>0</v>
      </c>
      <c r="BF473" s="233">
        <f>IF(N473="snížená",J473,0)</f>
        <v>0</v>
      </c>
      <c r="BG473" s="233">
        <f>IF(N473="zákl. přenesená",J473,0)</f>
        <v>0</v>
      </c>
      <c r="BH473" s="233">
        <f>IF(N473="sníž. přenesená",J473,0)</f>
        <v>0</v>
      </c>
      <c r="BI473" s="233">
        <f>IF(N473="nulová",J473,0)</f>
        <v>0</v>
      </c>
      <c r="BJ473" s="18" t="s">
        <v>91</v>
      </c>
      <c r="BK473" s="233">
        <f>ROUND(I473*H473,2)</f>
        <v>0</v>
      </c>
      <c r="BL473" s="18" t="s">
        <v>349</v>
      </c>
      <c r="BM473" s="232" t="s">
        <v>830</v>
      </c>
    </row>
    <row r="474" spans="1:65" s="2" customFormat="1" ht="16.5" customHeight="1">
      <c r="A474" s="40"/>
      <c r="B474" s="41"/>
      <c r="C474" s="221" t="s">
        <v>831</v>
      </c>
      <c r="D474" s="221" t="s">
        <v>145</v>
      </c>
      <c r="E474" s="222" t="s">
        <v>832</v>
      </c>
      <c r="F474" s="223" t="s">
        <v>833</v>
      </c>
      <c r="G474" s="224" t="s">
        <v>414</v>
      </c>
      <c r="H474" s="225">
        <v>5</v>
      </c>
      <c r="I474" s="226"/>
      <c r="J474" s="227">
        <f>ROUND(I474*H474,2)</f>
        <v>0</v>
      </c>
      <c r="K474" s="223" t="s">
        <v>1</v>
      </c>
      <c r="L474" s="46"/>
      <c r="M474" s="228" t="s">
        <v>1</v>
      </c>
      <c r="N474" s="229" t="s">
        <v>48</v>
      </c>
      <c r="O474" s="93"/>
      <c r="P474" s="230">
        <f>O474*H474</f>
        <v>0</v>
      </c>
      <c r="Q474" s="230">
        <v>0</v>
      </c>
      <c r="R474" s="230">
        <f>Q474*H474</f>
        <v>0</v>
      </c>
      <c r="S474" s="230">
        <v>0.017</v>
      </c>
      <c r="T474" s="231">
        <f>S474*H474</f>
        <v>0.085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32" t="s">
        <v>349</v>
      </c>
      <c r="AT474" s="232" t="s">
        <v>145</v>
      </c>
      <c r="AU474" s="232" t="s">
        <v>93</v>
      </c>
      <c r="AY474" s="18" t="s">
        <v>142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8" t="s">
        <v>91</v>
      </c>
      <c r="BK474" s="233">
        <f>ROUND(I474*H474,2)</f>
        <v>0</v>
      </c>
      <c r="BL474" s="18" t="s">
        <v>349</v>
      </c>
      <c r="BM474" s="232" t="s">
        <v>834</v>
      </c>
    </row>
    <row r="475" spans="1:51" s="13" customFormat="1" ht="12">
      <c r="A475" s="13"/>
      <c r="B475" s="244"/>
      <c r="C475" s="245"/>
      <c r="D475" s="246" t="s">
        <v>157</v>
      </c>
      <c r="E475" s="247" t="s">
        <v>1</v>
      </c>
      <c r="F475" s="248" t="s">
        <v>835</v>
      </c>
      <c r="G475" s="245"/>
      <c r="H475" s="249">
        <v>5</v>
      </c>
      <c r="I475" s="250"/>
      <c r="J475" s="245"/>
      <c r="K475" s="245"/>
      <c r="L475" s="251"/>
      <c r="M475" s="252"/>
      <c r="N475" s="253"/>
      <c r="O475" s="253"/>
      <c r="P475" s="253"/>
      <c r="Q475" s="253"/>
      <c r="R475" s="253"/>
      <c r="S475" s="253"/>
      <c r="T475" s="25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55" t="s">
        <v>157</v>
      </c>
      <c r="AU475" s="255" t="s">
        <v>93</v>
      </c>
      <c r="AV475" s="13" t="s">
        <v>93</v>
      </c>
      <c r="AW475" s="13" t="s">
        <v>38</v>
      </c>
      <c r="AX475" s="13" t="s">
        <v>91</v>
      </c>
      <c r="AY475" s="255" t="s">
        <v>142</v>
      </c>
    </row>
    <row r="476" spans="1:65" s="2" customFormat="1" ht="16.5" customHeight="1">
      <c r="A476" s="40"/>
      <c r="B476" s="41"/>
      <c r="C476" s="221" t="s">
        <v>836</v>
      </c>
      <c r="D476" s="221" t="s">
        <v>145</v>
      </c>
      <c r="E476" s="222" t="s">
        <v>837</v>
      </c>
      <c r="F476" s="223" t="s">
        <v>838</v>
      </c>
      <c r="G476" s="224" t="s">
        <v>414</v>
      </c>
      <c r="H476" s="225">
        <v>7</v>
      </c>
      <c r="I476" s="226"/>
      <c r="J476" s="227">
        <f>ROUND(I476*H476,2)</f>
        <v>0</v>
      </c>
      <c r="K476" s="223" t="s">
        <v>1</v>
      </c>
      <c r="L476" s="46"/>
      <c r="M476" s="228" t="s">
        <v>1</v>
      </c>
      <c r="N476" s="229" t="s">
        <v>48</v>
      </c>
      <c r="O476" s="93"/>
      <c r="P476" s="230">
        <f>O476*H476</f>
        <v>0</v>
      </c>
      <c r="Q476" s="230">
        <v>0</v>
      </c>
      <c r="R476" s="230">
        <f>Q476*H476</f>
        <v>0</v>
      </c>
      <c r="S476" s="230">
        <v>0.017</v>
      </c>
      <c r="T476" s="231">
        <f>S476*H476</f>
        <v>0.11900000000000001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32" t="s">
        <v>349</v>
      </c>
      <c r="AT476" s="232" t="s">
        <v>145</v>
      </c>
      <c r="AU476" s="232" t="s">
        <v>93</v>
      </c>
      <c r="AY476" s="18" t="s">
        <v>142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91</v>
      </c>
      <c r="BK476" s="233">
        <f>ROUND(I476*H476,2)</f>
        <v>0</v>
      </c>
      <c r="BL476" s="18" t="s">
        <v>349</v>
      </c>
      <c r="BM476" s="232" t="s">
        <v>839</v>
      </c>
    </row>
    <row r="477" spans="1:51" s="13" customFormat="1" ht="12">
      <c r="A477" s="13"/>
      <c r="B477" s="244"/>
      <c r="C477" s="245"/>
      <c r="D477" s="246" t="s">
        <v>157</v>
      </c>
      <c r="E477" s="247" t="s">
        <v>1</v>
      </c>
      <c r="F477" s="248" t="s">
        <v>840</v>
      </c>
      <c r="G477" s="245"/>
      <c r="H477" s="249">
        <v>7</v>
      </c>
      <c r="I477" s="250"/>
      <c r="J477" s="245"/>
      <c r="K477" s="245"/>
      <c r="L477" s="251"/>
      <c r="M477" s="252"/>
      <c r="N477" s="253"/>
      <c r="O477" s="253"/>
      <c r="P477" s="253"/>
      <c r="Q477" s="253"/>
      <c r="R477" s="253"/>
      <c r="S477" s="253"/>
      <c r="T477" s="25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5" t="s">
        <v>157</v>
      </c>
      <c r="AU477" s="255" t="s">
        <v>93</v>
      </c>
      <c r="AV477" s="13" t="s">
        <v>93</v>
      </c>
      <c r="AW477" s="13" t="s">
        <v>38</v>
      </c>
      <c r="AX477" s="13" t="s">
        <v>91</v>
      </c>
      <c r="AY477" s="255" t="s">
        <v>142</v>
      </c>
    </row>
    <row r="478" spans="1:65" s="2" customFormat="1" ht="16.5" customHeight="1">
      <c r="A478" s="40"/>
      <c r="B478" s="41"/>
      <c r="C478" s="221" t="s">
        <v>841</v>
      </c>
      <c r="D478" s="221" t="s">
        <v>145</v>
      </c>
      <c r="E478" s="222" t="s">
        <v>842</v>
      </c>
      <c r="F478" s="223" t="s">
        <v>843</v>
      </c>
      <c r="G478" s="224" t="s">
        <v>414</v>
      </c>
      <c r="H478" s="225">
        <v>448</v>
      </c>
      <c r="I478" s="226"/>
      <c r="J478" s="227">
        <f>ROUND(I478*H478,2)</f>
        <v>0</v>
      </c>
      <c r="K478" s="223" t="s">
        <v>1</v>
      </c>
      <c r="L478" s="46"/>
      <c r="M478" s="228" t="s">
        <v>1</v>
      </c>
      <c r="N478" s="229" t="s">
        <v>48</v>
      </c>
      <c r="O478" s="93"/>
      <c r="P478" s="230">
        <f>O478*H478</f>
        <v>0</v>
      </c>
      <c r="Q478" s="230">
        <v>0</v>
      </c>
      <c r="R478" s="230">
        <f>Q478*H478</f>
        <v>0</v>
      </c>
      <c r="S478" s="230">
        <v>0.017</v>
      </c>
      <c r="T478" s="231">
        <f>S478*H478</f>
        <v>7.6160000000000005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32" t="s">
        <v>349</v>
      </c>
      <c r="AT478" s="232" t="s">
        <v>145</v>
      </c>
      <c r="AU478" s="232" t="s">
        <v>93</v>
      </c>
      <c r="AY478" s="18" t="s">
        <v>142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8" t="s">
        <v>91</v>
      </c>
      <c r="BK478" s="233">
        <f>ROUND(I478*H478,2)</f>
        <v>0</v>
      </c>
      <c r="BL478" s="18" t="s">
        <v>349</v>
      </c>
      <c r="BM478" s="232" t="s">
        <v>844</v>
      </c>
    </row>
    <row r="479" spans="1:51" s="13" customFormat="1" ht="12">
      <c r="A479" s="13"/>
      <c r="B479" s="244"/>
      <c r="C479" s="245"/>
      <c r="D479" s="246" t="s">
        <v>157</v>
      </c>
      <c r="E479" s="247" t="s">
        <v>1</v>
      </c>
      <c r="F479" s="248" t="s">
        <v>845</v>
      </c>
      <c r="G479" s="245"/>
      <c r="H479" s="249">
        <v>18</v>
      </c>
      <c r="I479" s="250"/>
      <c r="J479" s="245"/>
      <c r="K479" s="245"/>
      <c r="L479" s="251"/>
      <c r="M479" s="252"/>
      <c r="N479" s="253"/>
      <c r="O479" s="253"/>
      <c r="P479" s="253"/>
      <c r="Q479" s="253"/>
      <c r="R479" s="253"/>
      <c r="S479" s="253"/>
      <c r="T479" s="25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55" t="s">
        <v>157</v>
      </c>
      <c r="AU479" s="255" t="s">
        <v>93</v>
      </c>
      <c r="AV479" s="13" t="s">
        <v>93</v>
      </c>
      <c r="AW479" s="13" t="s">
        <v>38</v>
      </c>
      <c r="AX479" s="13" t="s">
        <v>83</v>
      </c>
      <c r="AY479" s="255" t="s">
        <v>142</v>
      </c>
    </row>
    <row r="480" spans="1:51" s="13" customFormat="1" ht="12">
      <c r="A480" s="13"/>
      <c r="B480" s="244"/>
      <c r="C480" s="245"/>
      <c r="D480" s="246" t="s">
        <v>157</v>
      </c>
      <c r="E480" s="247" t="s">
        <v>1</v>
      </c>
      <c r="F480" s="248" t="s">
        <v>846</v>
      </c>
      <c r="G480" s="245"/>
      <c r="H480" s="249">
        <v>2</v>
      </c>
      <c r="I480" s="250"/>
      <c r="J480" s="245"/>
      <c r="K480" s="245"/>
      <c r="L480" s="251"/>
      <c r="M480" s="252"/>
      <c r="N480" s="253"/>
      <c r="O480" s="253"/>
      <c r="P480" s="253"/>
      <c r="Q480" s="253"/>
      <c r="R480" s="253"/>
      <c r="S480" s="253"/>
      <c r="T480" s="25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55" t="s">
        <v>157</v>
      </c>
      <c r="AU480" s="255" t="s">
        <v>93</v>
      </c>
      <c r="AV480" s="13" t="s">
        <v>93</v>
      </c>
      <c r="AW480" s="13" t="s">
        <v>38</v>
      </c>
      <c r="AX480" s="13" t="s">
        <v>83</v>
      </c>
      <c r="AY480" s="255" t="s">
        <v>142</v>
      </c>
    </row>
    <row r="481" spans="1:51" s="13" customFormat="1" ht="12">
      <c r="A481" s="13"/>
      <c r="B481" s="244"/>
      <c r="C481" s="245"/>
      <c r="D481" s="246" t="s">
        <v>157</v>
      </c>
      <c r="E481" s="247" t="s">
        <v>1</v>
      </c>
      <c r="F481" s="248" t="s">
        <v>847</v>
      </c>
      <c r="G481" s="245"/>
      <c r="H481" s="249">
        <v>1</v>
      </c>
      <c r="I481" s="250"/>
      <c r="J481" s="245"/>
      <c r="K481" s="245"/>
      <c r="L481" s="251"/>
      <c r="M481" s="252"/>
      <c r="N481" s="253"/>
      <c r="O481" s="253"/>
      <c r="P481" s="253"/>
      <c r="Q481" s="253"/>
      <c r="R481" s="253"/>
      <c r="S481" s="253"/>
      <c r="T481" s="25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5" t="s">
        <v>157</v>
      </c>
      <c r="AU481" s="255" t="s">
        <v>93</v>
      </c>
      <c r="AV481" s="13" t="s">
        <v>93</v>
      </c>
      <c r="AW481" s="13" t="s">
        <v>38</v>
      </c>
      <c r="AX481" s="13" t="s">
        <v>83</v>
      </c>
      <c r="AY481" s="255" t="s">
        <v>142</v>
      </c>
    </row>
    <row r="482" spans="1:51" s="13" customFormat="1" ht="12">
      <c r="A482" s="13"/>
      <c r="B482" s="244"/>
      <c r="C482" s="245"/>
      <c r="D482" s="246" t="s">
        <v>157</v>
      </c>
      <c r="E482" s="247" t="s">
        <v>1</v>
      </c>
      <c r="F482" s="248" t="s">
        <v>848</v>
      </c>
      <c r="G482" s="245"/>
      <c r="H482" s="249">
        <v>2</v>
      </c>
      <c r="I482" s="250"/>
      <c r="J482" s="245"/>
      <c r="K482" s="245"/>
      <c r="L482" s="251"/>
      <c r="M482" s="252"/>
      <c r="N482" s="253"/>
      <c r="O482" s="253"/>
      <c r="P482" s="253"/>
      <c r="Q482" s="253"/>
      <c r="R482" s="253"/>
      <c r="S482" s="253"/>
      <c r="T482" s="25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5" t="s">
        <v>157</v>
      </c>
      <c r="AU482" s="255" t="s">
        <v>93</v>
      </c>
      <c r="AV482" s="13" t="s">
        <v>93</v>
      </c>
      <c r="AW482" s="13" t="s">
        <v>38</v>
      </c>
      <c r="AX482" s="13" t="s">
        <v>83</v>
      </c>
      <c r="AY482" s="255" t="s">
        <v>142</v>
      </c>
    </row>
    <row r="483" spans="1:51" s="13" customFormat="1" ht="12">
      <c r="A483" s="13"/>
      <c r="B483" s="244"/>
      <c r="C483" s="245"/>
      <c r="D483" s="246" t="s">
        <v>157</v>
      </c>
      <c r="E483" s="247" t="s">
        <v>1</v>
      </c>
      <c r="F483" s="248" t="s">
        <v>849</v>
      </c>
      <c r="G483" s="245"/>
      <c r="H483" s="249">
        <v>1</v>
      </c>
      <c r="I483" s="250"/>
      <c r="J483" s="245"/>
      <c r="K483" s="245"/>
      <c r="L483" s="251"/>
      <c r="M483" s="252"/>
      <c r="N483" s="253"/>
      <c r="O483" s="253"/>
      <c r="P483" s="253"/>
      <c r="Q483" s="253"/>
      <c r="R483" s="253"/>
      <c r="S483" s="253"/>
      <c r="T483" s="25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5" t="s">
        <v>157</v>
      </c>
      <c r="AU483" s="255" t="s">
        <v>93</v>
      </c>
      <c r="AV483" s="13" t="s">
        <v>93</v>
      </c>
      <c r="AW483" s="13" t="s">
        <v>38</v>
      </c>
      <c r="AX483" s="13" t="s">
        <v>83</v>
      </c>
      <c r="AY483" s="255" t="s">
        <v>142</v>
      </c>
    </row>
    <row r="484" spans="1:51" s="13" customFormat="1" ht="12">
      <c r="A484" s="13"/>
      <c r="B484" s="244"/>
      <c r="C484" s="245"/>
      <c r="D484" s="246" t="s">
        <v>157</v>
      </c>
      <c r="E484" s="247" t="s">
        <v>1</v>
      </c>
      <c r="F484" s="248" t="s">
        <v>850</v>
      </c>
      <c r="G484" s="245"/>
      <c r="H484" s="249">
        <v>1</v>
      </c>
      <c r="I484" s="250"/>
      <c r="J484" s="245"/>
      <c r="K484" s="245"/>
      <c r="L484" s="251"/>
      <c r="M484" s="252"/>
      <c r="N484" s="253"/>
      <c r="O484" s="253"/>
      <c r="P484" s="253"/>
      <c r="Q484" s="253"/>
      <c r="R484" s="253"/>
      <c r="S484" s="253"/>
      <c r="T484" s="25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55" t="s">
        <v>157</v>
      </c>
      <c r="AU484" s="255" t="s">
        <v>93</v>
      </c>
      <c r="AV484" s="13" t="s">
        <v>93</v>
      </c>
      <c r="AW484" s="13" t="s">
        <v>38</v>
      </c>
      <c r="AX484" s="13" t="s">
        <v>83</v>
      </c>
      <c r="AY484" s="255" t="s">
        <v>142</v>
      </c>
    </row>
    <row r="485" spans="1:51" s="13" customFormat="1" ht="12">
      <c r="A485" s="13"/>
      <c r="B485" s="244"/>
      <c r="C485" s="245"/>
      <c r="D485" s="246" t="s">
        <v>157</v>
      </c>
      <c r="E485" s="247" t="s">
        <v>1</v>
      </c>
      <c r="F485" s="248" t="s">
        <v>851</v>
      </c>
      <c r="G485" s="245"/>
      <c r="H485" s="249">
        <v>3</v>
      </c>
      <c r="I485" s="250"/>
      <c r="J485" s="245"/>
      <c r="K485" s="245"/>
      <c r="L485" s="251"/>
      <c r="M485" s="252"/>
      <c r="N485" s="253"/>
      <c r="O485" s="253"/>
      <c r="P485" s="253"/>
      <c r="Q485" s="253"/>
      <c r="R485" s="253"/>
      <c r="S485" s="253"/>
      <c r="T485" s="25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5" t="s">
        <v>157</v>
      </c>
      <c r="AU485" s="255" t="s">
        <v>93</v>
      </c>
      <c r="AV485" s="13" t="s">
        <v>93</v>
      </c>
      <c r="AW485" s="13" t="s">
        <v>38</v>
      </c>
      <c r="AX485" s="13" t="s">
        <v>83</v>
      </c>
      <c r="AY485" s="255" t="s">
        <v>142</v>
      </c>
    </row>
    <row r="486" spans="1:51" s="13" customFormat="1" ht="12">
      <c r="A486" s="13"/>
      <c r="B486" s="244"/>
      <c r="C486" s="245"/>
      <c r="D486" s="246" t="s">
        <v>157</v>
      </c>
      <c r="E486" s="247" t="s">
        <v>1</v>
      </c>
      <c r="F486" s="248" t="s">
        <v>852</v>
      </c>
      <c r="G486" s="245"/>
      <c r="H486" s="249">
        <v>6</v>
      </c>
      <c r="I486" s="250"/>
      <c r="J486" s="245"/>
      <c r="K486" s="245"/>
      <c r="L486" s="251"/>
      <c r="M486" s="252"/>
      <c r="N486" s="253"/>
      <c r="O486" s="253"/>
      <c r="P486" s="253"/>
      <c r="Q486" s="253"/>
      <c r="R486" s="253"/>
      <c r="S486" s="253"/>
      <c r="T486" s="254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5" t="s">
        <v>157</v>
      </c>
      <c r="AU486" s="255" t="s">
        <v>93</v>
      </c>
      <c r="AV486" s="13" t="s">
        <v>93</v>
      </c>
      <c r="AW486" s="13" t="s">
        <v>38</v>
      </c>
      <c r="AX486" s="13" t="s">
        <v>83</v>
      </c>
      <c r="AY486" s="255" t="s">
        <v>142</v>
      </c>
    </row>
    <row r="487" spans="1:51" s="13" customFormat="1" ht="12">
      <c r="A487" s="13"/>
      <c r="B487" s="244"/>
      <c r="C487" s="245"/>
      <c r="D487" s="246" t="s">
        <v>157</v>
      </c>
      <c r="E487" s="247" t="s">
        <v>1</v>
      </c>
      <c r="F487" s="248" t="s">
        <v>853</v>
      </c>
      <c r="G487" s="245"/>
      <c r="H487" s="249">
        <v>6</v>
      </c>
      <c r="I487" s="250"/>
      <c r="J487" s="245"/>
      <c r="K487" s="245"/>
      <c r="L487" s="251"/>
      <c r="M487" s="252"/>
      <c r="N487" s="253"/>
      <c r="O487" s="253"/>
      <c r="P487" s="253"/>
      <c r="Q487" s="253"/>
      <c r="R487" s="253"/>
      <c r="S487" s="253"/>
      <c r="T487" s="25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5" t="s">
        <v>157</v>
      </c>
      <c r="AU487" s="255" t="s">
        <v>93</v>
      </c>
      <c r="AV487" s="13" t="s">
        <v>93</v>
      </c>
      <c r="AW487" s="13" t="s">
        <v>38</v>
      </c>
      <c r="AX487" s="13" t="s">
        <v>83</v>
      </c>
      <c r="AY487" s="255" t="s">
        <v>142</v>
      </c>
    </row>
    <row r="488" spans="1:51" s="13" customFormat="1" ht="12">
      <c r="A488" s="13"/>
      <c r="B488" s="244"/>
      <c r="C488" s="245"/>
      <c r="D488" s="246" t="s">
        <v>157</v>
      </c>
      <c r="E488" s="247" t="s">
        <v>1</v>
      </c>
      <c r="F488" s="248" t="s">
        <v>854</v>
      </c>
      <c r="G488" s="245"/>
      <c r="H488" s="249">
        <v>6</v>
      </c>
      <c r="I488" s="250"/>
      <c r="J488" s="245"/>
      <c r="K488" s="245"/>
      <c r="L488" s="251"/>
      <c r="M488" s="252"/>
      <c r="N488" s="253"/>
      <c r="O488" s="253"/>
      <c r="P488" s="253"/>
      <c r="Q488" s="253"/>
      <c r="R488" s="253"/>
      <c r="S488" s="253"/>
      <c r="T488" s="25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5" t="s">
        <v>157</v>
      </c>
      <c r="AU488" s="255" t="s">
        <v>93</v>
      </c>
      <c r="AV488" s="13" t="s">
        <v>93</v>
      </c>
      <c r="AW488" s="13" t="s">
        <v>38</v>
      </c>
      <c r="AX488" s="13" t="s">
        <v>83</v>
      </c>
      <c r="AY488" s="255" t="s">
        <v>142</v>
      </c>
    </row>
    <row r="489" spans="1:51" s="13" customFormat="1" ht="12">
      <c r="A489" s="13"/>
      <c r="B489" s="244"/>
      <c r="C489" s="245"/>
      <c r="D489" s="246" t="s">
        <v>157</v>
      </c>
      <c r="E489" s="247" t="s">
        <v>1</v>
      </c>
      <c r="F489" s="248" t="s">
        <v>855</v>
      </c>
      <c r="G489" s="245"/>
      <c r="H489" s="249">
        <v>6</v>
      </c>
      <c r="I489" s="250"/>
      <c r="J489" s="245"/>
      <c r="K489" s="245"/>
      <c r="L489" s="251"/>
      <c r="M489" s="252"/>
      <c r="N489" s="253"/>
      <c r="O489" s="253"/>
      <c r="P489" s="253"/>
      <c r="Q489" s="253"/>
      <c r="R489" s="253"/>
      <c r="S489" s="253"/>
      <c r="T489" s="25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55" t="s">
        <v>157</v>
      </c>
      <c r="AU489" s="255" t="s">
        <v>93</v>
      </c>
      <c r="AV489" s="13" t="s">
        <v>93</v>
      </c>
      <c r="AW489" s="13" t="s">
        <v>38</v>
      </c>
      <c r="AX489" s="13" t="s">
        <v>83</v>
      </c>
      <c r="AY489" s="255" t="s">
        <v>142</v>
      </c>
    </row>
    <row r="490" spans="1:51" s="13" customFormat="1" ht="12">
      <c r="A490" s="13"/>
      <c r="B490" s="244"/>
      <c r="C490" s="245"/>
      <c r="D490" s="246" t="s">
        <v>157</v>
      </c>
      <c r="E490" s="247" t="s">
        <v>1</v>
      </c>
      <c r="F490" s="248" t="s">
        <v>856</v>
      </c>
      <c r="G490" s="245"/>
      <c r="H490" s="249">
        <v>6</v>
      </c>
      <c r="I490" s="250"/>
      <c r="J490" s="245"/>
      <c r="K490" s="245"/>
      <c r="L490" s="251"/>
      <c r="M490" s="252"/>
      <c r="N490" s="253"/>
      <c r="O490" s="253"/>
      <c r="P490" s="253"/>
      <c r="Q490" s="253"/>
      <c r="R490" s="253"/>
      <c r="S490" s="253"/>
      <c r="T490" s="25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55" t="s">
        <v>157</v>
      </c>
      <c r="AU490" s="255" t="s">
        <v>93</v>
      </c>
      <c r="AV490" s="13" t="s">
        <v>93</v>
      </c>
      <c r="AW490" s="13" t="s">
        <v>38</v>
      </c>
      <c r="AX490" s="13" t="s">
        <v>83</v>
      </c>
      <c r="AY490" s="255" t="s">
        <v>142</v>
      </c>
    </row>
    <row r="491" spans="1:51" s="13" customFormat="1" ht="12">
      <c r="A491" s="13"/>
      <c r="B491" s="244"/>
      <c r="C491" s="245"/>
      <c r="D491" s="246" t="s">
        <v>157</v>
      </c>
      <c r="E491" s="247" t="s">
        <v>1</v>
      </c>
      <c r="F491" s="248" t="s">
        <v>857</v>
      </c>
      <c r="G491" s="245"/>
      <c r="H491" s="249">
        <v>8</v>
      </c>
      <c r="I491" s="250"/>
      <c r="J491" s="245"/>
      <c r="K491" s="245"/>
      <c r="L491" s="251"/>
      <c r="M491" s="252"/>
      <c r="N491" s="253"/>
      <c r="O491" s="253"/>
      <c r="P491" s="253"/>
      <c r="Q491" s="253"/>
      <c r="R491" s="253"/>
      <c r="S491" s="253"/>
      <c r="T491" s="25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55" t="s">
        <v>157</v>
      </c>
      <c r="AU491" s="255" t="s">
        <v>93</v>
      </c>
      <c r="AV491" s="13" t="s">
        <v>93</v>
      </c>
      <c r="AW491" s="13" t="s">
        <v>38</v>
      </c>
      <c r="AX491" s="13" t="s">
        <v>83</v>
      </c>
      <c r="AY491" s="255" t="s">
        <v>142</v>
      </c>
    </row>
    <row r="492" spans="1:51" s="13" customFormat="1" ht="12">
      <c r="A492" s="13"/>
      <c r="B492" s="244"/>
      <c r="C492" s="245"/>
      <c r="D492" s="246" t="s">
        <v>157</v>
      </c>
      <c r="E492" s="247" t="s">
        <v>1</v>
      </c>
      <c r="F492" s="248" t="s">
        <v>858</v>
      </c>
      <c r="G492" s="245"/>
      <c r="H492" s="249">
        <v>2</v>
      </c>
      <c r="I492" s="250"/>
      <c r="J492" s="245"/>
      <c r="K492" s="245"/>
      <c r="L492" s="251"/>
      <c r="M492" s="252"/>
      <c r="N492" s="253"/>
      <c r="O492" s="253"/>
      <c r="P492" s="253"/>
      <c r="Q492" s="253"/>
      <c r="R492" s="253"/>
      <c r="S492" s="253"/>
      <c r="T492" s="25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5" t="s">
        <v>157</v>
      </c>
      <c r="AU492" s="255" t="s">
        <v>93</v>
      </c>
      <c r="AV492" s="13" t="s">
        <v>93</v>
      </c>
      <c r="AW492" s="13" t="s">
        <v>38</v>
      </c>
      <c r="AX492" s="13" t="s">
        <v>83</v>
      </c>
      <c r="AY492" s="255" t="s">
        <v>142</v>
      </c>
    </row>
    <row r="493" spans="1:51" s="13" customFormat="1" ht="12">
      <c r="A493" s="13"/>
      <c r="B493" s="244"/>
      <c r="C493" s="245"/>
      <c r="D493" s="246" t="s">
        <v>157</v>
      </c>
      <c r="E493" s="247" t="s">
        <v>1</v>
      </c>
      <c r="F493" s="248" t="s">
        <v>859</v>
      </c>
      <c r="G493" s="245"/>
      <c r="H493" s="249">
        <v>6</v>
      </c>
      <c r="I493" s="250"/>
      <c r="J493" s="245"/>
      <c r="K493" s="245"/>
      <c r="L493" s="251"/>
      <c r="M493" s="252"/>
      <c r="N493" s="253"/>
      <c r="O493" s="253"/>
      <c r="P493" s="253"/>
      <c r="Q493" s="253"/>
      <c r="R493" s="253"/>
      <c r="S493" s="253"/>
      <c r="T493" s="25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5" t="s">
        <v>157</v>
      </c>
      <c r="AU493" s="255" t="s">
        <v>93</v>
      </c>
      <c r="AV493" s="13" t="s">
        <v>93</v>
      </c>
      <c r="AW493" s="13" t="s">
        <v>38</v>
      </c>
      <c r="AX493" s="13" t="s">
        <v>83</v>
      </c>
      <c r="AY493" s="255" t="s">
        <v>142</v>
      </c>
    </row>
    <row r="494" spans="1:51" s="13" customFormat="1" ht="12">
      <c r="A494" s="13"/>
      <c r="B494" s="244"/>
      <c r="C494" s="245"/>
      <c r="D494" s="246" t="s">
        <v>157</v>
      </c>
      <c r="E494" s="247" t="s">
        <v>1</v>
      </c>
      <c r="F494" s="248" t="s">
        <v>860</v>
      </c>
      <c r="G494" s="245"/>
      <c r="H494" s="249">
        <v>12</v>
      </c>
      <c r="I494" s="250"/>
      <c r="J494" s="245"/>
      <c r="K494" s="245"/>
      <c r="L494" s="251"/>
      <c r="M494" s="252"/>
      <c r="N494" s="253"/>
      <c r="O494" s="253"/>
      <c r="P494" s="253"/>
      <c r="Q494" s="253"/>
      <c r="R494" s="253"/>
      <c r="S494" s="253"/>
      <c r="T494" s="25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5" t="s">
        <v>157</v>
      </c>
      <c r="AU494" s="255" t="s">
        <v>93</v>
      </c>
      <c r="AV494" s="13" t="s">
        <v>93</v>
      </c>
      <c r="AW494" s="13" t="s">
        <v>38</v>
      </c>
      <c r="AX494" s="13" t="s">
        <v>83</v>
      </c>
      <c r="AY494" s="255" t="s">
        <v>142</v>
      </c>
    </row>
    <row r="495" spans="1:51" s="13" customFormat="1" ht="12">
      <c r="A495" s="13"/>
      <c r="B495" s="244"/>
      <c r="C495" s="245"/>
      <c r="D495" s="246" t="s">
        <v>157</v>
      </c>
      <c r="E495" s="247" t="s">
        <v>1</v>
      </c>
      <c r="F495" s="248" t="s">
        <v>861</v>
      </c>
      <c r="G495" s="245"/>
      <c r="H495" s="249">
        <v>16</v>
      </c>
      <c r="I495" s="250"/>
      <c r="J495" s="245"/>
      <c r="K495" s="245"/>
      <c r="L495" s="251"/>
      <c r="M495" s="252"/>
      <c r="N495" s="253"/>
      <c r="O495" s="253"/>
      <c r="P495" s="253"/>
      <c r="Q495" s="253"/>
      <c r="R495" s="253"/>
      <c r="S495" s="253"/>
      <c r="T495" s="25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55" t="s">
        <v>157</v>
      </c>
      <c r="AU495" s="255" t="s">
        <v>93</v>
      </c>
      <c r="AV495" s="13" t="s">
        <v>93</v>
      </c>
      <c r="AW495" s="13" t="s">
        <v>38</v>
      </c>
      <c r="AX495" s="13" t="s">
        <v>83</v>
      </c>
      <c r="AY495" s="255" t="s">
        <v>142</v>
      </c>
    </row>
    <row r="496" spans="1:51" s="13" customFormat="1" ht="12">
      <c r="A496" s="13"/>
      <c r="B496" s="244"/>
      <c r="C496" s="245"/>
      <c r="D496" s="246" t="s">
        <v>157</v>
      </c>
      <c r="E496" s="247" t="s">
        <v>1</v>
      </c>
      <c r="F496" s="248" t="s">
        <v>862</v>
      </c>
      <c r="G496" s="245"/>
      <c r="H496" s="249">
        <v>12</v>
      </c>
      <c r="I496" s="250"/>
      <c r="J496" s="245"/>
      <c r="K496" s="245"/>
      <c r="L496" s="251"/>
      <c r="M496" s="252"/>
      <c r="N496" s="253"/>
      <c r="O496" s="253"/>
      <c r="P496" s="253"/>
      <c r="Q496" s="253"/>
      <c r="R496" s="253"/>
      <c r="S496" s="253"/>
      <c r="T496" s="25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5" t="s">
        <v>157</v>
      </c>
      <c r="AU496" s="255" t="s">
        <v>93</v>
      </c>
      <c r="AV496" s="13" t="s">
        <v>93</v>
      </c>
      <c r="AW496" s="13" t="s">
        <v>38</v>
      </c>
      <c r="AX496" s="13" t="s">
        <v>83</v>
      </c>
      <c r="AY496" s="255" t="s">
        <v>142</v>
      </c>
    </row>
    <row r="497" spans="1:51" s="13" customFormat="1" ht="12">
      <c r="A497" s="13"/>
      <c r="B497" s="244"/>
      <c r="C497" s="245"/>
      <c r="D497" s="246" t="s">
        <v>157</v>
      </c>
      <c r="E497" s="247" t="s">
        <v>1</v>
      </c>
      <c r="F497" s="248" t="s">
        <v>863</v>
      </c>
      <c r="G497" s="245"/>
      <c r="H497" s="249">
        <v>12</v>
      </c>
      <c r="I497" s="250"/>
      <c r="J497" s="245"/>
      <c r="K497" s="245"/>
      <c r="L497" s="251"/>
      <c r="M497" s="252"/>
      <c r="N497" s="253"/>
      <c r="O497" s="253"/>
      <c r="P497" s="253"/>
      <c r="Q497" s="253"/>
      <c r="R497" s="253"/>
      <c r="S497" s="253"/>
      <c r="T497" s="25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5" t="s">
        <v>157</v>
      </c>
      <c r="AU497" s="255" t="s">
        <v>93</v>
      </c>
      <c r="AV497" s="13" t="s">
        <v>93</v>
      </c>
      <c r="AW497" s="13" t="s">
        <v>38</v>
      </c>
      <c r="AX497" s="13" t="s">
        <v>83</v>
      </c>
      <c r="AY497" s="255" t="s">
        <v>142</v>
      </c>
    </row>
    <row r="498" spans="1:51" s="13" customFormat="1" ht="12">
      <c r="A498" s="13"/>
      <c r="B498" s="244"/>
      <c r="C498" s="245"/>
      <c r="D498" s="246" t="s">
        <v>157</v>
      </c>
      <c r="E498" s="247" t="s">
        <v>1</v>
      </c>
      <c r="F498" s="248" t="s">
        <v>864</v>
      </c>
      <c r="G498" s="245"/>
      <c r="H498" s="249">
        <v>12</v>
      </c>
      <c r="I498" s="250"/>
      <c r="J498" s="245"/>
      <c r="K498" s="245"/>
      <c r="L498" s="251"/>
      <c r="M498" s="252"/>
      <c r="N498" s="253"/>
      <c r="O498" s="253"/>
      <c r="P498" s="253"/>
      <c r="Q498" s="253"/>
      <c r="R498" s="253"/>
      <c r="S498" s="253"/>
      <c r="T498" s="25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5" t="s">
        <v>157</v>
      </c>
      <c r="AU498" s="255" t="s">
        <v>93</v>
      </c>
      <c r="AV498" s="13" t="s">
        <v>93</v>
      </c>
      <c r="AW498" s="13" t="s">
        <v>38</v>
      </c>
      <c r="AX498" s="13" t="s">
        <v>83</v>
      </c>
      <c r="AY498" s="255" t="s">
        <v>142</v>
      </c>
    </row>
    <row r="499" spans="1:51" s="13" customFormat="1" ht="12">
      <c r="A499" s="13"/>
      <c r="B499" s="244"/>
      <c r="C499" s="245"/>
      <c r="D499" s="246" t="s">
        <v>157</v>
      </c>
      <c r="E499" s="247" t="s">
        <v>1</v>
      </c>
      <c r="F499" s="248" t="s">
        <v>865</v>
      </c>
      <c r="G499" s="245"/>
      <c r="H499" s="249">
        <v>4</v>
      </c>
      <c r="I499" s="250"/>
      <c r="J499" s="245"/>
      <c r="K499" s="245"/>
      <c r="L499" s="251"/>
      <c r="M499" s="252"/>
      <c r="N499" s="253"/>
      <c r="O499" s="253"/>
      <c r="P499" s="253"/>
      <c r="Q499" s="253"/>
      <c r="R499" s="253"/>
      <c r="S499" s="253"/>
      <c r="T499" s="25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55" t="s">
        <v>157</v>
      </c>
      <c r="AU499" s="255" t="s">
        <v>93</v>
      </c>
      <c r="AV499" s="13" t="s">
        <v>93</v>
      </c>
      <c r="AW499" s="13" t="s">
        <v>38</v>
      </c>
      <c r="AX499" s="13" t="s">
        <v>83</v>
      </c>
      <c r="AY499" s="255" t="s">
        <v>142</v>
      </c>
    </row>
    <row r="500" spans="1:51" s="13" customFormat="1" ht="12">
      <c r="A500" s="13"/>
      <c r="B500" s="244"/>
      <c r="C500" s="245"/>
      <c r="D500" s="246" t="s">
        <v>157</v>
      </c>
      <c r="E500" s="247" t="s">
        <v>1</v>
      </c>
      <c r="F500" s="248" t="s">
        <v>866</v>
      </c>
      <c r="G500" s="245"/>
      <c r="H500" s="249">
        <v>4</v>
      </c>
      <c r="I500" s="250"/>
      <c r="J500" s="245"/>
      <c r="K500" s="245"/>
      <c r="L500" s="251"/>
      <c r="M500" s="252"/>
      <c r="N500" s="253"/>
      <c r="O500" s="253"/>
      <c r="P500" s="253"/>
      <c r="Q500" s="253"/>
      <c r="R500" s="253"/>
      <c r="S500" s="253"/>
      <c r="T500" s="25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5" t="s">
        <v>157</v>
      </c>
      <c r="AU500" s="255" t="s">
        <v>93</v>
      </c>
      <c r="AV500" s="13" t="s">
        <v>93</v>
      </c>
      <c r="AW500" s="13" t="s">
        <v>38</v>
      </c>
      <c r="AX500" s="13" t="s">
        <v>83</v>
      </c>
      <c r="AY500" s="255" t="s">
        <v>142</v>
      </c>
    </row>
    <row r="501" spans="1:51" s="13" customFormat="1" ht="12">
      <c r="A501" s="13"/>
      <c r="B501" s="244"/>
      <c r="C501" s="245"/>
      <c r="D501" s="246" t="s">
        <v>157</v>
      </c>
      <c r="E501" s="247" t="s">
        <v>1</v>
      </c>
      <c r="F501" s="248" t="s">
        <v>867</v>
      </c>
      <c r="G501" s="245"/>
      <c r="H501" s="249">
        <v>4</v>
      </c>
      <c r="I501" s="250"/>
      <c r="J501" s="245"/>
      <c r="K501" s="245"/>
      <c r="L501" s="251"/>
      <c r="M501" s="252"/>
      <c r="N501" s="253"/>
      <c r="O501" s="253"/>
      <c r="P501" s="253"/>
      <c r="Q501" s="253"/>
      <c r="R501" s="253"/>
      <c r="S501" s="253"/>
      <c r="T501" s="254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55" t="s">
        <v>157</v>
      </c>
      <c r="AU501" s="255" t="s">
        <v>93</v>
      </c>
      <c r="AV501" s="13" t="s">
        <v>93</v>
      </c>
      <c r="AW501" s="13" t="s">
        <v>38</v>
      </c>
      <c r="AX501" s="13" t="s">
        <v>83</v>
      </c>
      <c r="AY501" s="255" t="s">
        <v>142</v>
      </c>
    </row>
    <row r="502" spans="1:51" s="13" customFormat="1" ht="12">
      <c r="A502" s="13"/>
      <c r="B502" s="244"/>
      <c r="C502" s="245"/>
      <c r="D502" s="246" t="s">
        <v>157</v>
      </c>
      <c r="E502" s="247" t="s">
        <v>1</v>
      </c>
      <c r="F502" s="248" t="s">
        <v>868</v>
      </c>
      <c r="G502" s="245"/>
      <c r="H502" s="249">
        <v>4</v>
      </c>
      <c r="I502" s="250"/>
      <c r="J502" s="245"/>
      <c r="K502" s="245"/>
      <c r="L502" s="251"/>
      <c r="M502" s="252"/>
      <c r="N502" s="253"/>
      <c r="O502" s="253"/>
      <c r="P502" s="253"/>
      <c r="Q502" s="253"/>
      <c r="R502" s="253"/>
      <c r="S502" s="253"/>
      <c r="T502" s="254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5" t="s">
        <v>157</v>
      </c>
      <c r="AU502" s="255" t="s">
        <v>93</v>
      </c>
      <c r="AV502" s="13" t="s">
        <v>93</v>
      </c>
      <c r="AW502" s="13" t="s">
        <v>38</v>
      </c>
      <c r="AX502" s="13" t="s">
        <v>83</v>
      </c>
      <c r="AY502" s="255" t="s">
        <v>142</v>
      </c>
    </row>
    <row r="503" spans="1:51" s="13" customFormat="1" ht="12">
      <c r="A503" s="13"/>
      <c r="B503" s="244"/>
      <c r="C503" s="245"/>
      <c r="D503" s="246" t="s">
        <v>157</v>
      </c>
      <c r="E503" s="247" t="s">
        <v>1</v>
      </c>
      <c r="F503" s="248" t="s">
        <v>869</v>
      </c>
      <c r="G503" s="245"/>
      <c r="H503" s="249">
        <v>4</v>
      </c>
      <c r="I503" s="250"/>
      <c r="J503" s="245"/>
      <c r="K503" s="245"/>
      <c r="L503" s="251"/>
      <c r="M503" s="252"/>
      <c r="N503" s="253"/>
      <c r="O503" s="253"/>
      <c r="P503" s="253"/>
      <c r="Q503" s="253"/>
      <c r="R503" s="253"/>
      <c r="S503" s="253"/>
      <c r="T503" s="25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5" t="s">
        <v>157</v>
      </c>
      <c r="AU503" s="255" t="s">
        <v>93</v>
      </c>
      <c r="AV503" s="13" t="s">
        <v>93</v>
      </c>
      <c r="AW503" s="13" t="s">
        <v>38</v>
      </c>
      <c r="AX503" s="13" t="s">
        <v>83</v>
      </c>
      <c r="AY503" s="255" t="s">
        <v>142</v>
      </c>
    </row>
    <row r="504" spans="1:51" s="13" customFormat="1" ht="12">
      <c r="A504" s="13"/>
      <c r="B504" s="244"/>
      <c r="C504" s="245"/>
      <c r="D504" s="246" t="s">
        <v>157</v>
      </c>
      <c r="E504" s="247" t="s">
        <v>1</v>
      </c>
      <c r="F504" s="248" t="s">
        <v>870</v>
      </c>
      <c r="G504" s="245"/>
      <c r="H504" s="249">
        <v>4</v>
      </c>
      <c r="I504" s="250"/>
      <c r="J504" s="245"/>
      <c r="K504" s="245"/>
      <c r="L504" s="251"/>
      <c r="M504" s="252"/>
      <c r="N504" s="253"/>
      <c r="O504" s="253"/>
      <c r="P504" s="253"/>
      <c r="Q504" s="253"/>
      <c r="R504" s="253"/>
      <c r="S504" s="253"/>
      <c r="T504" s="25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55" t="s">
        <v>157</v>
      </c>
      <c r="AU504" s="255" t="s">
        <v>93</v>
      </c>
      <c r="AV504" s="13" t="s">
        <v>93</v>
      </c>
      <c r="AW504" s="13" t="s">
        <v>38</v>
      </c>
      <c r="AX504" s="13" t="s">
        <v>83</v>
      </c>
      <c r="AY504" s="255" t="s">
        <v>142</v>
      </c>
    </row>
    <row r="505" spans="1:51" s="13" customFormat="1" ht="12">
      <c r="A505" s="13"/>
      <c r="B505" s="244"/>
      <c r="C505" s="245"/>
      <c r="D505" s="246" t="s">
        <v>157</v>
      </c>
      <c r="E505" s="247" t="s">
        <v>1</v>
      </c>
      <c r="F505" s="248" t="s">
        <v>871</v>
      </c>
      <c r="G505" s="245"/>
      <c r="H505" s="249">
        <v>12</v>
      </c>
      <c r="I505" s="250"/>
      <c r="J505" s="245"/>
      <c r="K505" s="245"/>
      <c r="L505" s="251"/>
      <c r="M505" s="252"/>
      <c r="N505" s="253"/>
      <c r="O505" s="253"/>
      <c r="P505" s="253"/>
      <c r="Q505" s="253"/>
      <c r="R505" s="253"/>
      <c r="S505" s="253"/>
      <c r="T505" s="25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5" t="s">
        <v>157</v>
      </c>
      <c r="AU505" s="255" t="s">
        <v>93</v>
      </c>
      <c r="AV505" s="13" t="s">
        <v>93</v>
      </c>
      <c r="AW505" s="13" t="s">
        <v>38</v>
      </c>
      <c r="AX505" s="13" t="s">
        <v>83</v>
      </c>
      <c r="AY505" s="255" t="s">
        <v>142</v>
      </c>
    </row>
    <row r="506" spans="1:51" s="13" customFormat="1" ht="12">
      <c r="A506" s="13"/>
      <c r="B506" s="244"/>
      <c r="C506" s="245"/>
      <c r="D506" s="246" t="s">
        <v>157</v>
      </c>
      <c r="E506" s="247" t="s">
        <v>1</v>
      </c>
      <c r="F506" s="248" t="s">
        <v>872</v>
      </c>
      <c r="G506" s="245"/>
      <c r="H506" s="249">
        <v>12</v>
      </c>
      <c r="I506" s="250"/>
      <c r="J506" s="245"/>
      <c r="K506" s="245"/>
      <c r="L506" s="251"/>
      <c r="M506" s="252"/>
      <c r="N506" s="253"/>
      <c r="O506" s="253"/>
      <c r="P506" s="253"/>
      <c r="Q506" s="253"/>
      <c r="R506" s="253"/>
      <c r="S506" s="253"/>
      <c r="T506" s="25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5" t="s">
        <v>157</v>
      </c>
      <c r="AU506" s="255" t="s">
        <v>93</v>
      </c>
      <c r="AV506" s="13" t="s">
        <v>93</v>
      </c>
      <c r="AW506" s="13" t="s">
        <v>38</v>
      </c>
      <c r="AX506" s="13" t="s">
        <v>83</v>
      </c>
      <c r="AY506" s="255" t="s">
        <v>142</v>
      </c>
    </row>
    <row r="507" spans="1:51" s="13" customFormat="1" ht="12">
      <c r="A507" s="13"/>
      <c r="B507" s="244"/>
      <c r="C507" s="245"/>
      <c r="D507" s="246" t="s">
        <v>157</v>
      </c>
      <c r="E507" s="247" t="s">
        <v>1</v>
      </c>
      <c r="F507" s="248" t="s">
        <v>873</v>
      </c>
      <c r="G507" s="245"/>
      <c r="H507" s="249">
        <v>12</v>
      </c>
      <c r="I507" s="250"/>
      <c r="J507" s="245"/>
      <c r="K507" s="245"/>
      <c r="L507" s="251"/>
      <c r="M507" s="252"/>
      <c r="N507" s="253"/>
      <c r="O507" s="253"/>
      <c r="P507" s="253"/>
      <c r="Q507" s="253"/>
      <c r="R507" s="253"/>
      <c r="S507" s="253"/>
      <c r="T507" s="25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5" t="s">
        <v>157</v>
      </c>
      <c r="AU507" s="255" t="s">
        <v>93</v>
      </c>
      <c r="AV507" s="13" t="s">
        <v>93</v>
      </c>
      <c r="AW507" s="13" t="s">
        <v>38</v>
      </c>
      <c r="AX507" s="13" t="s">
        <v>83</v>
      </c>
      <c r="AY507" s="255" t="s">
        <v>142</v>
      </c>
    </row>
    <row r="508" spans="1:51" s="13" customFormat="1" ht="12">
      <c r="A508" s="13"/>
      <c r="B508" s="244"/>
      <c r="C508" s="245"/>
      <c r="D508" s="246" t="s">
        <v>157</v>
      </c>
      <c r="E508" s="247" t="s">
        <v>1</v>
      </c>
      <c r="F508" s="248" t="s">
        <v>874</v>
      </c>
      <c r="G508" s="245"/>
      <c r="H508" s="249">
        <v>12</v>
      </c>
      <c r="I508" s="250"/>
      <c r="J508" s="245"/>
      <c r="K508" s="245"/>
      <c r="L508" s="251"/>
      <c r="M508" s="252"/>
      <c r="N508" s="253"/>
      <c r="O508" s="253"/>
      <c r="P508" s="253"/>
      <c r="Q508" s="253"/>
      <c r="R508" s="253"/>
      <c r="S508" s="253"/>
      <c r="T508" s="25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5" t="s">
        <v>157</v>
      </c>
      <c r="AU508" s="255" t="s">
        <v>93</v>
      </c>
      <c r="AV508" s="13" t="s">
        <v>93</v>
      </c>
      <c r="AW508" s="13" t="s">
        <v>38</v>
      </c>
      <c r="AX508" s="13" t="s">
        <v>83</v>
      </c>
      <c r="AY508" s="255" t="s">
        <v>142</v>
      </c>
    </row>
    <row r="509" spans="1:51" s="13" customFormat="1" ht="12">
      <c r="A509" s="13"/>
      <c r="B509" s="244"/>
      <c r="C509" s="245"/>
      <c r="D509" s="246" t="s">
        <v>157</v>
      </c>
      <c r="E509" s="247" t="s">
        <v>1</v>
      </c>
      <c r="F509" s="248" t="s">
        <v>875</v>
      </c>
      <c r="G509" s="245"/>
      <c r="H509" s="249">
        <v>12</v>
      </c>
      <c r="I509" s="250"/>
      <c r="J509" s="245"/>
      <c r="K509" s="245"/>
      <c r="L509" s="251"/>
      <c r="M509" s="252"/>
      <c r="N509" s="253"/>
      <c r="O509" s="253"/>
      <c r="P509" s="253"/>
      <c r="Q509" s="253"/>
      <c r="R509" s="253"/>
      <c r="S509" s="253"/>
      <c r="T509" s="25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5" t="s">
        <v>157</v>
      </c>
      <c r="AU509" s="255" t="s">
        <v>93</v>
      </c>
      <c r="AV509" s="13" t="s">
        <v>93</v>
      </c>
      <c r="AW509" s="13" t="s">
        <v>38</v>
      </c>
      <c r="AX509" s="13" t="s">
        <v>83</v>
      </c>
      <c r="AY509" s="255" t="s">
        <v>142</v>
      </c>
    </row>
    <row r="510" spans="1:51" s="13" customFormat="1" ht="12">
      <c r="A510" s="13"/>
      <c r="B510" s="244"/>
      <c r="C510" s="245"/>
      <c r="D510" s="246" t="s">
        <v>157</v>
      </c>
      <c r="E510" s="247" t="s">
        <v>1</v>
      </c>
      <c r="F510" s="248" t="s">
        <v>876</v>
      </c>
      <c r="G510" s="245"/>
      <c r="H510" s="249">
        <v>8</v>
      </c>
      <c r="I510" s="250"/>
      <c r="J510" s="245"/>
      <c r="K510" s="245"/>
      <c r="L510" s="251"/>
      <c r="M510" s="252"/>
      <c r="N510" s="253"/>
      <c r="O510" s="253"/>
      <c r="P510" s="253"/>
      <c r="Q510" s="253"/>
      <c r="R510" s="253"/>
      <c r="S510" s="253"/>
      <c r="T510" s="25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5" t="s">
        <v>157</v>
      </c>
      <c r="AU510" s="255" t="s">
        <v>93</v>
      </c>
      <c r="AV510" s="13" t="s">
        <v>93</v>
      </c>
      <c r="AW510" s="13" t="s">
        <v>38</v>
      </c>
      <c r="AX510" s="13" t="s">
        <v>83</v>
      </c>
      <c r="AY510" s="255" t="s">
        <v>142</v>
      </c>
    </row>
    <row r="511" spans="1:51" s="13" customFormat="1" ht="12">
      <c r="A511" s="13"/>
      <c r="B511" s="244"/>
      <c r="C511" s="245"/>
      <c r="D511" s="246" t="s">
        <v>157</v>
      </c>
      <c r="E511" s="247" t="s">
        <v>1</v>
      </c>
      <c r="F511" s="248" t="s">
        <v>877</v>
      </c>
      <c r="G511" s="245"/>
      <c r="H511" s="249">
        <v>8</v>
      </c>
      <c r="I511" s="250"/>
      <c r="J511" s="245"/>
      <c r="K511" s="245"/>
      <c r="L511" s="251"/>
      <c r="M511" s="252"/>
      <c r="N511" s="253"/>
      <c r="O511" s="253"/>
      <c r="P511" s="253"/>
      <c r="Q511" s="253"/>
      <c r="R511" s="253"/>
      <c r="S511" s="253"/>
      <c r="T511" s="25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5" t="s">
        <v>157</v>
      </c>
      <c r="AU511" s="255" t="s">
        <v>93</v>
      </c>
      <c r="AV511" s="13" t="s">
        <v>93</v>
      </c>
      <c r="AW511" s="13" t="s">
        <v>38</v>
      </c>
      <c r="AX511" s="13" t="s">
        <v>83</v>
      </c>
      <c r="AY511" s="255" t="s">
        <v>142</v>
      </c>
    </row>
    <row r="512" spans="1:51" s="13" customFormat="1" ht="12">
      <c r="A512" s="13"/>
      <c r="B512" s="244"/>
      <c r="C512" s="245"/>
      <c r="D512" s="246" t="s">
        <v>157</v>
      </c>
      <c r="E512" s="247" t="s">
        <v>1</v>
      </c>
      <c r="F512" s="248" t="s">
        <v>878</v>
      </c>
      <c r="G512" s="245"/>
      <c r="H512" s="249">
        <v>8</v>
      </c>
      <c r="I512" s="250"/>
      <c r="J512" s="245"/>
      <c r="K512" s="245"/>
      <c r="L512" s="251"/>
      <c r="M512" s="252"/>
      <c r="N512" s="253"/>
      <c r="O512" s="253"/>
      <c r="P512" s="253"/>
      <c r="Q512" s="253"/>
      <c r="R512" s="253"/>
      <c r="S512" s="253"/>
      <c r="T512" s="25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5" t="s">
        <v>157</v>
      </c>
      <c r="AU512" s="255" t="s">
        <v>93</v>
      </c>
      <c r="AV512" s="13" t="s">
        <v>93</v>
      </c>
      <c r="AW512" s="13" t="s">
        <v>38</v>
      </c>
      <c r="AX512" s="13" t="s">
        <v>83</v>
      </c>
      <c r="AY512" s="255" t="s">
        <v>142</v>
      </c>
    </row>
    <row r="513" spans="1:51" s="13" customFormat="1" ht="12">
      <c r="A513" s="13"/>
      <c r="B513" s="244"/>
      <c r="C513" s="245"/>
      <c r="D513" s="246" t="s">
        <v>157</v>
      </c>
      <c r="E513" s="247" t="s">
        <v>1</v>
      </c>
      <c r="F513" s="248" t="s">
        <v>879</v>
      </c>
      <c r="G513" s="245"/>
      <c r="H513" s="249">
        <v>18</v>
      </c>
      <c r="I513" s="250"/>
      <c r="J513" s="245"/>
      <c r="K513" s="245"/>
      <c r="L513" s="251"/>
      <c r="M513" s="252"/>
      <c r="N513" s="253"/>
      <c r="O513" s="253"/>
      <c r="P513" s="253"/>
      <c r="Q513" s="253"/>
      <c r="R513" s="253"/>
      <c r="S513" s="253"/>
      <c r="T513" s="25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55" t="s">
        <v>157</v>
      </c>
      <c r="AU513" s="255" t="s">
        <v>93</v>
      </c>
      <c r="AV513" s="13" t="s">
        <v>93</v>
      </c>
      <c r="AW513" s="13" t="s">
        <v>38</v>
      </c>
      <c r="AX513" s="13" t="s">
        <v>83</v>
      </c>
      <c r="AY513" s="255" t="s">
        <v>142</v>
      </c>
    </row>
    <row r="514" spans="1:51" s="13" customFormat="1" ht="12">
      <c r="A514" s="13"/>
      <c r="B514" s="244"/>
      <c r="C514" s="245"/>
      <c r="D514" s="246" t="s">
        <v>157</v>
      </c>
      <c r="E514" s="247" t="s">
        <v>1</v>
      </c>
      <c r="F514" s="248" t="s">
        <v>880</v>
      </c>
      <c r="G514" s="245"/>
      <c r="H514" s="249">
        <v>18</v>
      </c>
      <c r="I514" s="250"/>
      <c r="J514" s="245"/>
      <c r="K514" s="245"/>
      <c r="L514" s="251"/>
      <c r="M514" s="252"/>
      <c r="N514" s="253"/>
      <c r="O514" s="253"/>
      <c r="P514" s="253"/>
      <c r="Q514" s="253"/>
      <c r="R514" s="253"/>
      <c r="S514" s="253"/>
      <c r="T514" s="25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5" t="s">
        <v>157</v>
      </c>
      <c r="AU514" s="255" t="s">
        <v>93</v>
      </c>
      <c r="AV514" s="13" t="s">
        <v>93</v>
      </c>
      <c r="AW514" s="13" t="s">
        <v>38</v>
      </c>
      <c r="AX514" s="13" t="s">
        <v>83</v>
      </c>
      <c r="AY514" s="255" t="s">
        <v>142</v>
      </c>
    </row>
    <row r="515" spans="1:51" s="13" customFormat="1" ht="12">
      <c r="A515" s="13"/>
      <c r="B515" s="244"/>
      <c r="C515" s="245"/>
      <c r="D515" s="246" t="s">
        <v>157</v>
      </c>
      <c r="E515" s="247" t="s">
        <v>1</v>
      </c>
      <c r="F515" s="248" t="s">
        <v>881</v>
      </c>
      <c r="G515" s="245"/>
      <c r="H515" s="249">
        <v>18</v>
      </c>
      <c r="I515" s="250"/>
      <c r="J515" s="245"/>
      <c r="K515" s="245"/>
      <c r="L515" s="251"/>
      <c r="M515" s="252"/>
      <c r="N515" s="253"/>
      <c r="O515" s="253"/>
      <c r="P515" s="253"/>
      <c r="Q515" s="253"/>
      <c r="R515" s="253"/>
      <c r="S515" s="253"/>
      <c r="T515" s="25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5" t="s">
        <v>157</v>
      </c>
      <c r="AU515" s="255" t="s">
        <v>93</v>
      </c>
      <c r="AV515" s="13" t="s">
        <v>93</v>
      </c>
      <c r="AW515" s="13" t="s">
        <v>38</v>
      </c>
      <c r="AX515" s="13" t="s">
        <v>83</v>
      </c>
      <c r="AY515" s="255" t="s">
        <v>142</v>
      </c>
    </row>
    <row r="516" spans="1:51" s="13" customFormat="1" ht="12">
      <c r="A516" s="13"/>
      <c r="B516" s="244"/>
      <c r="C516" s="245"/>
      <c r="D516" s="246" t="s">
        <v>157</v>
      </c>
      <c r="E516" s="247" t="s">
        <v>1</v>
      </c>
      <c r="F516" s="248" t="s">
        <v>882</v>
      </c>
      <c r="G516" s="245"/>
      <c r="H516" s="249">
        <v>8</v>
      </c>
      <c r="I516" s="250"/>
      <c r="J516" s="245"/>
      <c r="K516" s="245"/>
      <c r="L516" s="251"/>
      <c r="M516" s="252"/>
      <c r="N516" s="253"/>
      <c r="O516" s="253"/>
      <c r="P516" s="253"/>
      <c r="Q516" s="253"/>
      <c r="R516" s="253"/>
      <c r="S516" s="253"/>
      <c r="T516" s="25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5" t="s">
        <v>157</v>
      </c>
      <c r="AU516" s="255" t="s">
        <v>93</v>
      </c>
      <c r="AV516" s="13" t="s">
        <v>93</v>
      </c>
      <c r="AW516" s="13" t="s">
        <v>38</v>
      </c>
      <c r="AX516" s="13" t="s">
        <v>83</v>
      </c>
      <c r="AY516" s="255" t="s">
        <v>142</v>
      </c>
    </row>
    <row r="517" spans="1:51" s="13" customFormat="1" ht="12">
      <c r="A517" s="13"/>
      <c r="B517" s="244"/>
      <c r="C517" s="245"/>
      <c r="D517" s="246" t="s">
        <v>157</v>
      </c>
      <c r="E517" s="247" t="s">
        <v>1</v>
      </c>
      <c r="F517" s="248" t="s">
        <v>883</v>
      </c>
      <c r="G517" s="245"/>
      <c r="H517" s="249">
        <v>8</v>
      </c>
      <c r="I517" s="250"/>
      <c r="J517" s="245"/>
      <c r="K517" s="245"/>
      <c r="L517" s="251"/>
      <c r="M517" s="252"/>
      <c r="N517" s="253"/>
      <c r="O517" s="253"/>
      <c r="P517" s="253"/>
      <c r="Q517" s="253"/>
      <c r="R517" s="253"/>
      <c r="S517" s="253"/>
      <c r="T517" s="25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55" t="s">
        <v>157</v>
      </c>
      <c r="AU517" s="255" t="s">
        <v>93</v>
      </c>
      <c r="AV517" s="13" t="s">
        <v>93</v>
      </c>
      <c r="AW517" s="13" t="s">
        <v>38</v>
      </c>
      <c r="AX517" s="13" t="s">
        <v>83</v>
      </c>
      <c r="AY517" s="255" t="s">
        <v>142</v>
      </c>
    </row>
    <row r="518" spans="1:51" s="13" customFormat="1" ht="12">
      <c r="A518" s="13"/>
      <c r="B518" s="244"/>
      <c r="C518" s="245"/>
      <c r="D518" s="246" t="s">
        <v>157</v>
      </c>
      <c r="E518" s="247" t="s">
        <v>1</v>
      </c>
      <c r="F518" s="248" t="s">
        <v>884</v>
      </c>
      <c r="G518" s="245"/>
      <c r="H518" s="249">
        <v>8</v>
      </c>
      <c r="I518" s="250"/>
      <c r="J518" s="245"/>
      <c r="K518" s="245"/>
      <c r="L518" s="251"/>
      <c r="M518" s="252"/>
      <c r="N518" s="253"/>
      <c r="O518" s="253"/>
      <c r="P518" s="253"/>
      <c r="Q518" s="253"/>
      <c r="R518" s="253"/>
      <c r="S518" s="253"/>
      <c r="T518" s="25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5" t="s">
        <v>157</v>
      </c>
      <c r="AU518" s="255" t="s">
        <v>93</v>
      </c>
      <c r="AV518" s="13" t="s">
        <v>93</v>
      </c>
      <c r="AW518" s="13" t="s">
        <v>38</v>
      </c>
      <c r="AX518" s="13" t="s">
        <v>83</v>
      </c>
      <c r="AY518" s="255" t="s">
        <v>142</v>
      </c>
    </row>
    <row r="519" spans="1:51" s="13" customFormat="1" ht="12">
      <c r="A519" s="13"/>
      <c r="B519" s="244"/>
      <c r="C519" s="245"/>
      <c r="D519" s="246" t="s">
        <v>157</v>
      </c>
      <c r="E519" s="247" t="s">
        <v>1</v>
      </c>
      <c r="F519" s="248" t="s">
        <v>885</v>
      </c>
      <c r="G519" s="245"/>
      <c r="H519" s="249">
        <v>12</v>
      </c>
      <c r="I519" s="250"/>
      <c r="J519" s="245"/>
      <c r="K519" s="245"/>
      <c r="L519" s="251"/>
      <c r="M519" s="252"/>
      <c r="N519" s="253"/>
      <c r="O519" s="253"/>
      <c r="P519" s="253"/>
      <c r="Q519" s="253"/>
      <c r="R519" s="253"/>
      <c r="S519" s="253"/>
      <c r="T519" s="25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5" t="s">
        <v>157</v>
      </c>
      <c r="AU519" s="255" t="s">
        <v>93</v>
      </c>
      <c r="AV519" s="13" t="s">
        <v>93</v>
      </c>
      <c r="AW519" s="13" t="s">
        <v>38</v>
      </c>
      <c r="AX519" s="13" t="s">
        <v>83</v>
      </c>
      <c r="AY519" s="255" t="s">
        <v>142</v>
      </c>
    </row>
    <row r="520" spans="1:51" s="13" customFormat="1" ht="12">
      <c r="A520" s="13"/>
      <c r="B520" s="244"/>
      <c r="C520" s="245"/>
      <c r="D520" s="246" t="s">
        <v>157</v>
      </c>
      <c r="E520" s="247" t="s">
        <v>1</v>
      </c>
      <c r="F520" s="248" t="s">
        <v>886</v>
      </c>
      <c r="G520" s="245"/>
      <c r="H520" s="249">
        <v>12</v>
      </c>
      <c r="I520" s="250"/>
      <c r="J520" s="245"/>
      <c r="K520" s="245"/>
      <c r="L520" s="251"/>
      <c r="M520" s="252"/>
      <c r="N520" s="253"/>
      <c r="O520" s="253"/>
      <c r="P520" s="253"/>
      <c r="Q520" s="253"/>
      <c r="R520" s="253"/>
      <c r="S520" s="253"/>
      <c r="T520" s="25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5" t="s">
        <v>157</v>
      </c>
      <c r="AU520" s="255" t="s">
        <v>93</v>
      </c>
      <c r="AV520" s="13" t="s">
        <v>93</v>
      </c>
      <c r="AW520" s="13" t="s">
        <v>38</v>
      </c>
      <c r="AX520" s="13" t="s">
        <v>83</v>
      </c>
      <c r="AY520" s="255" t="s">
        <v>142</v>
      </c>
    </row>
    <row r="521" spans="1:51" s="13" customFormat="1" ht="12">
      <c r="A521" s="13"/>
      <c r="B521" s="244"/>
      <c r="C521" s="245"/>
      <c r="D521" s="246" t="s">
        <v>157</v>
      </c>
      <c r="E521" s="247" t="s">
        <v>1</v>
      </c>
      <c r="F521" s="248" t="s">
        <v>887</v>
      </c>
      <c r="G521" s="245"/>
      <c r="H521" s="249">
        <v>12</v>
      </c>
      <c r="I521" s="250"/>
      <c r="J521" s="245"/>
      <c r="K521" s="245"/>
      <c r="L521" s="251"/>
      <c r="M521" s="252"/>
      <c r="N521" s="253"/>
      <c r="O521" s="253"/>
      <c r="P521" s="253"/>
      <c r="Q521" s="253"/>
      <c r="R521" s="253"/>
      <c r="S521" s="253"/>
      <c r="T521" s="25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55" t="s">
        <v>157</v>
      </c>
      <c r="AU521" s="255" t="s">
        <v>93</v>
      </c>
      <c r="AV521" s="13" t="s">
        <v>93</v>
      </c>
      <c r="AW521" s="13" t="s">
        <v>38</v>
      </c>
      <c r="AX521" s="13" t="s">
        <v>83</v>
      </c>
      <c r="AY521" s="255" t="s">
        <v>142</v>
      </c>
    </row>
    <row r="522" spans="1:51" s="13" customFormat="1" ht="12">
      <c r="A522" s="13"/>
      <c r="B522" s="244"/>
      <c r="C522" s="245"/>
      <c r="D522" s="246" t="s">
        <v>157</v>
      </c>
      <c r="E522" s="247" t="s">
        <v>1</v>
      </c>
      <c r="F522" s="248" t="s">
        <v>888</v>
      </c>
      <c r="G522" s="245"/>
      <c r="H522" s="249">
        <v>12</v>
      </c>
      <c r="I522" s="250"/>
      <c r="J522" s="245"/>
      <c r="K522" s="245"/>
      <c r="L522" s="251"/>
      <c r="M522" s="252"/>
      <c r="N522" s="253"/>
      <c r="O522" s="253"/>
      <c r="P522" s="253"/>
      <c r="Q522" s="253"/>
      <c r="R522" s="253"/>
      <c r="S522" s="253"/>
      <c r="T522" s="25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5" t="s">
        <v>157</v>
      </c>
      <c r="AU522" s="255" t="s">
        <v>93</v>
      </c>
      <c r="AV522" s="13" t="s">
        <v>93</v>
      </c>
      <c r="AW522" s="13" t="s">
        <v>38</v>
      </c>
      <c r="AX522" s="13" t="s">
        <v>83</v>
      </c>
      <c r="AY522" s="255" t="s">
        <v>142</v>
      </c>
    </row>
    <row r="523" spans="1:51" s="13" customFormat="1" ht="12">
      <c r="A523" s="13"/>
      <c r="B523" s="244"/>
      <c r="C523" s="245"/>
      <c r="D523" s="246" t="s">
        <v>157</v>
      </c>
      <c r="E523" s="247" t="s">
        <v>1</v>
      </c>
      <c r="F523" s="248" t="s">
        <v>889</v>
      </c>
      <c r="G523" s="245"/>
      <c r="H523" s="249">
        <v>12</v>
      </c>
      <c r="I523" s="250"/>
      <c r="J523" s="245"/>
      <c r="K523" s="245"/>
      <c r="L523" s="251"/>
      <c r="M523" s="252"/>
      <c r="N523" s="253"/>
      <c r="O523" s="253"/>
      <c r="P523" s="253"/>
      <c r="Q523" s="253"/>
      <c r="R523" s="253"/>
      <c r="S523" s="253"/>
      <c r="T523" s="25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55" t="s">
        <v>157</v>
      </c>
      <c r="AU523" s="255" t="s">
        <v>93</v>
      </c>
      <c r="AV523" s="13" t="s">
        <v>93</v>
      </c>
      <c r="AW523" s="13" t="s">
        <v>38</v>
      </c>
      <c r="AX523" s="13" t="s">
        <v>83</v>
      </c>
      <c r="AY523" s="255" t="s">
        <v>142</v>
      </c>
    </row>
    <row r="524" spans="1:51" s="13" customFormat="1" ht="12">
      <c r="A524" s="13"/>
      <c r="B524" s="244"/>
      <c r="C524" s="245"/>
      <c r="D524" s="246" t="s">
        <v>157</v>
      </c>
      <c r="E524" s="247" t="s">
        <v>1</v>
      </c>
      <c r="F524" s="248" t="s">
        <v>890</v>
      </c>
      <c r="G524" s="245"/>
      <c r="H524" s="249">
        <v>4</v>
      </c>
      <c r="I524" s="250"/>
      <c r="J524" s="245"/>
      <c r="K524" s="245"/>
      <c r="L524" s="251"/>
      <c r="M524" s="252"/>
      <c r="N524" s="253"/>
      <c r="O524" s="253"/>
      <c r="P524" s="253"/>
      <c r="Q524" s="253"/>
      <c r="R524" s="253"/>
      <c r="S524" s="253"/>
      <c r="T524" s="25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5" t="s">
        <v>157</v>
      </c>
      <c r="AU524" s="255" t="s">
        <v>93</v>
      </c>
      <c r="AV524" s="13" t="s">
        <v>93</v>
      </c>
      <c r="AW524" s="13" t="s">
        <v>38</v>
      </c>
      <c r="AX524" s="13" t="s">
        <v>83</v>
      </c>
      <c r="AY524" s="255" t="s">
        <v>142</v>
      </c>
    </row>
    <row r="525" spans="1:51" s="13" customFormat="1" ht="12">
      <c r="A525" s="13"/>
      <c r="B525" s="244"/>
      <c r="C525" s="245"/>
      <c r="D525" s="246" t="s">
        <v>157</v>
      </c>
      <c r="E525" s="247" t="s">
        <v>1</v>
      </c>
      <c r="F525" s="248" t="s">
        <v>891</v>
      </c>
      <c r="G525" s="245"/>
      <c r="H525" s="249">
        <v>4</v>
      </c>
      <c r="I525" s="250"/>
      <c r="J525" s="245"/>
      <c r="K525" s="245"/>
      <c r="L525" s="251"/>
      <c r="M525" s="252"/>
      <c r="N525" s="253"/>
      <c r="O525" s="253"/>
      <c r="P525" s="253"/>
      <c r="Q525" s="253"/>
      <c r="R525" s="253"/>
      <c r="S525" s="253"/>
      <c r="T525" s="25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5" t="s">
        <v>157</v>
      </c>
      <c r="AU525" s="255" t="s">
        <v>93</v>
      </c>
      <c r="AV525" s="13" t="s">
        <v>93</v>
      </c>
      <c r="AW525" s="13" t="s">
        <v>38</v>
      </c>
      <c r="AX525" s="13" t="s">
        <v>83</v>
      </c>
      <c r="AY525" s="255" t="s">
        <v>142</v>
      </c>
    </row>
    <row r="526" spans="1:51" s="13" customFormat="1" ht="12">
      <c r="A526" s="13"/>
      <c r="B526" s="244"/>
      <c r="C526" s="245"/>
      <c r="D526" s="246" t="s">
        <v>157</v>
      </c>
      <c r="E526" s="247" t="s">
        <v>1</v>
      </c>
      <c r="F526" s="248" t="s">
        <v>892</v>
      </c>
      <c r="G526" s="245"/>
      <c r="H526" s="249">
        <v>4</v>
      </c>
      <c r="I526" s="250"/>
      <c r="J526" s="245"/>
      <c r="K526" s="245"/>
      <c r="L526" s="251"/>
      <c r="M526" s="252"/>
      <c r="N526" s="253"/>
      <c r="O526" s="253"/>
      <c r="P526" s="253"/>
      <c r="Q526" s="253"/>
      <c r="R526" s="253"/>
      <c r="S526" s="253"/>
      <c r="T526" s="25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5" t="s">
        <v>157</v>
      </c>
      <c r="AU526" s="255" t="s">
        <v>93</v>
      </c>
      <c r="AV526" s="13" t="s">
        <v>93</v>
      </c>
      <c r="AW526" s="13" t="s">
        <v>38</v>
      </c>
      <c r="AX526" s="13" t="s">
        <v>83</v>
      </c>
      <c r="AY526" s="255" t="s">
        <v>142</v>
      </c>
    </row>
    <row r="527" spans="1:51" s="13" customFormat="1" ht="12">
      <c r="A527" s="13"/>
      <c r="B527" s="244"/>
      <c r="C527" s="245"/>
      <c r="D527" s="246" t="s">
        <v>157</v>
      </c>
      <c r="E527" s="247" t="s">
        <v>1</v>
      </c>
      <c r="F527" s="248" t="s">
        <v>893</v>
      </c>
      <c r="G527" s="245"/>
      <c r="H527" s="249">
        <v>4</v>
      </c>
      <c r="I527" s="250"/>
      <c r="J527" s="245"/>
      <c r="K527" s="245"/>
      <c r="L527" s="251"/>
      <c r="M527" s="252"/>
      <c r="N527" s="253"/>
      <c r="O527" s="253"/>
      <c r="P527" s="253"/>
      <c r="Q527" s="253"/>
      <c r="R527" s="253"/>
      <c r="S527" s="253"/>
      <c r="T527" s="25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55" t="s">
        <v>157</v>
      </c>
      <c r="AU527" s="255" t="s">
        <v>93</v>
      </c>
      <c r="AV527" s="13" t="s">
        <v>93</v>
      </c>
      <c r="AW527" s="13" t="s">
        <v>38</v>
      </c>
      <c r="AX527" s="13" t="s">
        <v>83</v>
      </c>
      <c r="AY527" s="255" t="s">
        <v>142</v>
      </c>
    </row>
    <row r="528" spans="1:51" s="13" customFormat="1" ht="12">
      <c r="A528" s="13"/>
      <c r="B528" s="244"/>
      <c r="C528" s="245"/>
      <c r="D528" s="246" t="s">
        <v>157</v>
      </c>
      <c r="E528" s="247" t="s">
        <v>1</v>
      </c>
      <c r="F528" s="248" t="s">
        <v>894</v>
      </c>
      <c r="G528" s="245"/>
      <c r="H528" s="249">
        <v>6</v>
      </c>
      <c r="I528" s="250"/>
      <c r="J528" s="245"/>
      <c r="K528" s="245"/>
      <c r="L528" s="251"/>
      <c r="M528" s="252"/>
      <c r="N528" s="253"/>
      <c r="O528" s="253"/>
      <c r="P528" s="253"/>
      <c r="Q528" s="253"/>
      <c r="R528" s="253"/>
      <c r="S528" s="253"/>
      <c r="T528" s="25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5" t="s">
        <v>157</v>
      </c>
      <c r="AU528" s="255" t="s">
        <v>93</v>
      </c>
      <c r="AV528" s="13" t="s">
        <v>93</v>
      </c>
      <c r="AW528" s="13" t="s">
        <v>38</v>
      </c>
      <c r="AX528" s="13" t="s">
        <v>83</v>
      </c>
      <c r="AY528" s="255" t="s">
        <v>142</v>
      </c>
    </row>
    <row r="529" spans="1:51" s="13" customFormat="1" ht="12">
      <c r="A529" s="13"/>
      <c r="B529" s="244"/>
      <c r="C529" s="245"/>
      <c r="D529" s="246" t="s">
        <v>157</v>
      </c>
      <c r="E529" s="247" t="s">
        <v>1</v>
      </c>
      <c r="F529" s="248" t="s">
        <v>895</v>
      </c>
      <c r="G529" s="245"/>
      <c r="H529" s="249">
        <v>12</v>
      </c>
      <c r="I529" s="250"/>
      <c r="J529" s="245"/>
      <c r="K529" s="245"/>
      <c r="L529" s="251"/>
      <c r="M529" s="252"/>
      <c r="N529" s="253"/>
      <c r="O529" s="253"/>
      <c r="P529" s="253"/>
      <c r="Q529" s="253"/>
      <c r="R529" s="253"/>
      <c r="S529" s="253"/>
      <c r="T529" s="25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55" t="s">
        <v>157</v>
      </c>
      <c r="AU529" s="255" t="s">
        <v>93</v>
      </c>
      <c r="AV529" s="13" t="s">
        <v>93</v>
      </c>
      <c r="AW529" s="13" t="s">
        <v>38</v>
      </c>
      <c r="AX529" s="13" t="s">
        <v>83</v>
      </c>
      <c r="AY529" s="255" t="s">
        <v>142</v>
      </c>
    </row>
    <row r="530" spans="1:51" s="13" customFormat="1" ht="12">
      <c r="A530" s="13"/>
      <c r="B530" s="244"/>
      <c r="C530" s="245"/>
      <c r="D530" s="246" t="s">
        <v>157</v>
      </c>
      <c r="E530" s="247" t="s">
        <v>1</v>
      </c>
      <c r="F530" s="248" t="s">
        <v>896</v>
      </c>
      <c r="G530" s="245"/>
      <c r="H530" s="249">
        <v>8</v>
      </c>
      <c r="I530" s="250"/>
      <c r="J530" s="245"/>
      <c r="K530" s="245"/>
      <c r="L530" s="251"/>
      <c r="M530" s="252"/>
      <c r="N530" s="253"/>
      <c r="O530" s="253"/>
      <c r="P530" s="253"/>
      <c r="Q530" s="253"/>
      <c r="R530" s="253"/>
      <c r="S530" s="253"/>
      <c r="T530" s="25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5" t="s">
        <v>157</v>
      </c>
      <c r="AU530" s="255" t="s">
        <v>93</v>
      </c>
      <c r="AV530" s="13" t="s">
        <v>93</v>
      </c>
      <c r="AW530" s="13" t="s">
        <v>38</v>
      </c>
      <c r="AX530" s="13" t="s">
        <v>83</v>
      </c>
      <c r="AY530" s="255" t="s">
        <v>142</v>
      </c>
    </row>
    <row r="531" spans="1:51" s="13" customFormat="1" ht="12">
      <c r="A531" s="13"/>
      <c r="B531" s="244"/>
      <c r="C531" s="245"/>
      <c r="D531" s="246" t="s">
        <v>157</v>
      </c>
      <c r="E531" s="247" t="s">
        <v>1</v>
      </c>
      <c r="F531" s="248" t="s">
        <v>897</v>
      </c>
      <c r="G531" s="245"/>
      <c r="H531" s="249">
        <v>12</v>
      </c>
      <c r="I531" s="250"/>
      <c r="J531" s="245"/>
      <c r="K531" s="245"/>
      <c r="L531" s="251"/>
      <c r="M531" s="252"/>
      <c r="N531" s="253"/>
      <c r="O531" s="253"/>
      <c r="P531" s="253"/>
      <c r="Q531" s="253"/>
      <c r="R531" s="253"/>
      <c r="S531" s="253"/>
      <c r="T531" s="25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5" t="s">
        <v>157</v>
      </c>
      <c r="AU531" s="255" t="s">
        <v>93</v>
      </c>
      <c r="AV531" s="13" t="s">
        <v>93</v>
      </c>
      <c r="AW531" s="13" t="s">
        <v>38</v>
      </c>
      <c r="AX531" s="13" t="s">
        <v>83</v>
      </c>
      <c r="AY531" s="255" t="s">
        <v>142</v>
      </c>
    </row>
    <row r="532" spans="1:51" s="13" customFormat="1" ht="12">
      <c r="A532" s="13"/>
      <c r="B532" s="244"/>
      <c r="C532" s="245"/>
      <c r="D532" s="246" t="s">
        <v>157</v>
      </c>
      <c r="E532" s="247" t="s">
        <v>1</v>
      </c>
      <c r="F532" s="248" t="s">
        <v>898</v>
      </c>
      <c r="G532" s="245"/>
      <c r="H532" s="249">
        <v>4</v>
      </c>
      <c r="I532" s="250"/>
      <c r="J532" s="245"/>
      <c r="K532" s="245"/>
      <c r="L532" s="251"/>
      <c r="M532" s="252"/>
      <c r="N532" s="253"/>
      <c r="O532" s="253"/>
      <c r="P532" s="253"/>
      <c r="Q532" s="253"/>
      <c r="R532" s="253"/>
      <c r="S532" s="253"/>
      <c r="T532" s="25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55" t="s">
        <v>157</v>
      </c>
      <c r="AU532" s="255" t="s">
        <v>93</v>
      </c>
      <c r="AV532" s="13" t="s">
        <v>93</v>
      </c>
      <c r="AW532" s="13" t="s">
        <v>38</v>
      </c>
      <c r="AX532" s="13" t="s">
        <v>83</v>
      </c>
      <c r="AY532" s="255" t="s">
        <v>142</v>
      </c>
    </row>
    <row r="533" spans="1:51" s="13" customFormat="1" ht="12">
      <c r="A533" s="13"/>
      <c r="B533" s="244"/>
      <c r="C533" s="245"/>
      <c r="D533" s="246" t="s">
        <v>157</v>
      </c>
      <c r="E533" s="247" t="s">
        <v>1</v>
      </c>
      <c r="F533" s="248" t="s">
        <v>899</v>
      </c>
      <c r="G533" s="245"/>
      <c r="H533" s="249">
        <v>4</v>
      </c>
      <c r="I533" s="250"/>
      <c r="J533" s="245"/>
      <c r="K533" s="245"/>
      <c r="L533" s="251"/>
      <c r="M533" s="252"/>
      <c r="N533" s="253"/>
      <c r="O533" s="253"/>
      <c r="P533" s="253"/>
      <c r="Q533" s="253"/>
      <c r="R533" s="253"/>
      <c r="S533" s="253"/>
      <c r="T533" s="25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5" t="s">
        <v>157</v>
      </c>
      <c r="AU533" s="255" t="s">
        <v>93</v>
      </c>
      <c r="AV533" s="13" t="s">
        <v>93</v>
      </c>
      <c r="AW533" s="13" t="s">
        <v>38</v>
      </c>
      <c r="AX533" s="13" t="s">
        <v>83</v>
      </c>
      <c r="AY533" s="255" t="s">
        <v>142</v>
      </c>
    </row>
    <row r="534" spans="1:51" s="13" customFormat="1" ht="12">
      <c r="A534" s="13"/>
      <c r="B534" s="244"/>
      <c r="C534" s="245"/>
      <c r="D534" s="246" t="s">
        <v>157</v>
      </c>
      <c r="E534" s="247" t="s">
        <v>1</v>
      </c>
      <c r="F534" s="248" t="s">
        <v>900</v>
      </c>
      <c r="G534" s="245"/>
      <c r="H534" s="249">
        <v>2</v>
      </c>
      <c r="I534" s="250"/>
      <c r="J534" s="245"/>
      <c r="K534" s="245"/>
      <c r="L534" s="251"/>
      <c r="M534" s="252"/>
      <c r="N534" s="253"/>
      <c r="O534" s="253"/>
      <c r="P534" s="253"/>
      <c r="Q534" s="253"/>
      <c r="R534" s="253"/>
      <c r="S534" s="253"/>
      <c r="T534" s="25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5" t="s">
        <v>157</v>
      </c>
      <c r="AU534" s="255" t="s">
        <v>93</v>
      </c>
      <c r="AV534" s="13" t="s">
        <v>93</v>
      </c>
      <c r="AW534" s="13" t="s">
        <v>38</v>
      </c>
      <c r="AX534" s="13" t="s">
        <v>83</v>
      </c>
      <c r="AY534" s="255" t="s">
        <v>142</v>
      </c>
    </row>
    <row r="535" spans="1:51" s="15" customFormat="1" ht="12">
      <c r="A535" s="15"/>
      <c r="B535" s="267"/>
      <c r="C535" s="268"/>
      <c r="D535" s="246" t="s">
        <v>157</v>
      </c>
      <c r="E535" s="269" t="s">
        <v>1</v>
      </c>
      <c r="F535" s="270" t="s">
        <v>247</v>
      </c>
      <c r="G535" s="268"/>
      <c r="H535" s="271">
        <v>448</v>
      </c>
      <c r="I535" s="272"/>
      <c r="J535" s="268"/>
      <c r="K535" s="268"/>
      <c r="L535" s="273"/>
      <c r="M535" s="274"/>
      <c r="N535" s="275"/>
      <c r="O535" s="275"/>
      <c r="P535" s="275"/>
      <c r="Q535" s="275"/>
      <c r="R535" s="275"/>
      <c r="S535" s="275"/>
      <c r="T535" s="276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77" t="s">
        <v>157</v>
      </c>
      <c r="AU535" s="277" t="s">
        <v>93</v>
      </c>
      <c r="AV535" s="15" t="s">
        <v>150</v>
      </c>
      <c r="AW535" s="15" t="s">
        <v>38</v>
      </c>
      <c r="AX535" s="15" t="s">
        <v>91</v>
      </c>
      <c r="AY535" s="277" t="s">
        <v>142</v>
      </c>
    </row>
    <row r="536" spans="1:65" s="2" customFormat="1" ht="16.5" customHeight="1">
      <c r="A536" s="40"/>
      <c r="B536" s="41"/>
      <c r="C536" s="221" t="s">
        <v>901</v>
      </c>
      <c r="D536" s="221" t="s">
        <v>145</v>
      </c>
      <c r="E536" s="222" t="s">
        <v>902</v>
      </c>
      <c r="F536" s="223" t="s">
        <v>903</v>
      </c>
      <c r="G536" s="224" t="s">
        <v>414</v>
      </c>
      <c r="H536" s="225">
        <v>448</v>
      </c>
      <c r="I536" s="226"/>
      <c r="J536" s="227">
        <f>ROUND(I536*H536,2)</f>
        <v>0</v>
      </c>
      <c r="K536" s="223" t="s">
        <v>1</v>
      </c>
      <c r="L536" s="46"/>
      <c r="M536" s="228" t="s">
        <v>1</v>
      </c>
      <c r="N536" s="229" t="s">
        <v>48</v>
      </c>
      <c r="O536" s="93"/>
      <c r="P536" s="230">
        <f>O536*H536</f>
        <v>0</v>
      </c>
      <c r="Q536" s="230">
        <v>0</v>
      </c>
      <c r="R536" s="230">
        <f>Q536*H536</f>
        <v>0</v>
      </c>
      <c r="S536" s="230">
        <v>0.017</v>
      </c>
      <c r="T536" s="231">
        <f>S536*H536</f>
        <v>7.6160000000000005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32" t="s">
        <v>349</v>
      </c>
      <c r="AT536" s="232" t="s">
        <v>145</v>
      </c>
      <c r="AU536" s="232" t="s">
        <v>93</v>
      </c>
      <c r="AY536" s="18" t="s">
        <v>142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8" t="s">
        <v>91</v>
      </c>
      <c r="BK536" s="233">
        <f>ROUND(I536*H536,2)</f>
        <v>0</v>
      </c>
      <c r="BL536" s="18" t="s">
        <v>349</v>
      </c>
      <c r="BM536" s="232" t="s">
        <v>904</v>
      </c>
    </row>
    <row r="537" spans="1:65" s="2" customFormat="1" ht="37.8" customHeight="1">
      <c r="A537" s="40"/>
      <c r="B537" s="41"/>
      <c r="C537" s="221" t="s">
        <v>905</v>
      </c>
      <c r="D537" s="221" t="s">
        <v>145</v>
      </c>
      <c r="E537" s="222" t="s">
        <v>906</v>
      </c>
      <c r="F537" s="223" t="s">
        <v>907</v>
      </c>
      <c r="G537" s="224" t="s">
        <v>374</v>
      </c>
      <c r="H537" s="225">
        <v>1</v>
      </c>
      <c r="I537" s="226"/>
      <c r="J537" s="227">
        <f>ROUND(I537*H537,2)</f>
        <v>0</v>
      </c>
      <c r="K537" s="223" t="s">
        <v>1</v>
      </c>
      <c r="L537" s="46"/>
      <c r="M537" s="228" t="s">
        <v>1</v>
      </c>
      <c r="N537" s="229" t="s">
        <v>48</v>
      </c>
      <c r="O537" s="93"/>
      <c r="P537" s="230">
        <f>O537*H537</f>
        <v>0</v>
      </c>
      <c r="Q537" s="230">
        <v>0</v>
      </c>
      <c r="R537" s="230">
        <f>Q537*H537</f>
        <v>0</v>
      </c>
      <c r="S537" s="230">
        <v>0</v>
      </c>
      <c r="T537" s="231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32" t="s">
        <v>349</v>
      </c>
      <c r="AT537" s="232" t="s">
        <v>145</v>
      </c>
      <c r="AU537" s="232" t="s">
        <v>93</v>
      </c>
      <c r="AY537" s="18" t="s">
        <v>142</v>
      </c>
      <c r="BE537" s="233">
        <f>IF(N537="základní",J537,0)</f>
        <v>0</v>
      </c>
      <c r="BF537" s="233">
        <f>IF(N537="snížená",J537,0)</f>
        <v>0</v>
      </c>
      <c r="BG537" s="233">
        <f>IF(N537="zákl. přenesená",J537,0)</f>
        <v>0</v>
      </c>
      <c r="BH537" s="233">
        <f>IF(N537="sníž. přenesená",J537,0)</f>
        <v>0</v>
      </c>
      <c r="BI537" s="233">
        <f>IF(N537="nulová",J537,0)</f>
        <v>0</v>
      </c>
      <c r="BJ537" s="18" t="s">
        <v>91</v>
      </c>
      <c r="BK537" s="233">
        <f>ROUND(I537*H537,2)</f>
        <v>0</v>
      </c>
      <c r="BL537" s="18" t="s">
        <v>349</v>
      </c>
      <c r="BM537" s="232" t="s">
        <v>908</v>
      </c>
    </row>
    <row r="538" spans="1:65" s="2" customFormat="1" ht="24.15" customHeight="1">
      <c r="A538" s="40"/>
      <c r="B538" s="41"/>
      <c r="C538" s="221" t="s">
        <v>909</v>
      </c>
      <c r="D538" s="221" t="s">
        <v>145</v>
      </c>
      <c r="E538" s="222" t="s">
        <v>910</v>
      </c>
      <c r="F538" s="223" t="s">
        <v>911</v>
      </c>
      <c r="G538" s="224" t="s">
        <v>374</v>
      </c>
      <c r="H538" s="225">
        <v>1</v>
      </c>
      <c r="I538" s="226"/>
      <c r="J538" s="227">
        <f>ROUND(I538*H538,2)</f>
        <v>0</v>
      </c>
      <c r="K538" s="223" t="s">
        <v>1</v>
      </c>
      <c r="L538" s="46"/>
      <c r="M538" s="228" t="s">
        <v>1</v>
      </c>
      <c r="N538" s="229" t="s">
        <v>48</v>
      </c>
      <c r="O538" s="93"/>
      <c r="P538" s="230">
        <f>O538*H538</f>
        <v>0</v>
      </c>
      <c r="Q538" s="230">
        <v>0</v>
      </c>
      <c r="R538" s="230">
        <f>Q538*H538</f>
        <v>0</v>
      </c>
      <c r="S538" s="230">
        <v>0</v>
      </c>
      <c r="T538" s="231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32" t="s">
        <v>349</v>
      </c>
      <c r="AT538" s="232" t="s">
        <v>145</v>
      </c>
      <c r="AU538" s="232" t="s">
        <v>93</v>
      </c>
      <c r="AY538" s="18" t="s">
        <v>142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8" t="s">
        <v>91</v>
      </c>
      <c r="BK538" s="233">
        <f>ROUND(I538*H538,2)</f>
        <v>0</v>
      </c>
      <c r="BL538" s="18" t="s">
        <v>349</v>
      </c>
      <c r="BM538" s="232" t="s">
        <v>912</v>
      </c>
    </row>
    <row r="539" spans="1:65" s="2" customFormat="1" ht="24.15" customHeight="1">
      <c r="A539" s="40"/>
      <c r="B539" s="41"/>
      <c r="C539" s="221" t="s">
        <v>913</v>
      </c>
      <c r="D539" s="221" t="s">
        <v>145</v>
      </c>
      <c r="E539" s="222" t="s">
        <v>914</v>
      </c>
      <c r="F539" s="223" t="s">
        <v>915</v>
      </c>
      <c r="G539" s="224" t="s">
        <v>374</v>
      </c>
      <c r="H539" s="225">
        <v>1</v>
      </c>
      <c r="I539" s="226"/>
      <c r="J539" s="227">
        <f>ROUND(I539*H539,2)</f>
        <v>0</v>
      </c>
      <c r="K539" s="223" t="s">
        <v>1</v>
      </c>
      <c r="L539" s="46"/>
      <c r="M539" s="228" t="s">
        <v>1</v>
      </c>
      <c r="N539" s="229" t="s">
        <v>48</v>
      </c>
      <c r="O539" s="93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32" t="s">
        <v>349</v>
      </c>
      <c r="AT539" s="232" t="s">
        <v>145</v>
      </c>
      <c r="AU539" s="232" t="s">
        <v>93</v>
      </c>
      <c r="AY539" s="18" t="s">
        <v>142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8" t="s">
        <v>91</v>
      </c>
      <c r="BK539" s="233">
        <f>ROUND(I539*H539,2)</f>
        <v>0</v>
      </c>
      <c r="BL539" s="18" t="s">
        <v>349</v>
      </c>
      <c r="BM539" s="232" t="s">
        <v>916</v>
      </c>
    </row>
    <row r="540" spans="1:65" s="2" customFormat="1" ht="24.15" customHeight="1">
      <c r="A540" s="40"/>
      <c r="B540" s="41"/>
      <c r="C540" s="221" t="s">
        <v>917</v>
      </c>
      <c r="D540" s="221" t="s">
        <v>145</v>
      </c>
      <c r="E540" s="222" t="s">
        <v>918</v>
      </c>
      <c r="F540" s="223" t="s">
        <v>919</v>
      </c>
      <c r="G540" s="224" t="s">
        <v>414</v>
      </c>
      <c r="H540" s="225">
        <v>448</v>
      </c>
      <c r="I540" s="226"/>
      <c r="J540" s="227">
        <f>ROUND(I540*H540,2)</f>
        <v>0</v>
      </c>
      <c r="K540" s="223" t="s">
        <v>149</v>
      </c>
      <c r="L540" s="46"/>
      <c r="M540" s="228" t="s">
        <v>1</v>
      </c>
      <c r="N540" s="229" t="s">
        <v>48</v>
      </c>
      <c r="O540" s="93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32" t="s">
        <v>349</v>
      </c>
      <c r="AT540" s="232" t="s">
        <v>145</v>
      </c>
      <c r="AU540" s="232" t="s">
        <v>93</v>
      </c>
      <c r="AY540" s="18" t="s">
        <v>142</v>
      </c>
      <c r="BE540" s="233">
        <f>IF(N540="základní",J540,0)</f>
        <v>0</v>
      </c>
      <c r="BF540" s="233">
        <f>IF(N540="snížená",J540,0)</f>
        <v>0</v>
      </c>
      <c r="BG540" s="233">
        <f>IF(N540="zákl. přenesená",J540,0)</f>
        <v>0</v>
      </c>
      <c r="BH540" s="233">
        <f>IF(N540="sníž. přenesená",J540,0)</f>
        <v>0</v>
      </c>
      <c r="BI540" s="233">
        <f>IF(N540="nulová",J540,0)</f>
        <v>0</v>
      </c>
      <c r="BJ540" s="18" t="s">
        <v>91</v>
      </c>
      <c r="BK540" s="233">
        <f>ROUND(I540*H540,2)</f>
        <v>0</v>
      </c>
      <c r="BL540" s="18" t="s">
        <v>349</v>
      </c>
      <c r="BM540" s="232" t="s">
        <v>920</v>
      </c>
    </row>
    <row r="541" spans="1:65" s="2" customFormat="1" ht="37.8" customHeight="1">
      <c r="A541" s="40"/>
      <c r="B541" s="41"/>
      <c r="C541" s="221" t="s">
        <v>921</v>
      </c>
      <c r="D541" s="221" t="s">
        <v>145</v>
      </c>
      <c r="E541" s="222" t="s">
        <v>922</v>
      </c>
      <c r="F541" s="223" t="s">
        <v>923</v>
      </c>
      <c r="G541" s="224" t="s">
        <v>414</v>
      </c>
      <c r="H541" s="225">
        <v>3</v>
      </c>
      <c r="I541" s="226"/>
      <c r="J541" s="227">
        <f>ROUND(I541*H541,2)</f>
        <v>0</v>
      </c>
      <c r="K541" s="223" t="s">
        <v>1</v>
      </c>
      <c r="L541" s="46"/>
      <c r="M541" s="228" t="s">
        <v>1</v>
      </c>
      <c r="N541" s="229" t="s">
        <v>48</v>
      </c>
      <c r="O541" s="93"/>
      <c r="P541" s="230">
        <f>O541*H541</f>
        <v>0</v>
      </c>
      <c r="Q541" s="230">
        <v>0</v>
      </c>
      <c r="R541" s="230">
        <f>Q541*H541</f>
        <v>0</v>
      </c>
      <c r="S541" s="230">
        <v>0</v>
      </c>
      <c r="T541" s="231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32" t="s">
        <v>349</v>
      </c>
      <c r="AT541" s="232" t="s">
        <v>145</v>
      </c>
      <c r="AU541" s="232" t="s">
        <v>93</v>
      </c>
      <c r="AY541" s="18" t="s">
        <v>142</v>
      </c>
      <c r="BE541" s="233">
        <f>IF(N541="základní",J541,0)</f>
        <v>0</v>
      </c>
      <c r="BF541" s="233">
        <f>IF(N541="snížená",J541,0)</f>
        <v>0</v>
      </c>
      <c r="BG541" s="233">
        <f>IF(N541="zákl. přenesená",J541,0)</f>
        <v>0</v>
      </c>
      <c r="BH541" s="233">
        <f>IF(N541="sníž. přenesená",J541,0)</f>
        <v>0</v>
      </c>
      <c r="BI541" s="233">
        <f>IF(N541="nulová",J541,0)</f>
        <v>0</v>
      </c>
      <c r="BJ541" s="18" t="s">
        <v>91</v>
      </c>
      <c r="BK541" s="233">
        <f>ROUND(I541*H541,2)</f>
        <v>0</v>
      </c>
      <c r="BL541" s="18" t="s">
        <v>349</v>
      </c>
      <c r="BM541" s="232" t="s">
        <v>924</v>
      </c>
    </row>
    <row r="542" spans="1:65" s="2" customFormat="1" ht="24.15" customHeight="1">
      <c r="A542" s="40"/>
      <c r="B542" s="41"/>
      <c r="C542" s="221" t="s">
        <v>925</v>
      </c>
      <c r="D542" s="221" t="s">
        <v>145</v>
      </c>
      <c r="E542" s="222" t="s">
        <v>926</v>
      </c>
      <c r="F542" s="223" t="s">
        <v>927</v>
      </c>
      <c r="G542" s="224" t="s">
        <v>552</v>
      </c>
      <c r="H542" s="288"/>
      <c r="I542" s="226"/>
      <c r="J542" s="227">
        <f>ROUND(I542*H542,2)</f>
        <v>0</v>
      </c>
      <c r="K542" s="223" t="s">
        <v>149</v>
      </c>
      <c r="L542" s="46"/>
      <c r="M542" s="228" t="s">
        <v>1</v>
      </c>
      <c r="N542" s="229" t="s">
        <v>48</v>
      </c>
      <c r="O542" s="93"/>
      <c r="P542" s="230">
        <f>O542*H542</f>
        <v>0</v>
      </c>
      <c r="Q542" s="230">
        <v>0</v>
      </c>
      <c r="R542" s="230">
        <f>Q542*H542</f>
        <v>0</v>
      </c>
      <c r="S542" s="230">
        <v>0</v>
      </c>
      <c r="T542" s="231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32" t="s">
        <v>349</v>
      </c>
      <c r="AT542" s="232" t="s">
        <v>145</v>
      </c>
      <c r="AU542" s="232" t="s">
        <v>93</v>
      </c>
      <c r="AY542" s="18" t="s">
        <v>142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8" t="s">
        <v>91</v>
      </c>
      <c r="BK542" s="233">
        <f>ROUND(I542*H542,2)</f>
        <v>0</v>
      </c>
      <c r="BL542" s="18" t="s">
        <v>349</v>
      </c>
      <c r="BM542" s="232" t="s">
        <v>928</v>
      </c>
    </row>
    <row r="543" spans="1:63" s="12" customFormat="1" ht="22.8" customHeight="1">
      <c r="A543" s="12"/>
      <c r="B543" s="205"/>
      <c r="C543" s="206"/>
      <c r="D543" s="207" t="s">
        <v>82</v>
      </c>
      <c r="E543" s="219" t="s">
        <v>929</v>
      </c>
      <c r="F543" s="219" t="s">
        <v>930</v>
      </c>
      <c r="G543" s="206"/>
      <c r="H543" s="206"/>
      <c r="I543" s="209"/>
      <c r="J543" s="220">
        <f>BK543</f>
        <v>0</v>
      </c>
      <c r="K543" s="206"/>
      <c r="L543" s="211"/>
      <c r="M543" s="212"/>
      <c r="N543" s="213"/>
      <c r="O543" s="213"/>
      <c r="P543" s="214">
        <f>SUM(P544:P592)</f>
        <v>0</v>
      </c>
      <c r="Q543" s="213"/>
      <c r="R543" s="214">
        <f>SUM(R544:R592)</f>
        <v>0.00777</v>
      </c>
      <c r="S543" s="213"/>
      <c r="T543" s="215">
        <f>SUM(T544:T592)</f>
        <v>1.9720000000000002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16" t="s">
        <v>93</v>
      </c>
      <c r="AT543" s="217" t="s">
        <v>82</v>
      </c>
      <c r="AU543" s="217" t="s">
        <v>91</v>
      </c>
      <c r="AY543" s="216" t="s">
        <v>142</v>
      </c>
      <c r="BK543" s="218">
        <f>SUM(BK544:BK592)</f>
        <v>0</v>
      </c>
    </row>
    <row r="544" spans="1:65" s="2" customFormat="1" ht="37.8" customHeight="1">
      <c r="A544" s="40"/>
      <c r="B544" s="41"/>
      <c r="C544" s="221" t="s">
        <v>931</v>
      </c>
      <c r="D544" s="221" t="s">
        <v>145</v>
      </c>
      <c r="E544" s="222" t="s">
        <v>932</v>
      </c>
      <c r="F544" s="223" t="s">
        <v>933</v>
      </c>
      <c r="G544" s="224" t="s">
        <v>414</v>
      </c>
      <c r="H544" s="225">
        <v>1</v>
      </c>
      <c r="I544" s="226"/>
      <c r="J544" s="227">
        <f>ROUND(I544*H544,2)</f>
        <v>0</v>
      </c>
      <c r="K544" s="223" t="s">
        <v>1</v>
      </c>
      <c r="L544" s="46"/>
      <c r="M544" s="228" t="s">
        <v>1</v>
      </c>
      <c r="N544" s="229" t="s">
        <v>48</v>
      </c>
      <c r="O544" s="93"/>
      <c r="P544" s="230">
        <f>O544*H544</f>
        <v>0</v>
      </c>
      <c r="Q544" s="230">
        <v>0.00037</v>
      </c>
      <c r="R544" s="230">
        <f>Q544*H544</f>
        <v>0.00037</v>
      </c>
      <c r="S544" s="230">
        <v>0</v>
      </c>
      <c r="T544" s="231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32" t="s">
        <v>349</v>
      </c>
      <c r="AT544" s="232" t="s">
        <v>145</v>
      </c>
      <c r="AU544" s="232" t="s">
        <v>93</v>
      </c>
      <c r="AY544" s="18" t="s">
        <v>142</v>
      </c>
      <c r="BE544" s="233">
        <f>IF(N544="základní",J544,0)</f>
        <v>0</v>
      </c>
      <c r="BF544" s="233">
        <f>IF(N544="snížená",J544,0)</f>
        <v>0</v>
      </c>
      <c r="BG544" s="233">
        <f>IF(N544="zákl. přenesená",J544,0)</f>
        <v>0</v>
      </c>
      <c r="BH544" s="233">
        <f>IF(N544="sníž. přenesená",J544,0)</f>
        <v>0</v>
      </c>
      <c r="BI544" s="233">
        <f>IF(N544="nulová",J544,0)</f>
        <v>0</v>
      </c>
      <c r="BJ544" s="18" t="s">
        <v>91</v>
      </c>
      <c r="BK544" s="233">
        <f>ROUND(I544*H544,2)</f>
        <v>0</v>
      </c>
      <c r="BL544" s="18" t="s">
        <v>349</v>
      </c>
      <c r="BM544" s="232" t="s">
        <v>934</v>
      </c>
    </row>
    <row r="545" spans="1:65" s="2" customFormat="1" ht="37.8" customHeight="1">
      <c r="A545" s="40"/>
      <c r="B545" s="41"/>
      <c r="C545" s="221" t="s">
        <v>935</v>
      </c>
      <c r="D545" s="221" t="s">
        <v>145</v>
      </c>
      <c r="E545" s="222" t="s">
        <v>936</v>
      </c>
      <c r="F545" s="223" t="s">
        <v>937</v>
      </c>
      <c r="G545" s="224" t="s">
        <v>414</v>
      </c>
      <c r="H545" s="225">
        <v>1</v>
      </c>
      <c r="I545" s="226"/>
      <c r="J545" s="227">
        <f>ROUND(I545*H545,2)</f>
        <v>0</v>
      </c>
      <c r="K545" s="223" t="s">
        <v>1</v>
      </c>
      <c r="L545" s="46"/>
      <c r="M545" s="228" t="s">
        <v>1</v>
      </c>
      <c r="N545" s="229" t="s">
        <v>48</v>
      </c>
      <c r="O545" s="93"/>
      <c r="P545" s="230">
        <f>O545*H545</f>
        <v>0</v>
      </c>
      <c r="Q545" s="230">
        <v>0.00037</v>
      </c>
      <c r="R545" s="230">
        <f>Q545*H545</f>
        <v>0.00037</v>
      </c>
      <c r="S545" s="230">
        <v>0</v>
      </c>
      <c r="T545" s="231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32" t="s">
        <v>349</v>
      </c>
      <c r="AT545" s="232" t="s">
        <v>145</v>
      </c>
      <c r="AU545" s="232" t="s">
        <v>93</v>
      </c>
      <c r="AY545" s="18" t="s">
        <v>142</v>
      </c>
      <c r="BE545" s="233">
        <f>IF(N545="základní",J545,0)</f>
        <v>0</v>
      </c>
      <c r="BF545" s="233">
        <f>IF(N545="snížená",J545,0)</f>
        <v>0</v>
      </c>
      <c r="BG545" s="233">
        <f>IF(N545="zákl. přenesená",J545,0)</f>
        <v>0</v>
      </c>
      <c r="BH545" s="233">
        <f>IF(N545="sníž. přenesená",J545,0)</f>
        <v>0</v>
      </c>
      <c r="BI545" s="233">
        <f>IF(N545="nulová",J545,0)</f>
        <v>0</v>
      </c>
      <c r="BJ545" s="18" t="s">
        <v>91</v>
      </c>
      <c r="BK545" s="233">
        <f>ROUND(I545*H545,2)</f>
        <v>0</v>
      </c>
      <c r="BL545" s="18" t="s">
        <v>349</v>
      </c>
      <c r="BM545" s="232" t="s">
        <v>938</v>
      </c>
    </row>
    <row r="546" spans="1:65" s="2" customFormat="1" ht="37.8" customHeight="1">
      <c r="A546" s="40"/>
      <c r="B546" s="41"/>
      <c r="C546" s="221" t="s">
        <v>939</v>
      </c>
      <c r="D546" s="221" t="s">
        <v>145</v>
      </c>
      <c r="E546" s="222" t="s">
        <v>940</v>
      </c>
      <c r="F546" s="223" t="s">
        <v>941</v>
      </c>
      <c r="G546" s="224" t="s">
        <v>414</v>
      </c>
      <c r="H546" s="225">
        <v>1</v>
      </c>
      <c r="I546" s="226"/>
      <c r="J546" s="227">
        <f>ROUND(I546*H546,2)</f>
        <v>0</v>
      </c>
      <c r="K546" s="223" t="s">
        <v>1</v>
      </c>
      <c r="L546" s="46"/>
      <c r="M546" s="228" t="s">
        <v>1</v>
      </c>
      <c r="N546" s="229" t="s">
        <v>48</v>
      </c>
      <c r="O546" s="93"/>
      <c r="P546" s="230">
        <f>O546*H546</f>
        <v>0</v>
      </c>
      <c r="Q546" s="230">
        <v>0.00037</v>
      </c>
      <c r="R546" s="230">
        <f>Q546*H546</f>
        <v>0.00037</v>
      </c>
      <c r="S546" s="230">
        <v>0</v>
      </c>
      <c r="T546" s="231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32" t="s">
        <v>349</v>
      </c>
      <c r="AT546" s="232" t="s">
        <v>145</v>
      </c>
      <c r="AU546" s="232" t="s">
        <v>93</v>
      </c>
      <c r="AY546" s="18" t="s">
        <v>142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18" t="s">
        <v>91</v>
      </c>
      <c r="BK546" s="233">
        <f>ROUND(I546*H546,2)</f>
        <v>0</v>
      </c>
      <c r="BL546" s="18" t="s">
        <v>349</v>
      </c>
      <c r="BM546" s="232" t="s">
        <v>942</v>
      </c>
    </row>
    <row r="547" spans="1:65" s="2" customFormat="1" ht="37.8" customHeight="1">
      <c r="A547" s="40"/>
      <c r="B547" s="41"/>
      <c r="C547" s="221" t="s">
        <v>943</v>
      </c>
      <c r="D547" s="221" t="s">
        <v>145</v>
      </c>
      <c r="E547" s="222" t="s">
        <v>944</v>
      </c>
      <c r="F547" s="223" t="s">
        <v>945</v>
      </c>
      <c r="G547" s="224" t="s">
        <v>414</v>
      </c>
      <c r="H547" s="225">
        <v>1</v>
      </c>
      <c r="I547" s="226"/>
      <c r="J547" s="227">
        <f>ROUND(I547*H547,2)</f>
        <v>0</v>
      </c>
      <c r="K547" s="223" t="s">
        <v>1</v>
      </c>
      <c r="L547" s="46"/>
      <c r="M547" s="228" t="s">
        <v>1</v>
      </c>
      <c r="N547" s="229" t="s">
        <v>48</v>
      </c>
      <c r="O547" s="93"/>
      <c r="P547" s="230">
        <f>O547*H547</f>
        <v>0</v>
      </c>
      <c r="Q547" s="230">
        <v>0.00037</v>
      </c>
      <c r="R547" s="230">
        <f>Q547*H547</f>
        <v>0.00037</v>
      </c>
      <c r="S547" s="230">
        <v>0</v>
      </c>
      <c r="T547" s="231">
        <f>S547*H547</f>
        <v>0</v>
      </c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R547" s="232" t="s">
        <v>349</v>
      </c>
      <c r="AT547" s="232" t="s">
        <v>145</v>
      </c>
      <c r="AU547" s="232" t="s">
        <v>93</v>
      </c>
      <c r="AY547" s="18" t="s">
        <v>142</v>
      </c>
      <c r="BE547" s="233">
        <f>IF(N547="základní",J547,0)</f>
        <v>0</v>
      </c>
      <c r="BF547" s="233">
        <f>IF(N547="snížená",J547,0)</f>
        <v>0</v>
      </c>
      <c r="BG547" s="233">
        <f>IF(N547="zákl. přenesená",J547,0)</f>
        <v>0</v>
      </c>
      <c r="BH547" s="233">
        <f>IF(N547="sníž. přenesená",J547,0)</f>
        <v>0</v>
      </c>
      <c r="BI547" s="233">
        <f>IF(N547="nulová",J547,0)</f>
        <v>0</v>
      </c>
      <c r="BJ547" s="18" t="s">
        <v>91</v>
      </c>
      <c r="BK547" s="233">
        <f>ROUND(I547*H547,2)</f>
        <v>0</v>
      </c>
      <c r="BL547" s="18" t="s">
        <v>349</v>
      </c>
      <c r="BM547" s="232" t="s">
        <v>946</v>
      </c>
    </row>
    <row r="548" spans="1:65" s="2" customFormat="1" ht="37.8" customHeight="1">
      <c r="A548" s="40"/>
      <c r="B548" s="41"/>
      <c r="C548" s="221" t="s">
        <v>947</v>
      </c>
      <c r="D548" s="221" t="s">
        <v>145</v>
      </c>
      <c r="E548" s="222" t="s">
        <v>948</v>
      </c>
      <c r="F548" s="223" t="s">
        <v>949</v>
      </c>
      <c r="G548" s="224" t="s">
        <v>414</v>
      </c>
      <c r="H548" s="225">
        <v>1</v>
      </c>
      <c r="I548" s="226"/>
      <c r="J548" s="227">
        <f>ROUND(I548*H548,2)</f>
        <v>0</v>
      </c>
      <c r="K548" s="223" t="s">
        <v>1</v>
      </c>
      <c r="L548" s="46"/>
      <c r="M548" s="228" t="s">
        <v>1</v>
      </c>
      <c r="N548" s="229" t="s">
        <v>48</v>
      </c>
      <c r="O548" s="93"/>
      <c r="P548" s="230">
        <f>O548*H548</f>
        <v>0</v>
      </c>
      <c r="Q548" s="230">
        <v>0.00037</v>
      </c>
      <c r="R548" s="230">
        <f>Q548*H548</f>
        <v>0.00037</v>
      </c>
      <c r="S548" s="230">
        <v>0</v>
      </c>
      <c r="T548" s="231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32" t="s">
        <v>349</v>
      </c>
      <c r="AT548" s="232" t="s">
        <v>145</v>
      </c>
      <c r="AU548" s="232" t="s">
        <v>93</v>
      </c>
      <c r="AY548" s="18" t="s">
        <v>142</v>
      </c>
      <c r="BE548" s="233">
        <f>IF(N548="základní",J548,0)</f>
        <v>0</v>
      </c>
      <c r="BF548" s="233">
        <f>IF(N548="snížená",J548,0)</f>
        <v>0</v>
      </c>
      <c r="BG548" s="233">
        <f>IF(N548="zákl. přenesená",J548,0)</f>
        <v>0</v>
      </c>
      <c r="BH548" s="233">
        <f>IF(N548="sníž. přenesená",J548,0)</f>
        <v>0</v>
      </c>
      <c r="BI548" s="233">
        <f>IF(N548="nulová",J548,0)</f>
        <v>0</v>
      </c>
      <c r="BJ548" s="18" t="s">
        <v>91</v>
      </c>
      <c r="BK548" s="233">
        <f>ROUND(I548*H548,2)</f>
        <v>0</v>
      </c>
      <c r="BL548" s="18" t="s">
        <v>349</v>
      </c>
      <c r="BM548" s="232" t="s">
        <v>950</v>
      </c>
    </row>
    <row r="549" spans="1:65" s="2" customFormat="1" ht="37.8" customHeight="1">
      <c r="A549" s="40"/>
      <c r="B549" s="41"/>
      <c r="C549" s="221" t="s">
        <v>951</v>
      </c>
      <c r="D549" s="221" t="s">
        <v>145</v>
      </c>
      <c r="E549" s="222" t="s">
        <v>952</v>
      </c>
      <c r="F549" s="223" t="s">
        <v>953</v>
      </c>
      <c r="G549" s="224" t="s">
        <v>414</v>
      </c>
      <c r="H549" s="225">
        <v>1</v>
      </c>
      <c r="I549" s="226"/>
      <c r="J549" s="227">
        <f>ROUND(I549*H549,2)</f>
        <v>0</v>
      </c>
      <c r="K549" s="223" t="s">
        <v>1</v>
      </c>
      <c r="L549" s="46"/>
      <c r="M549" s="228" t="s">
        <v>1</v>
      </c>
      <c r="N549" s="229" t="s">
        <v>48</v>
      </c>
      <c r="O549" s="93"/>
      <c r="P549" s="230">
        <f>O549*H549</f>
        <v>0</v>
      </c>
      <c r="Q549" s="230">
        <v>0.00037</v>
      </c>
      <c r="R549" s="230">
        <f>Q549*H549</f>
        <v>0.00037</v>
      </c>
      <c r="S549" s="230">
        <v>0</v>
      </c>
      <c r="T549" s="231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32" t="s">
        <v>349</v>
      </c>
      <c r="AT549" s="232" t="s">
        <v>145</v>
      </c>
      <c r="AU549" s="232" t="s">
        <v>93</v>
      </c>
      <c r="AY549" s="18" t="s">
        <v>142</v>
      </c>
      <c r="BE549" s="233">
        <f>IF(N549="základní",J549,0)</f>
        <v>0</v>
      </c>
      <c r="BF549" s="233">
        <f>IF(N549="snížená",J549,0)</f>
        <v>0</v>
      </c>
      <c r="BG549" s="233">
        <f>IF(N549="zákl. přenesená",J549,0)</f>
        <v>0</v>
      </c>
      <c r="BH549" s="233">
        <f>IF(N549="sníž. přenesená",J549,0)</f>
        <v>0</v>
      </c>
      <c r="BI549" s="233">
        <f>IF(N549="nulová",J549,0)</f>
        <v>0</v>
      </c>
      <c r="BJ549" s="18" t="s">
        <v>91</v>
      </c>
      <c r="BK549" s="233">
        <f>ROUND(I549*H549,2)</f>
        <v>0</v>
      </c>
      <c r="BL549" s="18" t="s">
        <v>349</v>
      </c>
      <c r="BM549" s="232" t="s">
        <v>954</v>
      </c>
    </row>
    <row r="550" spans="1:65" s="2" customFormat="1" ht="37.8" customHeight="1">
      <c r="A550" s="40"/>
      <c r="B550" s="41"/>
      <c r="C550" s="221" t="s">
        <v>955</v>
      </c>
      <c r="D550" s="221" t="s">
        <v>145</v>
      </c>
      <c r="E550" s="222" t="s">
        <v>956</v>
      </c>
      <c r="F550" s="223" t="s">
        <v>957</v>
      </c>
      <c r="G550" s="224" t="s">
        <v>414</v>
      </c>
      <c r="H550" s="225">
        <v>1</v>
      </c>
      <c r="I550" s="226"/>
      <c r="J550" s="227">
        <f>ROUND(I550*H550,2)</f>
        <v>0</v>
      </c>
      <c r="K550" s="223" t="s">
        <v>1</v>
      </c>
      <c r="L550" s="46"/>
      <c r="M550" s="228" t="s">
        <v>1</v>
      </c>
      <c r="N550" s="229" t="s">
        <v>48</v>
      </c>
      <c r="O550" s="93"/>
      <c r="P550" s="230">
        <f>O550*H550</f>
        <v>0</v>
      </c>
      <c r="Q550" s="230">
        <v>0.00037</v>
      </c>
      <c r="R550" s="230">
        <f>Q550*H550</f>
        <v>0.00037</v>
      </c>
      <c r="S550" s="230">
        <v>0</v>
      </c>
      <c r="T550" s="231">
        <f>S550*H550</f>
        <v>0</v>
      </c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R550" s="232" t="s">
        <v>349</v>
      </c>
      <c r="AT550" s="232" t="s">
        <v>145</v>
      </c>
      <c r="AU550" s="232" t="s">
        <v>93</v>
      </c>
      <c r="AY550" s="18" t="s">
        <v>142</v>
      </c>
      <c r="BE550" s="233">
        <f>IF(N550="základní",J550,0)</f>
        <v>0</v>
      </c>
      <c r="BF550" s="233">
        <f>IF(N550="snížená",J550,0)</f>
        <v>0</v>
      </c>
      <c r="BG550" s="233">
        <f>IF(N550="zákl. přenesená",J550,0)</f>
        <v>0</v>
      </c>
      <c r="BH550" s="233">
        <f>IF(N550="sníž. přenesená",J550,0)</f>
        <v>0</v>
      </c>
      <c r="BI550" s="233">
        <f>IF(N550="nulová",J550,0)</f>
        <v>0</v>
      </c>
      <c r="BJ550" s="18" t="s">
        <v>91</v>
      </c>
      <c r="BK550" s="233">
        <f>ROUND(I550*H550,2)</f>
        <v>0</v>
      </c>
      <c r="BL550" s="18" t="s">
        <v>349</v>
      </c>
      <c r="BM550" s="232" t="s">
        <v>958</v>
      </c>
    </row>
    <row r="551" spans="1:65" s="2" customFormat="1" ht="37.8" customHeight="1">
      <c r="A551" s="40"/>
      <c r="B551" s="41"/>
      <c r="C551" s="221" t="s">
        <v>959</v>
      </c>
      <c r="D551" s="221" t="s">
        <v>145</v>
      </c>
      <c r="E551" s="222" t="s">
        <v>960</v>
      </c>
      <c r="F551" s="223" t="s">
        <v>961</v>
      </c>
      <c r="G551" s="224" t="s">
        <v>414</v>
      </c>
      <c r="H551" s="225">
        <v>1</v>
      </c>
      <c r="I551" s="226"/>
      <c r="J551" s="227">
        <f>ROUND(I551*H551,2)</f>
        <v>0</v>
      </c>
      <c r="K551" s="223" t="s">
        <v>1</v>
      </c>
      <c r="L551" s="46"/>
      <c r="M551" s="228" t="s">
        <v>1</v>
      </c>
      <c r="N551" s="229" t="s">
        <v>48</v>
      </c>
      <c r="O551" s="93"/>
      <c r="P551" s="230">
        <f>O551*H551</f>
        <v>0</v>
      </c>
      <c r="Q551" s="230">
        <v>0.00037</v>
      </c>
      <c r="R551" s="230">
        <f>Q551*H551</f>
        <v>0.00037</v>
      </c>
      <c r="S551" s="230">
        <v>0</v>
      </c>
      <c r="T551" s="231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32" t="s">
        <v>349</v>
      </c>
      <c r="AT551" s="232" t="s">
        <v>145</v>
      </c>
      <c r="AU551" s="232" t="s">
        <v>93</v>
      </c>
      <c r="AY551" s="18" t="s">
        <v>142</v>
      </c>
      <c r="BE551" s="233">
        <f>IF(N551="základní",J551,0)</f>
        <v>0</v>
      </c>
      <c r="BF551" s="233">
        <f>IF(N551="snížená",J551,0)</f>
        <v>0</v>
      </c>
      <c r="BG551" s="233">
        <f>IF(N551="zákl. přenesená",J551,0)</f>
        <v>0</v>
      </c>
      <c r="BH551" s="233">
        <f>IF(N551="sníž. přenesená",J551,0)</f>
        <v>0</v>
      </c>
      <c r="BI551" s="233">
        <f>IF(N551="nulová",J551,0)</f>
        <v>0</v>
      </c>
      <c r="BJ551" s="18" t="s">
        <v>91</v>
      </c>
      <c r="BK551" s="233">
        <f>ROUND(I551*H551,2)</f>
        <v>0</v>
      </c>
      <c r="BL551" s="18" t="s">
        <v>349</v>
      </c>
      <c r="BM551" s="232" t="s">
        <v>962</v>
      </c>
    </row>
    <row r="552" spans="1:65" s="2" customFormat="1" ht="37.8" customHeight="1">
      <c r="A552" s="40"/>
      <c r="B552" s="41"/>
      <c r="C552" s="221" t="s">
        <v>963</v>
      </c>
      <c r="D552" s="221" t="s">
        <v>145</v>
      </c>
      <c r="E552" s="222" t="s">
        <v>964</v>
      </c>
      <c r="F552" s="223" t="s">
        <v>965</v>
      </c>
      <c r="G552" s="224" t="s">
        <v>414</v>
      </c>
      <c r="H552" s="225">
        <v>1</v>
      </c>
      <c r="I552" s="226"/>
      <c r="J552" s="227">
        <f>ROUND(I552*H552,2)</f>
        <v>0</v>
      </c>
      <c r="K552" s="223" t="s">
        <v>1</v>
      </c>
      <c r="L552" s="46"/>
      <c r="M552" s="228" t="s">
        <v>1</v>
      </c>
      <c r="N552" s="229" t="s">
        <v>48</v>
      </c>
      <c r="O552" s="93"/>
      <c r="P552" s="230">
        <f>O552*H552</f>
        <v>0</v>
      </c>
      <c r="Q552" s="230">
        <v>0.00037</v>
      </c>
      <c r="R552" s="230">
        <f>Q552*H552</f>
        <v>0.00037</v>
      </c>
      <c r="S552" s="230">
        <v>0</v>
      </c>
      <c r="T552" s="231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32" t="s">
        <v>349</v>
      </c>
      <c r="AT552" s="232" t="s">
        <v>145</v>
      </c>
      <c r="AU552" s="232" t="s">
        <v>93</v>
      </c>
      <c r="AY552" s="18" t="s">
        <v>142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8" t="s">
        <v>91</v>
      </c>
      <c r="BK552" s="233">
        <f>ROUND(I552*H552,2)</f>
        <v>0</v>
      </c>
      <c r="BL552" s="18" t="s">
        <v>349</v>
      </c>
      <c r="BM552" s="232" t="s">
        <v>966</v>
      </c>
    </row>
    <row r="553" spans="1:65" s="2" customFormat="1" ht="37.8" customHeight="1">
      <c r="A553" s="40"/>
      <c r="B553" s="41"/>
      <c r="C553" s="221" t="s">
        <v>967</v>
      </c>
      <c r="D553" s="221" t="s">
        <v>145</v>
      </c>
      <c r="E553" s="222" t="s">
        <v>968</v>
      </c>
      <c r="F553" s="223" t="s">
        <v>969</v>
      </c>
      <c r="G553" s="224" t="s">
        <v>414</v>
      </c>
      <c r="H553" s="225">
        <v>1</v>
      </c>
      <c r="I553" s="226"/>
      <c r="J553" s="227">
        <f>ROUND(I553*H553,2)</f>
        <v>0</v>
      </c>
      <c r="K553" s="223" t="s">
        <v>1</v>
      </c>
      <c r="L553" s="46"/>
      <c r="M553" s="228" t="s">
        <v>1</v>
      </c>
      <c r="N553" s="229" t="s">
        <v>48</v>
      </c>
      <c r="O553" s="93"/>
      <c r="P553" s="230">
        <f>O553*H553</f>
        <v>0</v>
      </c>
      <c r="Q553" s="230">
        <v>0.00037</v>
      </c>
      <c r="R553" s="230">
        <f>Q553*H553</f>
        <v>0.00037</v>
      </c>
      <c r="S553" s="230">
        <v>0</v>
      </c>
      <c r="T553" s="231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32" t="s">
        <v>349</v>
      </c>
      <c r="AT553" s="232" t="s">
        <v>145</v>
      </c>
      <c r="AU553" s="232" t="s">
        <v>93</v>
      </c>
      <c r="AY553" s="18" t="s">
        <v>142</v>
      </c>
      <c r="BE553" s="233">
        <f>IF(N553="základní",J553,0)</f>
        <v>0</v>
      </c>
      <c r="BF553" s="233">
        <f>IF(N553="snížená",J553,0)</f>
        <v>0</v>
      </c>
      <c r="BG553" s="233">
        <f>IF(N553="zákl. přenesená",J553,0)</f>
        <v>0</v>
      </c>
      <c r="BH553" s="233">
        <f>IF(N553="sníž. přenesená",J553,0)</f>
        <v>0</v>
      </c>
      <c r="BI553" s="233">
        <f>IF(N553="nulová",J553,0)</f>
        <v>0</v>
      </c>
      <c r="BJ553" s="18" t="s">
        <v>91</v>
      </c>
      <c r="BK553" s="233">
        <f>ROUND(I553*H553,2)</f>
        <v>0</v>
      </c>
      <c r="BL553" s="18" t="s">
        <v>349</v>
      </c>
      <c r="BM553" s="232" t="s">
        <v>970</v>
      </c>
    </row>
    <row r="554" spans="1:65" s="2" customFormat="1" ht="49.05" customHeight="1">
      <c r="A554" s="40"/>
      <c r="B554" s="41"/>
      <c r="C554" s="221" t="s">
        <v>971</v>
      </c>
      <c r="D554" s="221" t="s">
        <v>145</v>
      </c>
      <c r="E554" s="222" t="s">
        <v>972</v>
      </c>
      <c r="F554" s="223" t="s">
        <v>973</v>
      </c>
      <c r="G554" s="224" t="s">
        <v>414</v>
      </c>
      <c r="H554" s="225">
        <v>1</v>
      </c>
      <c r="I554" s="226"/>
      <c r="J554" s="227">
        <f>ROUND(I554*H554,2)</f>
        <v>0</v>
      </c>
      <c r="K554" s="223" t="s">
        <v>1</v>
      </c>
      <c r="L554" s="46"/>
      <c r="M554" s="228" t="s">
        <v>1</v>
      </c>
      <c r="N554" s="229" t="s">
        <v>48</v>
      </c>
      <c r="O554" s="93"/>
      <c r="P554" s="230">
        <f>O554*H554</f>
        <v>0</v>
      </c>
      <c r="Q554" s="230">
        <v>0.00037</v>
      </c>
      <c r="R554" s="230">
        <f>Q554*H554</f>
        <v>0.00037</v>
      </c>
      <c r="S554" s="230">
        <v>0</v>
      </c>
      <c r="T554" s="231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32" t="s">
        <v>349</v>
      </c>
      <c r="AT554" s="232" t="s">
        <v>145</v>
      </c>
      <c r="AU554" s="232" t="s">
        <v>93</v>
      </c>
      <c r="AY554" s="18" t="s">
        <v>142</v>
      </c>
      <c r="BE554" s="233">
        <f>IF(N554="základní",J554,0)</f>
        <v>0</v>
      </c>
      <c r="BF554" s="233">
        <f>IF(N554="snížená",J554,0)</f>
        <v>0</v>
      </c>
      <c r="BG554" s="233">
        <f>IF(N554="zákl. přenesená",J554,0)</f>
        <v>0</v>
      </c>
      <c r="BH554" s="233">
        <f>IF(N554="sníž. přenesená",J554,0)</f>
        <v>0</v>
      </c>
      <c r="BI554" s="233">
        <f>IF(N554="nulová",J554,0)</f>
        <v>0</v>
      </c>
      <c r="BJ554" s="18" t="s">
        <v>91</v>
      </c>
      <c r="BK554" s="233">
        <f>ROUND(I554*H554,2)</f>
        <v>0</v>
      </c>
      <c r="BL554" s="18" t="s">
        <v>349</v>
      </c>
      <c r="BM554" s="232" t="s">
        <v>974</v>
      </c>
    </row>
    <row r="555" spans="1:65" s="2" customFormat="1" ht="49.05" customHeight="1">
      <c r="A555" s="40"/>
      <c r="B555" s="41"/>
      <c r="C555" s="221" t="s">
        <v>975</v>
      </c>
      <c r="D555" s="221" t="s">
        <v>145</v>
      </c>
      <c r="E555" s="222" t="s">
        <v>976</v>
      </c>
      <c r="F555" s="223" t="s">
        <v>977</v>
      </c>
      <c r="G555" s="224" t="s">
        <v>414</v>
      </c>
      <c r="H555" s="225">
        <v>1</v>
      </c>
      <c r="I555" s="226"/>
      <c r="J555" s="227">
        <f>ROUND(I555*H555,2)</f>
        <v>0</v>
      </c>
      <c r="K555" s="223" t="s">
        <v>1</v>
      </c>
      <c r="L555" s="46"/>
      <c r="M555" s="228" t="s">
        <v>1</v>
      </c>
      <c r="N555" s="229" t="s">
        <v>48</v>
      </c>
      <c r="O555" s="93"/>
      <c r="P555" s="230">
        <f>O555*H555</f>
        <v>0</v>
      </c>
      <c r="Q555" s="230">
        <v>0.00037</v>
      </c>
      <c r="R555" s="230">
        <f>Q555*H555</f>
        <v>0.00037</v>
      </c>
      <c r="S555" s="230">
        <v>0</v>
      </c>
      <c r="T555" s="231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32" t="s">
        <v>349</v>
      </c>
      <c r="AT555" s="232" t="s">
        <v>145</v>
      </c>
      <c r="AU555" s="232" t="s">
        <v>93</v>
      </c>
      <c r="AY555" s="18" t="s">
        <v>142</v>
      </c>
      <c r="BE555" s="233">
        <f>IF(N555="základní",J555,0)</f>
        <v>0</v>
      </c>
      <c r="BF555" s="233">
        <f>IF(N555="snížená",J555,0)</f>
        <v>0</v>
      </c>
      <c r="BG555" s="233">
        <f>IF(N555="zákl. přenesená",J555,0)</f>
        <v>0</v>
      </c>
      <c r="BH555" s="233">
        <f>IF(N555="sníž. přenesená",J555,0)</f>
        <v>0</v>
      </c>
      <c r="BI555" s="233">
        <f>IF(N555="nulová",J555,0)</f>
        <v>0</v>
      </c>
      <c r="BJ555" s="18" t="s">
        <v>91</v>
      </c>
      <c r="BK555" s="233">
        <f>ROUND(I555*H555,2)</f>
        <v>0</v>
      </c>
      <c r="BL555" s="18" t="s">
        <v>349</v>
      </c>
      <c r="BM555" s="232" t="s">
        <v>978</v>
      </c>
    </row>
    <row r="556" spans="1:65" s="2" customFormat="1" ht="49.05" customHeight="1">
      <c r="A556" s="40"/>
      <c r="B556" s="41"/>
      <c r="C556" s="221" t="s">
        <v>979</v>
      </c>
      <c r="D556" s="221" t="s">
        <v>145</v>
      </c>
      <c r="E556" s="222" t="s">
        <v>980</v>
      </c>
      <c r="F556" s="223" t="s">
        <v>981</v>
      </c>
      <c r="G556" s="224" t="s">
        <v>414</v>
      </c>
      <c r="H556" s="225">
        <v>1</v>
      </c>
      <c r="I556" s="226"/>
      <c r="J556" s="227">
        <f>ROUND(I556*H556,2)</f>
        <v>0</v>
      </c>
      <c r="K556" s="223" t="s">
        <v>1</v>
      </c>
      <c r="L556" s="46"/>
      <c r="M556" s="228" t="s">
        <v>1</v>
      </c>
      <c r="N556" s="229" t="s">
        <v>48</v>
      </c>
      <c r="O556" s="93"/>
      <c r="P556" s="230">
        <f>O556*H556</f>
        <v>0</v>
      </c>
      <c r="Q556" s="230">
        <v>0.00037</v>
      </c>
      <c r="R556" s="230">
        <f>Q556*H556</f>
        <v>0.00037</v>
      </c>
      <c r="S556" s="230">
        <v>0</v>
      </c>
      <c r="T556" s="231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32" t="s">
        <v>349</v>
      </c>
      <c r="AT556" s="232" t="s">
        <v>145</v>
      </c>
      <c r="AU556" s="232" t="s">
        <v>93</v>
      </c>
      <c r="AY556" s="18" t="s">
        <v>142</v>
      </c>
      <c r="BE556" s="233">
        <f>IF(N556="základní",J556,0)</f>
        <v>0</v>
      </c>
      <c r="BF556" s="233">
        <f>IF(N556="snížená",J556,0)</f>
        <v>0</v>
      </c>
      <c r="BG556" s="233">
        <f>IF(N556="zákl. přenesená",J556,0)</f>
        <v>0</v>
      </c>
      <c r="BH556" s="233">
        <f>IF(N556="sníž. přenesená",J556,0)</f>
        <v>0</v>
      </c>
      <c r="BI556" s="233">
        <f>IF(N556="nulová",J556,0)</f>
        <v>0</v>
      </c>
      <c r="BJ556" s="18" t="s">
        <v>91</v>
      </c>
      <c r="BK556" s="233">
        <f>ROUND(I556*H556,2)</f>
        <v>0</v>
      </c>
      <c r="BL556" s="18" t="s">
        <v>349</v>
      </c>
      <c r="BM556" s="232" t="s">
        <v>982</v>
      </c>
    </row>
    <row r="557" spans="1:65" s="2" customFormat="1" ht="24.15" customHeight="1">
      <c r="A557" s="40"/>
      <c r="B557" s="41"/>
      <c r="C557" s="221" t="s">
        <v>983</v>
      </c>
      <c r="D557" s="221" t="s">
        <v>145</v>
      </c>
      <c r="E557" s="222" t="s">
        <v>984</v>
      </c>
      <c r="F557" s="223" t="s">
        <v>985</v>
      </c>
      <c r="G557" s="224" t="s">
        <v>414</v>
      </c>
      <c r="H557" s="225">
        <v>1</v>
      </c>
      <c r="I557" s="226"/>
      <c r="J557" s="227">
        <f>ROUND(I557*H557,2)</f>
        <v>0</v>
      </c>
      <c r="K557" s="223" t="s">
        <v>1</v>
      </c>
      <c r="L557" s="46"/>
      <c r="M557" s="228" t="s">
        <v>1</v>
      </c>
      <c r="N557" s="229" t="s">
        <v>48</v>
      </c>
      <c r="O557" s="93"/>
      <c r="P557" s="230">
        <f>O557*H557</f>
        <v>0</v>
      </c>
      <c r="Q557" s="230">
        <v>0.00037</v>
      </c>
      <c r="R557" s="230">
        <f>Q557*H557</f>
        <v>0.00037</v>
      </c>
      <c r="S557" s="230">
        <v>0</v>
      </c>
      <c r="T557" s="231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32" t="s">
        <v>349</v>
      </c>
      <c r="AT557" s="232" t="s">
        <v>145</v>
      </c>
      <c r="AU557" s="232" t="s">
        <v>93</v>
      </c>
      <c r="AY557" s="18" t="s">
        <v>142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18" t="s">
        <v>91</v>
      </c>
      <c r="BK557" s="233">
        <f>ROUND(I557*H557,2)</f>
        <v>0</v>
      </c>
      <c r="BL557" s="18" t="s">
        <v>349</v>
      </c>
      <c r="BM557" s="232" t="s">
        <v>986</v>
      </c>
    </row>
    <row r="558" spans="1:65" s="2" customFormat="1" ht="37.8" customHeight="1">
      <c r="A558" s="40"/>
      <c r="B558" s="41"/>
      <c r="C558" s="221" t="s">
        <v>987</v>
      </c>
      <c r="D558" s="221" t="s">
        <v>145</v>
      </c>
      <c r="E558" s="222" t="s">
        <v>988</v>
      </c>
      <c r="F558" s="223" t="s">
        <v>989</v>
      </c>
      <c r="G558" s="224" t="s">
        <v>414</v>
      </c>
      <c r="H558" s="225">
        <v>1</v>
      </c>
      <c r="I558" s="226"/>
      <c r="J558" s="227">
        <f>ROUND(I558*H558,2)</f>
        <v>0</v>
      </c>
      <c r="K558" s="223" t="s">
        <v>1</v>
      </c>
      <c r="L558" s="46"/>
      <c r="M558" s="228" t="s">
        <v>1</v>
      </c>
      <c r="N558" s="229" t="s">
        <v>48</v>
      </c>
      <c r="O558" s="93"/>
      <c r="P558" s="230">
        <f>O558*H558</f>
        <v>0</v>
      </c>
      <c r="Q558" s="230">
        <v>0.00037</v>
      </c>
      <c r="R558" s="230">
        <f>Q558*H558</f>
        <v>0.00037</v>
      </c>
      <c r="S558" s="230">
        <v>0</v>
      </c>
      <c r="T558" s="231">
        <f>S558*H558</f>
        <v>0</v>
      </c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R558" s="232" t="s">
        <v>349</v>
      </c>
      <c r="AT558" s="232" t="s">
        <v>145</v>
      </c>
      <c r="AU558" s="232" t="s">
        <v>93</v>
      </c>
      <c r="AY558" s="18" t="s">
        <v>142</v>
      </c>
      <c r="BE558" s="233">
        <f>IF(N558="základní",J558,0)</f>
        <v>0</v>
      </c>
      <c r="BF558" s="233">
        <f>IF(N558="snížená",J558,0)</f>
        <v>0</v>
      </c>
      <c r="BG558" s="233">
        <f>IF(N558="zákl. přenesená",J558,0)</f>
        <v>0</v>
      </c>
      <c r="BH558" s="233">
        <f>IF(N558="sníž. přenesená",J558,0)</f>
        <v>0</v>
      </c>
      <c r="BI558" s="233">
        <f>IF(N558="nulová",J558,0)</f>
        <v>0</v>
      </c>
      <c r="BJ558" s="18" t="s">
        <v>91</v>
      </c>
      <c r="BK558" s="233">
        <f>ROUND(I558*H558,2)</f>
        <v>0</v>
      </c>
      <c r="BL558" s="18" t="s">
        <v>349</v>
      </c>
      <c r="BM558" s="232" t="s">
        <v>990</v>
      </c>
    </row>
    <row r="559" spans="1:65" s="2" customFormat="1" ht="37.8" customHeight="1">
      <c r="A559" s="40"/>
      <c r="B559" s="41"/>
      <c r="C559" s="221" t="s">
        <v>991</v>
      </c>
      <c r="D559" s="221" t="s">
        <v>145</v>
      </c>
      <c r="E559" s="222" t="s">
        <v>992</v>
      </c>
      <c r="F559" s="223" t="s">
        <v>993</v>
      </c>
      <c r="G559" s="224" t="s">
        <v>414</v>
      </c>
      <c r="H559" s="225">
        <v>1</v>
      </c>
      <c r="I559" s="226"/>
      <c r="J559" s="227">
        <f>ROUND(I559*H559,2)</f>
        <v>0</v>
      </c>
      <c r="K559" s="223" t="s">
        <v>1</v>
      </c>
      <c r="L559" s="46"/>
      <c r="M559" s="228" t="s">
        <v>1</v>
      </c>
      <c r="N559" s="229" t="s">
        <v>48</v>
      </c>
      <c r="O559" s="93"/>
      <c r="P559" s="230">
        <f>O559*H559</f>
        <v>0</v>
      </c>
      <c r="Q559" s="230">
        <v>0.00037</v>
      </c>
      <c r="R559" s="230">
        <f>Q559*H559</f>
        <v>0.00037</v>
      </c>
      <c r="S559" s="230">
        <v>0</v>
      </c>
      <c r="T559" s="231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32" t="s">
        <v>349</v>
      </c>
      <c r="AT559" s="232" t="s">
        <v>145</v>
      </c>
      <c r="AU559" s="232" t="s">
        <v>93</v>
      </c>
      <c r="AY559" s="18" t="s">
        <v>142</v>
      </c>
      <c r="BE559" s="233">
        <f>IF(N559="základní",J559,0)</f>
        <v>0</v>
      </c>
      <c r="BF559" s="233">
        <f>IF(N559="snížená",J559,0)</f>
        <v>0</v>
      </c>
      <c r="BG559" s="233">
        <f>IF(N559="zákl. přenesená",J559,0)</f>
        <v>0</v>
      </c>
      <c r="BH559" s="233">
        <f>IF(N559="sníž. přenesená",J559,0)</f>
        <v>0</v>
      </c>
      <c r="BI559" s="233">
        <f>IF(N559="nulová",J559,0)</f>
        <v>0</v>
      </c>
      <c r="BJ559" s="18" t="s">
        <v>91</v>
      </c>
      <c r="BK559" s="233">
        <f>ROUND(I559*H559,2)</f>
        <v>0</v>
      </c>
      <c r="BL559" s="18" t="s">
        <v>349</v>
      </c>
      <c r="BM559" s="232" t="s">
        <v>994</v>
      </c>
    </row>
    <row r="560" spans="1:65" s="2" customFormat="1" ht="37.8" customHeight="1">
      <c r="A560" s="40"/>
      <c r="B560" s="41"/>
      <c r="C560" s="221" t="s">
        <v>995</v>
      </c>
      <c r="D560" s="221" t="s">
        <v>145</v>
      </c>
      <c r="E560" s="222" t="s">
        <v>996</v>
      </c>
      <c r="F560" s="223" t="s">
        <v>997</v>
      </c>
      <c r="G560" s="224" t="s">
        <v>414</v>
      </c>
      <c r="H560" s="225">
        <v>1</v>
      </c>
      <c r="I560" s="226"/>
      <c r="J560" s="227">
        <f>ROUND(I560*H560,2)</f>
        <v>0</v>
      </c>
      <c r="K560" s="223" t="s">
        <v>1</v>
      </c>
      <c r="L560" s="46"/>
      <c r="M560" s="228" t="s">
        <v>1</v>
      </c>
      <c r="N560" s="229" t="s">
        <v>48</v>
      </c>
      <c r="O560" s="93"/>
      <c r="P560" s="230">
        <f>O560*H560</f>
        <v>0</v>
      </c>
      <c r="Q560" s="230">
        <v>0.00037</v>
      </c>
      <c r="R560" s="230">
        <f>Q560*H560</f>
        <v>0.00037</v>
      </c>
      <c r="S560" s="230">
        <v>0</v>
      </c>
      <c r="T560" s="231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32" t="s">
        <v>349</v>
      </c>
      <c r="AT560" s="232" t="s">
        <v>145</v>
      </c>
      <c r="AU560" s="232" t="s">
        <v>93</v>
      </c>
      <c r="AY560" s="18" t="s">
        <v>142</v>
      </c>
      <c r="BE560" s="233">
        <f>IF(N560="základní",J560,0)</f>
        <v>0</v>
      </c>
      <c r="BF560" s="233">
        <f>IF(N560="snížená",J560,0)</f>
        <v>0</v>
      </c>
      <c r="BG560" s="233">
        <f>IF(N560="zákl. přenesená",J560,0)</f>
        <v>0</v>
      </c>
      <c r="BH560" s="233">
        <f>IF(N560="sníž. přenesená",J560,0)</f>
        <v>0</v>
      </c>
      <c r="BI560" s="233">
        <f>IF(N560="nulová",J560,0)</f>
        <v>0</v>
      </c>
      <c r="BJ560" s="18" t="s">
        <v>91</v>
      </c>
      <c r="BK560" s="233">
        <f>ROUND(I560*H560,2)</f>
        <v>0</v>
      </c>
      <c r="BL560" s="18" t="s">
        <v>349</v>
      </c>
      <c r="BM560" s="232" t="s">
        <v>998</v>
      </c>
    </row>
    <row r="561" spans="1:65" s="2" customFormat="1" ht="49.05" customHeight="1">
      <c r="A561" s="40"/>
      <c r="B561" s="41"/>
      <c r="C561" s="221" t="s">
        <v>999</v>
      </c>
      <c r="D561" s="221" t="s">
        <v>145</v>
      </c>
      <c r="E561" s="222" t="s">
        <v>1000</v>
      </c>
      <c r="F561" s="223" t="s">
        <v>1001</v>
      </c>
      <c r="G561" s="224" t="s">
        <v>414</v>
      </c>
      <c r="H561" s="225">
        <v>1</v>
      </c>
      <c r="I561" s="226"/>
      <c r="J561" s="227">
        <f>ROUND(I561*H561,2)</f>
        <v>0</v>
      </c>
      <c r="K561" s="223" t="s">
        <v>1</v>
      </c>
      <c r="L561" s="46"/>
      <c r="M561" s="228" t="s">
        <v>1</v>
      </c>
      <c r="N561" s="229" t="s">
        <v>48</v>
      </c>
      <c r="O561" s="93"/>
      <c r="P561" s="230">
        <f>O561*H561</f>
        <v>0</v>
      </c>
      <c r="Q561" s="230">
        <v>0.00037</v>
      </c>
      <c r="R561" s="230">
        <f>Q561*H561</f>
        <v>0.00037</v>
      </c>
      <c r="S561" s="230">
        <v>0</v>
      </c>
      <c r="T561" s="231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32" t="s">
        <v>349</v>
      </c>
      <c r="AT561" s="232" t="s">
        <v>145</v>
      </c>
      <c r="AU561" s="232" t="s">
        <v>93</v>
      </c>
      <c r="AY561" s="18" t="s">
        <v>142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18" t="s">
        <v>91</v>
      </c>
      <c r="BK561" s="233">
        <f>ROUND(I561*H561,2)</f>
        <v>0</v>
      </c>
      <c r="BL561" s="18" t="s">
        <v>349</v>
      </c>
      <c r="BM561" s="232" t="s">
        <v>1002</v>
      </c>
    </row>
    <row r="562" spans="1:65" s="2" customFormat="1" ht="24.15" customHeight="1">
      <c r="A562" s="40"/>
      <c r="B562" s="41"/>
      <c r="C562" s="221" t="s">
        <v>1003</v>
      </c>
      <c r="D562" s="221" t="s">
        <v>145</v>
      </c>
      <c r="E562" s="222" t="s">
        <v>1004</v>
      </c>
      <c r="F562" s="223" t="s">
        <v>1005</v>
      </c>
      <c r="G562" s="224" t="s">
        <v>414</v>
      </c>
      <c r="H562" s="225">
        <v>1</v>
      </c>
      <c r="I562" s="226"/>
      <c r="J562" s="227">
        <f>ROUND(I562*H562,2)</f>
        <v>0</v>
      </c>
      <c r="K562" s="223" t="s">
        <v>1</v>
      </c>
      <c r="L562" s="46"/>
      <c r="M562" s="228" t="s">
        <v>1</v>
      </c>
      <c r="N562" s="229" t="s">
        <v>48</v>
      </c>
      <c r="O562" s="93"/>
      <c r="P562" s="230">
        <f>O562*H562</f>
        <v>0</v>
      </c>
      <c r="Q562" s="230">
        <v>0.00037</v>
      </c>
      <c r="R562" s="230">
        <f>Q562*H562</f>
        <v>0.00037</v>
      </c>
      <c r="S562" s="230">
        <v>0</v>
      </c>
      <c r="T562" s="231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32" t="s">
        <v>349</v>
      </c>
      <c r="AT562" s="232" t="s">
        <v>145</v>
      </c>
      <c r="AU562" s="232" t="s">
        <v>93</v>
      </c>
      <c r="AY562" s="18" t="s">
        <v>142</v>
      </c>
      <c r="BE562" s="233">
        <f>IF(N562="základní",J562,0)</f>
        <v>0</v>
      </c>
      <c r="BF562" s="233">
        <f>IF(N562="snížená",J562,0)</f>
        <v>0</v>
      </c>
      <c r="BG562" s="233">
        <f>IF(N562="zákl. přenesená",J562,0)</f>
        <v>0</v>
      </c>
      <c r="BH562" s="233">
        <f>IF(N562="sníž. přenesená",J562,0)</f>
        <v>0</v>
      </c>
      <c r="BI562" s="233">
        <f>IF(N562="nulová",J562,0)</f>
        <v>0</v>
      </c>
      <c r="BJ562" s="18" t="s">
        <v>91</v>
      </c>
      <c r="BK562" s="233">
        <f>ROUND(I562*H562,2)</f>
        <v>0</v>
      </c>
      <c r="BL562" s="18" t="s">
        <v>349</v>
      </c>
      <c r="BM562" s="232" t="s">
        <v>1006</v>
      </c>
    </row>
    <row r="563" spans="1:65" s="2" customFormat="1" ht="37.8" customHeight="1">
      <c r="A563" s="40"/>
      <c r="B563" s="41"/>
      <c r="C563" s="221" t="s">
        <v>1007</v>
      </c>
      <c r="D563" s="221" t="s">
        <v>145</v>
      </c>
      <c r="E563" s="222" t="s">
        <v>1008</v>
      </c>
      <c r="F563" s="223" t="s">
        <v>1009</v>
      </c>
      <c r="G563" s="224" t="s">
        <v>414</v>
      </c>
      <c r="H563" s="225">
        <v>1</v>
      </c>
      <c r="I563" s="226"/>
      <c r="J563" s="227">
        <f>ROUND(I563*H563,2)</f>
        <v>0</v>
      </c>
      <c r="K563" s="223" t="s">
        <v>1</v>
      </c>
      <c r="L563" s="46"/>
      <c r="M563" s="228" t="s">
        <v>1</v>
      </c>
      <c r="N563" s="229" t="s">
        <v>48</v>
      </c>
      <c r="O563" s="93"/>
      <c r="P563" s="230">
        <f>O563*H563</f>
        <v>0</v>
      </c>
      <c r="Q563" s="230">
        <v>0.00037</v>
      </c>
      <c r="R563" s="230">
        <f>Q563*H563</f>
        <v>0.00037</v>
      </c>
      <c r="S563" s="230">
        <v>0</v>
      </c>
      <c r="T563" s="231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32" t="s">
        <v>349</v>
      </c>
      <c r="AT563" s="232" t="s">
        <v>145</v>
      </c>
      <c r="AU563" s="232" t="s">
        <v>93</v>
      </c>
      <c r="AY563" s="18" t="s">
        <v>142</v>
      </c>
      <c r="BE563" s="233">
        <f>IF(N563="základní",J563,0)</f>
        <v>0</v>
      </c>
      <c r="BF563" s="233">
        <f>IF(N563="snížená",J563,0)</f>
        <v>0</v>
      </c>
      <c r="BG563" s="233">
        <f>IF(N563="zákl. přenesená",J563,0)</f>
        <v>0</v>
      </c>
      <c r="BH563" s="233">
        <f>IF(N563="sníž. přenesená",J563,0)</f>
        <v>0</v>
      </c>
      <c r="BI563" s="233">
        <f>IF(N563="nulová",J563,0)</f>
        <v>0</v>
      </c>
      <c r="BJ563" s="18" t="s">
        <v>91</v>
      </c>
      <c r="BK563" s="233">
        <f>ROUND(I563*H563,2)</f>
        <v>0</v>
      </c>
      <c r="BL563" s="18" t="s">
        <v>349</v>
      </c>
      <c r="BM563" s="232" t="s">
        <v>1010</v>
      </c>
    </row>
    <row r="564" spans="1:65" s="2" customFormat="1" ht="49.05" customHeight="1">
      <c r="A564" s="40"/>
      <c r="B564" s="41"/>
      <c r="C564" s="221" t="s">
        <v>1011</v>
      </c>
      <c r="D564" s="221" t="s">
        <v>145</v>
      </c>
      <c r="E564" s="222" t="s">
        <v>1012</v>
      </c>
      <c r="F564" s="223" t="s">
        <v>1013</v>
      </c>
      <c r="G564" s="224" t="s">
        <v>414</v>
      </c>
      <c r="H564" s="225">
        <v>1</v>
      </c>
      <c r="I564" s="226"/>
      <c r="J564" s="227">
        <f>ROUND(I564*H564,2)</f>
        <v>0</v>
      </c>
      <c r="K564" s="223" t="s">
        <v>1</v>
      </c>
      <c r="L564" s="46"/>
      <c r="M564" s="228" t="s">
        <v>1</v>
      </c>
      <c r="N564" s="229" t="s">
        <v>48</v>
      </c>
      <c r="O564" s="93"/>
      <c r="P564" s="230">
        <f>O564*H564</f>
        <v>0</v>
      </c>
      <c r="Q564" s="230">
        <v>0.00037</v>
      </c>
      <c r="R564" s="230">
        <f>Q564*H564</f>
        <v>0.00037</v>
      </c>
      <c r="S564" s="230">
        <v>0</v>
      </c>
      <c r="T564" s="231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32" t="s">
        <v>349</v>
      </c>
      <c r="AT564" s="232" t="s">
        <v>145</v>
      </c>
      <c r="AU564" s="232" t="s">
        <v>93</v>
      </c>
      <c r="AY564" s="18" t="s">
        <v>142</v>
      </c>
      <c r="BE564" s="233">
        <f>IF(N564="základní",J564,0)</f>
        <v>0</v>
      </c>
      <c r="BF564" s="233">
        <f>IF(N564="snížená",J564,0)</f>
        <v>0</v>
      </c>
      <c r="BG564" s="233">
        <f>IF(N564="zákl. přenesená",J564,0)</f>
        <v>0</v>
      </c>
      <c r="BH564" s="233">
        <f>IF(N564="sníž. přenesená",J564,0)</f>
        <v>0</v>
      </c>
      <c r="BI564" s="233">
        <f>IF(N564="nulová",J564,0)</f>
        <v>0</v>
      </c>
      <c r="BJ564" s="18" t="s">
        <v>91</v>
      </c>
      <c r="BK564" s="233">
        <f>ROUND(I564*H564,2)</f>
        <v>0</v>
      </c>
      <c r="BL564" s="18" t="s">
        <v>349</v>
      </c>
      <c r="BM564" s="232" t="s">
        <v>1014</v>
      </c>
    </row>
    <row r="565" spans="1:65" s="2" customFormat="1" ht="16.5" customHeight="1">
      <c r="A565" s="40"/>
      <c r="B565" s="41"/>
      <c r="C565" s="221" t="s">
        <v>1015</v>
      </c>
      <c r="D565" s="221" t="s">
        <v>145</v>
      </c>
      <c r="E565" s="222" t="s">
        <v>1016</v>
      </c>
      <c r="F565" s="223" t="s">
        <v>1017</v>
      </c>
      <c r="G565" s="224" t="s">
        <v>414</v>
      </c>
      <c r="H565" s="225">
        <v>58</v>
      </c>
      <c r="I565" s="226"/>
      <c r="J565" s="227">
        <f>ROUND(I565*H565,2)</f>
        <v>0</v>
      </c>
      <c r="K565" s="223" t="s">
        <v>1</v>
      </c>
      <c r="L565" s="46"/>
      <c r="M565" s="228" t="s">
        <v>1</v>
      </c>
      <c r="N565" s="229" t="s">
        <v>48</v>
      </c>
      <c r="O565" s="93"/>
      <c r="P565" s="230">
        <f>O565*H565</f>
        <v>0</v>
      </c>
      <c r="Q565" s="230">
        <v>0</v>
      </c>
      <c r="R565" s="230">
        <f>Q565*H565</f>
        <v>0</v>
      </c>
      <c r="S565" s="230">
        <v>0.017</v>
      </c>
      <c r="T565" s="231">
        <f>S565*H565</f>
        <v>0.9860000000000001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32" t="s">
        <v>349</v>
      </c>
      <c r="AT565" s="232" t="s">
        <v>145</v>
      </c>
      <c r="AU565" s="232" t="s">
        <v>93</v>
      </c>
      <c r="AY565" s="18" t="s">
        <v>142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18" t="s">
        <v>91</v>
      </c>
      <c r="BK565" s="233">
        <f>ROUND(I565*H565,2)</f>
        <v>0</v>
      </c>
      <c r="BL565" s="18" t="s">
        <v>349</v>
      </c>
      <c r="BM565" s="232" t="s">
        <v>1018</v>
      </c>
    </row>
    <row r="566" spans="1:51" s="13" customFormat="1" ht="12">
      <c r="A566" s="13"/>
      <c r="B566" s="244"/>
      <c r="C566" s="245"/>
      <c r="D566" s="246" t="s">
        <v>157</v>
      </c>
      <c r="E566" s="247" t="s">
        <v>1</v>
      </c>
      <c r="F566" s="248" t="s">
        <v>1019</v>
      </c>
      <c r="G566" s="245"/>
      <c r="H566" s="249">
        <v>1</v>
      </c>
      <c r="I566" s="250"/>
      <c r="J566" s="245"/>
      <c r="K566" s="245"/>
      <c r="L566" s="251"/>
      <c r="M566" s="252"/>
      <c r="N566" s="253"/>
      <c r="O566" s="253"/>
      <c r="P566" s="253"/>
      <c r="Q566" s="253"/>
      <c r="R566" s="253"/>
      <c r="S566" s="253"/>
      <c r="T566" s="25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5" t="s">
        <v>157</v>
      </c>
      <c r="AU566" s="255" t="s">
        <v>93</v>
      </c>
      <c r="AV566" s="13" t="s">
        <v>93</v>
      </c>
      <c r="AW566" s="13" t="s">
        <v>38</v>
      </c>
      <c r="AX566" s="13" t="s">
        <v>83</v>
      </c>
      <c r="AY566" s="255" t="s">
        <v>142</v>
      </c>
    </row>
    <row r="567" spans="1:51" s="13" customFormat="1" ht="12">
      <c r="A567" s="13"/>
      <c r="B567" s="244"/>
      <c r="C567" s="245"/>
      <c r="D567" s="246" t="s">
        <v>157</v>
      </c>
      <c r="E567" s="247" t="s">
        <v>1</v>
      </c>
      <c r="F567" s="248" t="s">
        <v>1020</v>
      </c>
      <c r="G567" s="245"/>
      <c r="H567" s="249">
        <v>1</v>
      </c>
      <c r="I567" s="250"/>
      <c r="J567" s="245"/>
      <c r="K567" s="245"/>
      <c r="L567" s="251"/>
      <c r="M567" s="252"/>
      <c r="N567" s="253"/>
      <c r="O567" s="253"/>
      <c r="P567" s="253"/>
      <c r="Q567" s="253"/>
      <c r="R567" s="253"/>
      <c r="S567" s="253"/>
      <c r="T567" s="25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55" t="s">
        <v>157</v>
      </c>
      <c r="AU567" s="255" t="s">
        <v>93</v>
      </c>
      <c r="AV567" s="13" t="s">
        <v>93</v>
      </c>
      <c r="AW567" s="13" t="s">
        <v>38</v>
      </c>
      <c r="AX567" s="13" t="s">
        <v>83</v>
      </c>
      <c r="AY567" s="255" t="s">
        <v>142</v>
      </c>
    </row>
    <row r="568" spans="1:51" s="13" customFormat="1" ht="12">
      <c r="A568" s="13"/>
      <c r="B568" s="244"/>
      <c r="C568" s="245"/>
      <c r="D568" s="246" t="s">
        <v>157</v>
      </c>
      <c r="E568" s="247" t="s">
        <v>1</v>
      </c>
      <c r="F568" s="248" t="s">
        <v>1021</v>
      </c>
      <c r="G568" s="245"/>
      <c r="H568" s="249">
        <v>3</v>
      </c>
      <c r="I568" s="250"/>
      <c r="J568" s="245"/>
      <c r="K568" s="245"/>
      <c r="L568" s="251"/>
      <c r="M568" s="252"/>
      <c r="N568" s="253"/>
      <c r="O568" s="253"/>
      <c r="P568" s="253"/>
      <c r="Q568" s="253"/>
      <c r="R568" s="253"/>
      <c r="S568" s="253"/>
      <c r="T568" s="25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5" t="s">
        <v>157</v>
      </c>
      <c r="AU568" s="255" t="s">
        <v>93</v>
      </c>
      <c r="AV568" s="13" t="s">
        <v>93</v>
      </c>
      <c r="AW568" s="13" t="s">
        <v>38</v>
      </c>
      <c r="AX568" s="13" t="s">
        <v>83</v>
      </c>
      <c r="AY568" s="255" t="s">
        <v>142</v>
      </c>
    </row>
    <row r="569" spans="1:51" s="13" customFormat="1" ht="12">
      <c r="A569" s="13"/>
      <c r="B569" s="244"/>
      <c r="C569" s="245"/>
      <c r="D569" s="246" t="s">
        <v>157</v>
      </c>
      <c r="E569" s="247" t="s">
        <v>1</v>
      </c>
      <c r="F569" s="248" t="s">
        <v>1022</v>
      </c>
      <c r="G569" s="245"/>
      <c r="H569" s="249">
        <v>3</v>
      </c>
      <c r="I569" s="250"/>
      <c r="J569" s="245"/>
      <c r="K569" s="245"/>
      <c r="L569" s="251"/>
      <c r="M569" s="252"/>
      <c r="N569" s="253"/>
      <c r="O569" s="253"/>
      <c r="P569" s="253"/>
      <c r="Q569" s="253"/>
      <c r="R569" s="253"/>
      <c r="S569" s="253"/>
      <c r="T569" s="25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55" t="s">
        <v>157</v>
      </c>
      <c r="AU569" s="255" t="s">
        <v>93</v>
      </c>
      <c r="AV569" s="13" t="s">
        <v>93</v>
      </c>
      <c r="AW569" s="13" t="s">
        <v>38</v>
      </c>
      <c r="AX569" s="13" t="s">
        <v>83</v>
      </c>
      <c r="AY569" s="255" t="s">
        <v>142</v>
      </c>
    </row>
    <row r="570" spans="1:51" s="13" customFormat="1" ht="12">
      <c r="A570" s="13"/>
      <c r="B570" s="244"/>
      <c r="C570" s="245"/>
      <c r="D570" s="246" t="s">
        <v>157</v>
      </c>
      <c r="E570" s="247" t="s">
        <v>1</v>
      </c>
      <c r="F570" s="248" t="s">
        <v>1023</v>
      </c>
      <c r="G570" s="245"/>
      <c r="H570" s="249">
        <v>3</v>
      </c>
      <c r="I570" s="250"/>
      <c r="J570" s="245"/>
      <c r="K570" s="245"/>
      <c r="L570" s="251"/>
      <c r="M570" s="252"/>
      <c r="N570" s="253"/>
      <c r="O570" s="253"/>
      <c r="P570" s="253"/>
      <c r="Q570" s="253"/>
      <c r="R570" s="253"/>
      <c r="S570" s="253"/>
      <c r="T570" s="25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5" t="s">
        <v>157</v>
      </c>
      <c r="AU570" s="255" t="s">
        <v>93</v>
      </c>
      <c r="AV570" s="13" t="s">
        <v>93</v>
      </c>
      <c r="AW570" s="13" t="s">
        <v>38</v>
      </c>
      <c r="AX570" s="13" t="s">
        <v>83</v>
      </c>
      <c r="AY570" s="255" t="s">
        <v>142</v>
      </c>
    </row>
    <row r="571" spans="1:51" s="13" customFormat="1" ht="12">
      <c r="A571" s="13"/>
      <c r="B571" s="244"/>
      <c r="C571" s="245"/>
      <c r="D571" s="246" t="s">
        <v>157</v>
      </c>
      <c r="E571" s="247" t="s">
        <v>1</v>
      </c>
      <c r="F571" s="248" t="s">
        <v>1024</v>
      </c>
      <c r="G571" s="245"/>
      <c r="H571" s="249">
        <v>3</v>
      </c>
      <c r="I571" s="250"/>
      <c r="J571" s="245"/>
      <c r="K571" s="245"/>
      <c r="L571" s="251"/>
      <c r="M571" s="252"/>
      <c r="N571" s="253"/>
      <c r="O571" s="253"/>
      <c r="P571" s="253"/>
      <c r="Q571" s="253"/>
      <c r="R571" s="253"/>
      <c r="S571" s="253"/>
      <c r="T571" s="25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55" t="s">
        <v>157</v>
      </c>
      <c r="AU571" s="255" t="s">
        <v>93</v>
      </c>
      <c r="AV571" s="13" t="s">
        <v>93</v>
      </c>
      <c r="AW571" s="13" t="s">
        <v>38</v>
      </c>
      <c r="AX571" s="13" t="s">
        <v>83</v>
      </c>
      <c r="AY571" s="255" t="s">
        <v>142</v>
      </c>
    </row>
    <row r="572" spans="1:51" s="13" customFormat="1" ht="12">
      <c r="A572" s="13"/>
      <c r="B572" s="244"/>
      <c r="C572" s="245"/>
      <c r="D572" s="246" t="s">
        <v>157</v>
      </c>
      <c r="E572" s="247" t="s">
        <v>1</v>
      </c>
      <c r="F572" s="248" t="s">
        <v>1025</v>
      </c>
      <c r="G572" s="245"/>
      <c r="H572" s="249">
        <v>3</v>
      </c>
      <c r="I572" s="250"/>
      <c r="J572" s="245"/>
      <c r="K572" s="245"/>
      <c r="L572" s="251"/>
      <c r="M572" s="252"/>
      <c r="N572" s="253"/>
      <c r="O572" s="253"/>
      <c r="P572" s="253"/>
      <c r="Q572" s="253"/>
      <c r="R572" s="253"/>
      <c r="S572" s="253"/>
      <c r="T572" s="25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5" t="s">
        <v>157</v>
      </c>
      <c r="AU572" s="255" t="s">
        <v>93</v>
      </c>
      <c r="AV572" s="13" t="s">
        <v>93</v>
      </c>
      <c r="AW572" s="13" t="s">
        <v>38</v>
      </c>
      <c r="AX572" s="13" t="s">
        <v>83</v>
      </c>
      <c r="AY572" s="255" t="s">
        <v>142</v>
      </c>
    </row>
    <row r="573" spans="1:51" s="13" customFormat="1" ht="12">
      <c r="A573" s="13"/>
      <c r="B573" s="244"/>
      <c r="C573" s="245"/>
      <c r="D573" s="246" t="s">
        <v>157</v>
      </c>
      <c r="E573" s="247" t="s">
        <v>1</v>
      </c>
      <c r="F573" s="248" t="s">
        <v>1026</v>
      </c>
      <c r="G573" s="245"/>
      <c r="H573" s="249">
        <v>3</v>
      </c>
      <c r="I573" s="250"/>
      <c r="J573" s="245"/>
      <c r="K573" s="245"/>
      <c r="L573" s="251"/>
      <c r="M573" s="252"/>
      <c r="N573" s="253"/>
      <c r="O573" s="253"/>
      <c r="P573" s="253"/>
      <c r="Q573" s="253"/>
      <c r="R573" s="253"/>
      <c r="S573" s="253"/>
      <c r="T573" s="25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55" t="s">
        <v>157</v>
      </c>
      <c r="AU573" s="255" t="s">
        <v>93</v>
      </c>
      <c r="AV573" s="13" t="s">
        <v>93</v>
      </c>
      <c r="AW573" s="13" t="s">
        <v>38</v>
      </c>
      <c r="AX573" s="13" t="s">
        <v>83</v>
      </c>
      <c r="AY573" s="255" t="s">
        <v>142</v>
      </c>
    </row>
    <row r="574" spans="1:51" s="13" customFormat="1" ht="12">
      <c r="A574" s="13"/>
      <c r="B574" s="244"/>
      <c r="C574" s="245"/>
      <c r="D574" s="246" t="s">
        <v>157</v>
      </c>
      <c r="E574" s="247" t="s">
        <v>1</v>
      </c>
      <c r="F574" s="248" t="s">
        <v>1027</v>
      </c>
      <c r="G574" s="245"/>
      <c r="H574" s="249">
        <v>1</v>
      </c>
      <c r="I574" s="250"/>
      <c r="J574" s="245"/>
      <c r="K574" s="245"/>
      <c r="L574" s="251"/>
      <c r="M574" s="252"/>
      <c r="N574" s="253"/>
      <c r="O574" s="253"/>
      <c r="P574" s="253"/>
      <c r="Q574" s="253"/>
      <c r="R574" s="253"/>
      <c r="S574" s="253"/>
      <c r="T574" s="25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5" t="s">
        <v>157</v>
      </c>
      <c r="AU574" s="255" t="s">
        <v>93</v>
      </c>
      <c r="AV574" s="13" t="s">
        <v>93</v>
      </c>
      <c r="AW574" s="13" t="s">
        <v>38</v>
      </c>
      <c r="AX574" s="13" t="s">
        <v>83</v>
      </c>
      <c r="AY574" s="255" t="s">
        <v>142</v>
      </c>
    </row>
    <row r="575" spans="1:51" s="13" customFormat="1" ht="12">
      <c r="A575" s="13"/>
      <c r="B575" s="244"/>
      <c r="C575" s="245"/>
      <c r="D575" s="246" t="s">
        <v>157</v>
      </c>
      <c r="E575" s="247" t="s">
        <v>1</v>
      </c>
      <c r="F575" s="248" t="s">
        <v>1028</v>
      </c>
      <c r="G575" s="245"/>
      <c r="H575" s="249">
        <v>2</v>
      </c>
      <c r="I575" s="250"/>
      <c r="J575" s="245"/>
      <c r="K575" s="245"/>
      <c r="L575" s="251"/>
      <c r="M575" s="252"/>
      <c r="N575" s="253"/>
      <c r="O575" s="253"/>
      <c r="P575" s="253"/>
      <c r="Q575" s="253"/>
      <c r="R575" s="253"/>
      <c r="S575" s="253"/>
      <c r="T575" s="25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5" t="s">
        <v>157</v>
      </c>
      <c r="AU575" s="255" t="s">
        <v>93</v>
      </c>
      <c r="AV575" s="13" t="s">
        <v>93</v>
      </c>
      <c r="AW575" s="13" t="s">
        <v>38</v>
      </c>
      <c r="AX575" s="13" t="s">
        <v>83</v>
      </c>
      <c r="AY575" s="255" t="s">
        <v>142</v>
      </c>
    </row>
    <row r="576" spans="1:51" s="13" customFormat="1" ht="12">
      <c r="A576" s="13"/>
      <c r="B576" s="244"/>
      <c r="C576" s="245"/>
      <c r="D576" s="246" t="s">
        <v>157</v>
      </c>
      <c r="E576" s="247" t="s">
        <v>1</v>
      </c>
      <c r="F576" s="248" t="s">
        <v>1029</v>
      </c>
      <c r="G576" s="245"/>
      <c r="H576" s="249">
        <v>2</v>
      </c>
      <c r="I576" s="250"/>
      <c r="J576" s="245"/>
      <c r="K576" s="245"/>
      <c r="L576" s="251"/>
      <c r="M576" s="252"/>
      <c r="N576" s="253"/>
      <c r="O576" s="253"/>
      <c r="P576" s="253"/>
      <c r="Q576" s="253"/>
      <c r="R576" s="253"/>
      <c r="S576" s="253"/>
      <c r="T576" s="25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55" t="s">
        <v>157</v>
      </c>
      <c r="AU576" s="255" t="s">
        <v>93</v>
      </c>
      <c r="AV576" s="13" t="s">
        <v>93</v>
      </c>
      <c r="AW576" s="13" t="s">
        <v>38</v>
      </c>
      <c r="AX576" s="13" t="s">
        <v>83</v>
      </c>
      <c r="AY576" s="255" t="s">
        <v>142</v>
      </c>
    </row>
    <row r="577" spans="1:51" s="13" customFormat="1" ht="12">
      <c r="A577" s="13"/>
      <c r="B577" s="244"/>
      <c r="C577" s="245"/>
      <c r="D577" s="246" t="s">
        <v>157</v>
      </c>
      <c r="E577" s="247" t="s">
        <v>1</v>
      </c>
      <c r="F577" s="248" t="s">
        <v>1030</v>
      </c>
      <c r="G577" s="245"/>
      <c r="H577" s="249">
        <v>2</v>
      </c>
      <c r="I577" s="250"/>
      <c r="J577" s="245"/>
      <c r="K577" s="245"/>
      <c r="L577" s="251"/>
      <c r="M577" s="252"/>
      <c r="N577" s="253"/>
      <c r="O577" s="253"/>
      <c r="P577" s="253"/>
      <c r="Q577" s="253"/>
      <c r="R577" s="253"/>
      <c r="S577" s="253"/>
      <c r="T577" s="25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5" t="s">
        <v>157</v>
      </c>
      <c r="AU577" s="255" t="s">
        <v>93</v>
      </c>
      <c r="AV577" s="13" t="s">
        <v>93</v>
      </c>
      <c r="AW577" s="13" t="s">
        <v>38</v>
      </c>
      <c r="AX577" s="13" t="s">
        <v>83</v>
      </c>
      <c r="AY577" s="255" t="s">
        <v>142</v>
      </c>
    </row>
    <row r="578" spans="1:51" s="13" customFormat="1" ht="12">
      <c r="A578" s="13"/>
      <c r="B578" s="244"/>
      <c r="C578" s="245"/>
      <c r="D578" s="246" t="s">
        <v>157</v>
      </c>
      <c r="E578" s="247" t="s">
        <v>1</v>
      </c>
      <c r="F578" s="248" t="s">
        <v>1031</v>
      </c>
      <c r="G578" s="245"/>
      <c r="H578" s="249">
        <v>3</v>
      </c>
      <c r="I578" s="250"/>
      <c r="J578" s="245"/>
      <c r="K578" s="245"/>
      <c r="L578" s="251"/>
      <c r="M578" s="252"/>
      <c r="N578" s="253"/>
      <c r="O578" s="253"/>
      <c r="P578" s="253"/>
      <c r="Q578" s="253"/>
      <c r="R578" s="253"/>
      <c r="S578" s="253"/>
      <c r="T578" s="25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55" t="s">
        <v>157</v>
      </c>
      <c r="AU578" s="255" t="s">
        <v>93</v>
      </c>
      <c r="AV578" s="13" t="s">
        <v>93</v>
      </c>
      <c r="AW578" s="13" t="s">
        <v>38</v>
      </c>
      <c r="AX578" s="13" t="s">
        <v>83</v>
      </c>
      <c r="AY578" s="255" t="s">
        <v>142</v>
      </c>
    </row>
    <row r="579" spans="1:51" s="13" customFormat="1" ht="12">
      <c r="A579" s="13"/>
      <c r="B579" s="244"/>
      <c r="C579" s="245"/>
      <c r="D579" s="246" t="s">
        <v>157</v>
      </c>
      <c r="E579" s="247" t="s">
        <v>1</v>
      </c>
      <c r="F579" s="248" t="s">
        <v>1032</v>
      </c>
      <c r="G579" s="245"/>
      <c r="H579" s="249">
        <v>3</v>
      </c>
      <c r="I579" s="250"/>
      <c r="J579" s="245"/>
      <c r="K579" s="245"/>
      <c r="L579" s="251"/>
      <c r="M579" s="252"/>
      <c r="N579" s="253"/>
      <c r="O579" s="253"/>
      <c r="P579" s="253"/>
      <c r="Q579" s="253"/>
      <c r="R579" s="253"/>
      <c r="S579" s="253"/>
      <c r="T579" s="25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5" t="s">
        <v>157</v>
      </c>
      <c r="AU579" s="255" t="s">
        <v>93</v>
      </c>
      <c r="AV579" s="13" t="s">
        <v>93</v>
      </c>
      <c r="AW579" s="13" t="s">
        <v>38</v>
      </c>
      <c r="AX579" s="13" t="s">
        <v>83</v>
      </c>
      <c r="AY579" s="255" t="s">
        <v>142</v>
      </c>
    </row>
    <row r="580" spans="1:51" s="13" customFormat="1" ht="12">
      <c r="A580" s="13"/>
      <c r="B580" s="244"/>
      <c r="C580" s="245"/>
      <c r="D580" s="246" t="s">
        <v>157</v>
      </c>
      <c r="E580" s="247" t="s">
        <v>1</v>
      </c>
      <c r="F580" s="248" t="s">
        <v>857</v>
      </c>
      <c r="G580" s="245"/>
      <c r="H580" s="249">
        <v>8</v>
      </c>
      <c r="I580" s="250"/>
      <c r="J580" s="245"/>
      <c r="K580" s="245"/>
      <c r="L580" s="251"/>
      <c r="M580" s="252"/>
      <c r="N580" s="253"/>
      <c r="O580" s="253"/>
      <c r="P580" s="253"/>
      <c r="Q580" s="253"/>
      <c r="R580" s="253"/>
      <c r="S580" s="253"/>
      <c r="T580" s="25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55" t="s">
        <v>157</v>
      </c>
      <c r="AU580" s="255" t="s">
        <v>93</v>
      </c>
      <c r="AV580" s="13" t="s">
        <v>93</v>
      </c>
      <c r="AW580" s="13" t="s">
        <v>38</v>
      </c>
      <c r="AX580" s="13" t="s">
        <v>83</v>
      </c>
      <c r="AY580" s="255" t="s">
        <v>142</v>
      </c>
    </row>
    <row r="581" spans="1:51" s="13" customFormat="1" ht="12">
      <c r="A581" s="13"/>
      <c r="B581" s="244"/>
      <c r="C581" s="245"/>
      <c r="D581" s="246" t="s">
        <v>157</v>
      </c>
      <c r="E581" s="247" t="s">
        <v>1</v>
      </c>
      <c r="F581" s="248" t="s">
        <v>858</v>
      </c>
      <c r="G581" s="245"/>
      <c r="H581" s="249">
        <v>2</v>
      </c>
      <c r="I581" s="250"/>
      <c r="J581" s="245"/>
      <c r="K581" s="245"/>
      <c r="L581" s="251"/>
      <c r="M581" s="252"/>
      <c r="N581" s="253"/>
      <c r="O581" s="253"/>
      <c r="P581" s="253"/>
      <c r="Q581" s="253"/>
      <c r="R581" s="253"/>
      <c r="S581" s="253"/>
      <c r="T581" s="25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5" t="s">
        <v>157</v>
      </c>
      <c r="AU581" s="255" t="s">
        <v>93</v>
      </c>
      <c r="AV581" s="13" t="s">
        <v>93</v>
      </c>
      <c r="AW581" s="13" t="s">
        <v>38</v>
      </c>
      <c r="AX581" s="13" t="s">
        <v>83</v>
      </c>
      <c r="AY581" s="255" t="s">
        <v>142</v>
      </c>
    </row>
    <row r="582" spans="1:51" s="13" customFormat="1" ht="12">
      <c r="A582" s="13"/>
      <c r="B582" s="244"/>
      <c r="C582" s="245"/>
      <c r="D582" s="246" t="s">
        <v>157</v>
      </c>
      <c r="E582" s="247" t="s">
        <v>1</v>
      </c>
      <c r="F582" s="248" t="s">
        <v>1033</v>
      </c>
      <c r="G582" s="245"/>
      <c r="H582" s="249">
        <v>1</v>
      </c>
      <c r="I582" s="250"/>
      <c r="J582" s="245"/>
      <c r="K582" s="245"/>
      <c r="L582" s="251"/>
      <c r="M582" s="252"/>
      <c r="N582" s="253"/>
      <c r="O582" s="253"/>
      <c r="P582" s="253"/>
      <c r="Q582" s="253"/>
      <c r="R582" s="253"/>
      <c r="S582" s="253"/>
      <c r="T582" s="25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55" t="s">
        <v>157</v>
      </c>
      <c r="AU582" s="255" t="s">
        <v>93</v>
      </c>
      <c r="AV582" s="13" t="s">
        <v>93</v>
      </c>
      <c r="AW582" s="13" t="s">
        <v>38</v>
      </c>
      <c r="AX582" s="13" t="s">
        <v>83</v>
      </c>
      <c r="AY582" s="255" t="s">
        <v>142</v>
      </c>
    </row>
    <row r="583" spans="1:51" s="13" customFormat="1" ht="12">
      <c r="A583" s="13"/>
      <c r="B583" s="244"/>
      <c r="C583" s="245"/>
      <c r="D583" s="246" t="s">
        <v>157</v>
      </c>
      <c r="E583" s="247" t="s">
        <v>1</v>
      </c>
      <c r="F583" s="248" t="s">
        <v>1034</v>
      </c>
      <c r="G583" s="245"/>
      <c r="H583" s="249">
        <v>6</v>
      </c>
      <c r="I583" s="250"/>
      <c r="J583" s="245"/>
      <c r="K583" s="245"/>
      <c r="L583" s="251"/>
      <c r="M583" s="252"/>
      <c r="N583" s="253"/>
      <c r="O583" s="253"/>
      <c r="P583" s="253"/>
      <c r="Q583" s="253"/>
      <c r="R583" s="253"/>
      <c r="S583" s="253"/>
      <c r="T583" s="25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5" t="s">
        <v>157</v>
      </c>
      <c r="AU583" s="255" t="s">
        <v>93</v>
      </c>
      <c r="AV583" s="13" t="s">
        <v>93</v>
      </c>
      <c r="AW583" s="13" t="s">
        <v>38</v>
      </c>
      <c r="AX583" s="13" t="s">
        <v>83</v>
      </c>
      <c r="AY583" s="255" t="s">
        <v>142</v>
      </c>
    </row>
    <row r="584" spans="1:51" s="13" customFormat="1" ht="12">
      <c r="A584" s="13"/>
      <c r="B584" s="244"/>
      <c r="C584" s="245"/>
      <c r="D584" s="246" t="s">
        <v>157</v>
      </c>
      <c r="E584" s="247" t="s">
        <v>1</v>
      </c>
      <c r="F584" s="248" t="s">
        <v>865</v>
      </c>
      <c r="G584" s="245"/>
      <c r="H584" s="249">
        <v>4</v>
      </c>
      <c r="I584" s="250"/>
      <c r="J584" s="245"/>
      <c r="K584" s="245"/>
      <c r="L584" s="251"/>
      <c r="M584" s="252"/>
      <c r="N584" s="253"/>
      <c r="O584" s="253"/>
      <c r="P584" s="253"/>
      <c r="Q584" s="253"/>
      <c r="R584" s="253"/>
      <c r="S584" s="253"/>
      <c r="T584" s="25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55" t="s">
        <v>157</v>
      </c>
      <c r="AU584" s="255" t="s">
        <v>93</v>
      </c>
      <c r="AV584" s="13" t="s">
        <v>93</v>
      </c>
      <c r="AW584" s="13" t="s">
        <v>38</v>
      </c>
      <c r="AX584" s="13" t="s">
        <v>83</v>
      </c>
      <c r="AY584" s="255" t="s">
        <v>142</v>
      </c>
    </row>
    <row r="585" spans="1:51" s="13" customFormat="1" ht="12">
      <c r="A585" s="13"/>
      <c r="B585" s="244"/>
      <c r="C585" s="245"/>
      <c r="D585" s="246" t="s">
        <v>157</v>
      </c>
      <c r="E585" s="247" t="s">
        <v>1</v>
      </c>
      <c r="F585" s="248" t="s">
        <v>866</v>
      </c>
      <c r="G585" s="245"/>
      <c r="H585" s="249">
        <v>4</v>
      </c>
      <c r="I585" s="250"/>
      <c r="J585" s="245"/>
      <c r="K585" s="245"/>
      <c r="L585" s="251"/>
      <c r="M585" s="252"/>
      <c r="N585" s="253"/>
      <c r="O585" s="253"/>
      <c r="P585" s="253"/>
      <c r="Q585" s="253"/>
      <c r="R585" s="253"/>
      <c r="S585" s="253"/>
      <c r="T585" s="25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5" t="s">
        <v>157</v>
      </c>
      <c r="AU585" s="255" t="s">
        <v>93</v>
      </c>
      <c r="AV585" s="13" t="s">
        <v>93</v>
      </c>
      <c r="AW585" s="13" t="s">
        <v>38</v>
      </c>
      <c r="AX585" s="13" t="s">
        <v>83</v>
      </c>
      <c r="AY585" s="255" t="s">
        <v>142</v>
      </c>
    </row>
    <row r="586" spans="1:51" s="15" customFormat="1" ht="12">
      <c r="A586" s="15"/>
      <c r="B586" s="267"/>
      <c r="C586" s="268"/>
      <c r="D586" s="246" t="s">
        <v>157</v>
      </c>
      <c r="E586" s="269" t="s">
        <v>1</v>
      </c>
      <c r="F586" s="270" t="s">
        <v>247</v>
      </c>
      <c r="G586" s="268"/>
      <c r="H586" s="271">
        <v>58</v>
      </c>
      <c r="I586" s="272"/>
      <c r="J586" s="268"/>
      <c r="K586" s="268"/>
      <c r="L586" s="273"/>
      <c r="M586" s="274"/>
      <c r="N586" s="275"/>
      <c r="O586" s="275"/>
      <c r="P586" s="275"/>
      <c r="Q586" s="275"/>
      <c r="R586" s="275"/>
      <c r="S586" s="275"/>
      <c r="T586" s="276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77" t="s">
        <v>157</v>
      </c>
      <c r="AU586" s="277" t="s">
        <v>93</v>
      </c>
      <c r="AV586" s="15" t="s">
        <v>150</v>
      </c>
      <c r="AW586" s="15" t="s">
        <v>38</v>
      </c>
      <c r="AX586" s="15" t="s">
        <v>91</v>
      </c>
      <c r="AY586" s="277" t="s">
        <v>142</v>
      </c>
    </row>
    <row r="587" spans="1:65" s="2" customFormat="1" ht="16.5" customHeight="1">
      <c r="A587" s="40"/>
      <c r="B587" s="41"/>
      <c r="C587" s="221" t="s">
        <v>1035</v>
      </c>
      <c r="D587" s="221" t="s">
        <v>145</v>
      </c>
      <c r="E587" s="222" t="s">
        <v>1036</v>
      </c>
      <c r="F587" s="223" t="s">
        <v>1037</v>
      </c>
      <c r="G587" s="224" t="s">
        <v>414</v>
      </c>
      <c r="H587" s="225">
        <v>58</v>
      </c>
      <c r="I587" s="226"/>
      <c r="J587" s="227">
        <f>ROUND(I587*H587,2)</f>
        <v>0</v>
      </c>
      <c r="K587" s="223" t="s">
        <v>1</v>
      </c>
      <c r="L587" s="46"/>
      <c r="M587" s="228" t="s">
        <v>1</v>
      </c>
      <c r="N587" s="229" t="s">
        <v>48</v>
      </c>
      <c r="O587" s="93"/>
      <c r="P587" s="230">
        <f>O587*H587</f>
        <v>0</v>
      </c>
      <c r="Q587" s="230">
        <v>0</v>
      </c>
      <c r="R587" s="230">
        <f>Q587*H587</f>
        <v>0</v>
      </c>
      <c r="S587" s="230">
        <v>0.017</v>
      </c>
      <c r="T587" s="231">
        <f>S587*H587</f>
        <v>0.9860000000000001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32" t="s">
        <v>349</v>
      </c>
      <c r="AT587" s="232" t="s">
        <v>145</v>
      </c>
      <c r="AU587" s="232" t="s">
        <v>93</v>
      </c>
      <c r="AY587" s="18" t="s">
        <v>142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18" t="s">
        <v>91</v>
      </c>
      <c r="BK587" s="233">
        <f>ROUND(I587*H587,2)</f>
        <v>0</v>
      </c>
      <c r="BL587" s="18" t="s">
        <v>349</v>
      </c>
      <c r="BM587" s="232" t="s">
        <v>1038</v>
      </c>
    </row>
    <row r="588" spans="1:65" s="2" customFormat="1" ht="37.8" customHeight="1">
      <c r="A588" s="40"/>
      <c r="B588" s="41"/>
      <c r="C588" s="221" t="s">
        <v>1039</v>
      </c>
      <c r="D588" s="221" t="s">
        <v>145</v>
      </c>
      <c r="E588" s="222" t="s">
        <v>1040</v>
      </c>
      <c r="F588" s="223" t="s">
        <v>907</v>
      </c>
      <c r="G588" s="224" t="s">
        <v>374</v>
      </c>
      <c r="H588" s="225">
        <v>1</v>
      </c>
      <c r="I588" s="226"/>
      <c r="J588" s="227">
        <f>ROUND(I588*H588,2)</f>
        <v>0</v>
      </c>
      <c r="K588" s="223" t="s">
        <v>1</v>
      </c>
      <c r="L588" s="46"/>
      <c r="M588" s="228" t="s">
        <v>1</v>
      </c>
      <c r="N588" s="229" t="s">
        <v>48</v>
      </c>
      <c r="O588" s="93"/>
      <c r="P588" s="230">
        <f>O588*H588</f>
        <v>0</v>
      </c>
      <c r="Q588" s="230">
        <v>0</v>
      </c>
      <c r="R588" s="230">
        <f>Q588*H588</f>
        <v>0</v>
      </c>
      <c r="S588" s="230">
        <v>0</v>
      </c>
      <c r="T588" s="231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32" t="s">
        <v>349</v>
      </c>
      <c r="AT588" s="232" t="s">
        <v>145</v>
      </c>
      <c r="AU588" s="232" t="s">
        <v>93</v>
      </c>
      <c r="AY588" s="18" t="s">
        <v>142</v>
      </c>
      <c r="BE588" s="233">
        <f>IF(N588="základní",J588,0)</f>
        <v>0</v>
      </c>
      <c r="BF588" s="233">
        <f>IF(N588="snížená",J588,0)</f>
        <v>0</v>
      </c>
      <c r="BG588" s="233">
        <f>IF(N588="zákl. přenesená",J588,0)</f>
        <v>0</v>
      </c>
      <c r="BH588" s="233">
        <f>IF(N588="sníž. přenesená",J588,0)</f>
        <v>0</v>
      </c>
      <c r="BI588" s="233">
        <f>IF(N588="nulová",J588,0)</f>
        <v>0</v>
      </c>
      <c r="BJ588" s="18" t="s">
        <v>91</v>
      </c>
      <c r="BK588" s="233">
        <f>ROUND(I588*H588,2)</f>
        <v>0</v>
      </c>
      <c r="BL588" s="18" t="s">
        <v>349</v>
      </c>
      <c r="BM588" s="232" t="s">
        <v>1041</v>
      </c>
    </row>
    <row r="589" spans="1:65" s="2" customFormat="1" ht="24.15" customHeight="1">
      <c r="A589" s="40"/>
      <c r="B589" s="41"/>
      <c r="C589" s="221" t="s">
        <v>1042</v>
      </c>
      <c r="D589" s="221" t="s">
        <v>145</v>
      </c>
      <c r="E589" s="222" t="s">
        <v>1043</v>
      </c>
      <c r="F589" s="223" t="s">
        <v>911</v>
      </c>
      <c r="G589" s="224" t="s">
        <v>374</v>
      </c>
      <c r="H589" s="225">
        <v>1</v>
      </c>
      <c r="I589" s="226"/>
      <c r="J589" s="227">
        <f>ROUND(I589*H589,2)</f>
        <v>0</v>
      </c>
      <c r="K589" s="223" t="s">
        <v>1</v>
      </c>
      <c r="L589" s="46"/>
      <c r="M589" s="228" t="s">
        <v>1</v>
      </c>
      <c r="N589" s="229" t="s">
        <v>48</v>
      </c>
      <c r="O589" s="93"/>
      <c r="P589" s="230">
        <f>O589*H589</f>
        <v>0</v>
      </c>
      <c r="Q589" s="230">
        <v>0</v>
      </c>
      <c r="R589" s="230">
        <f>Q589*H589</f>
        <v>0</v>
      </c>
      <c r="S589" s="230">
        <v>0</v>
      </c>
      <c r="T589" s="231">
        <f>S589*H589</f>
        <v>0</v>
      </c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R589" s="232" t="s">
        <v>349</v>
      </c>
      <c r="AT589" s="232" t="s">
        <v>145</v>
      </c>
      <c r="AU589" s="232" t="s">
        <v>93</v>
      </c>
      <c r="AY589" s="18" t="s">
        <v>142</v>
      </c>
      <c r="BE589" s="233">
        <f>IF(N589="základní",J589,0)</f>
        <v>0</v>
      </c>
      <c r="BF589" s="233">
        <f>IF(N589="snížená",J589,0)</f>
        <v>0</v>
      </c>
      <c r="BG589" s="233">
        <f>IF(N589="zákl. přenesená",J589,0)</f>
        <v>0</v>
      </c>
      <c r="BH589" s="233">
        <f>IF(N589="sníž. přenesená",J589,0)</f>
        <v>0</v>
      </c>
      <c r="BI589" s="233">
        <f>IF(N589="nulová",J589,0)</f>
        <v>0</v>
      </c>
      <c r="BJ589" s="18" t="s">
        <v>91</v>
      </c>
      <c r="BK589" s="233">
        <f>ROUND(I589*H589,2)</f>
        <v>0</v>
      </c>
      <c r="BL589" s="18" t="s">
        <v>349</v>
      </c>
      <c r="BM589" s="232" t="s">
        <v>1044</v>
      </c>
    </row>
    <row r="590" spans="1:65" s="2" customFormat="1" ht="24.15" customHeight="1">
      <c r="A590" s="40"/>
      <c r="B590" s="41"/>
      <c r="C590" s="221" t="s">
        <v>1045</v>
      </c>
      <c r="D590" s="221" t="s">
        <v>145</v>
      </c>
      <c r="E590" s="222" t="s">
        <v>1046</v>
      </c>
      <c r="F590" s="223" t="s">
        <v>915</v>
      </c>
      <c r="G590" s="224" t="s">
        <v>374</v>
      </c>
      <c r="H590" s="225">
        <v>1</v>
      </c>
      <c r="I590" s="226"/>
      <c r="J590" s="227">
        <f>ROUND(I590*H590,2)</f>
        <v>0</v>
      </c>
      <c r="K590" s="223" t="s">
        <v>1</v>
      </c>
      <c r="L590" s="46"/>
      <c r="M590" s="228" t="s">
        <v>1</v>
      </c>
      <c r="N590" s="229" t="s">
        <v>48</v>
      </c>
      <c r="O590" s="93"/>
      <c r="P590" s="230">
        <f>O590*H590</f>
        <v>0</v>
      </c>
      <c r="Q590" s="230">
        <v>0</v>
      </c>
      <c r="R590" s="230">
        <f>Q590*H590</f>
        <v>0</v>
      </c>
      <c r="S590" s="230">
        <v>0</v>
      </c>
      <c r="T590" s="231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32" t="s">
        <v>349</v>
      </c>
      <c r="AT590" s="232" t="s">
        <v>145</v>
      </c>
      <c r="AU590" s="232" t="s">
        <v>93</v>
      </c>
      <c r="AY590" s="18" t="s">
        <v>142</v>
      </c>
      <c r="BE590" s="233">
        <f>IF(N590="základní",J590,0)</f>
        <v>0</v>
      </c>
      <c r="BF590" s="233">
        <f>IF(N590="snížená",J590,0)</f>
        <v>0</v>
      </c>
      <c r="BG590" s="233">
        <f>IF(N590="zákl. přenesená",J590,0)</f>
        <v>0</v>
      </c>
      <c r="BH590" s="233">
        <f>IF(N590="sníž. přenesená",J590,0)</f>
        <v>0</v>
      </c>
      <c r="BI590" s="233">
        <f>IF(N590="nulová",J590,0)</f>
        <v>0</v>
      </c>
      <c r="BJ590" s="18" t="s">
        <v>91</v>
      </c>
      <c r="BK590" s="233">
        <f>ROUND(I590*H590,2)</f>
        <v>0</v>
      </c>
      <c r="BL590" s="18" t="s">
        <v>349</v>
      </c>
      <c r="BM590" s="232" t="s">
        <v>1047</v>
      </c>
    </row>
    <row r="591" spans="1:65" s="2" customFormat="1" ht="24.15" customHeight="1">
      <c r="A591" s="40"/>
      <c r="B591" s="41"/>
      <c r="C591" s="221" t="s">
        <v>1048</v>
      </c>
      <c r="D591" s="221" t="s">
        <v>145</v>
      </c>
      <c r="E591" s="222" t="s">
        <v>1049</v>
      </c>
      <c r="F591" s="223" t="s">
        <v>1050</v>
      </c>
      <c r="G591" s="224" t="s">
        <v>414</v>
      </c>
      <c r="H591" s="225">
        <v>58</v>
      </c>
      <c r="I591" s="226"/>
      <c r="J591" s="227">
        <f>ROUND(I591*H591,2)</f>
        <v>0</v>
      </c>
      <c r="K591" s="223" t="s">
        <v>1</v>
      </c>
      <c r="L591" s="46"/>
      <c r="M591" s="228" t="s">
        <v>1</v>
      </c>
      <c r="N591" s="229" t="s">
        <v>48</v>
      </c>
      <c r="O591" s="93"/>
      <c r="P591" s="230">
        <f>O591*H591</f>
        <v>0</v>
      </c>
      <c r="Q591" s="230">
        <v>0</v>
      </c>
      <c r="R591" s="230">
        <f>Q591*H591</f>
        <v>0</v>
      </c>
      <c r="S591" s="230">
        <v>0</v>
      </c>
      <c r="T591" s="231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32" t="s">
        <v>349</v>
      </c>
      <c r="AT591" s="232" t="s">
        <v>145</v>
      </c>
      <c r="AU591" s="232" t="s">
        <v>93</v>
      </c>
      <c r="AY591" s="18" t="s">
        <v>142</v>
      </c>
      <c r="BE591" s="233">
        <f>IF(N591="základní",J591,0)</f>
        <v>0</v>
      </c>
      <c r="BF591" s="233">
        <f>IF(N591="snížená",J591,0)</f>
        <v>0</v>
      </c>
      <c r="BG591" s="233">
        <f>IF(N591="zákl. přenesená",J591,0)</f>
        <v>0</v>
      </c>
      <c r="BH591" s="233">
        <f>IF(N591="sníž. přenesená",J591,0)</f>
        <v>0</v>
      </c>
      <c r="BI591" s="233">
        <f>IF(N591="nulová",J591,0)</f>
        <v>0</v>
      </c>
      <c r="BJ591" s="18" t="s">
        <v>91</v>
      </c>
      <c r="BK591" s="233">
        <f>ROUND(I591*H591,2)</f>
        <v>0</v>
      </c>
      <c r="BL591" s="18" t="s">
        <v>349</v>
      </c>
      <c r="BM591" s="232" t="s">
        <v>1051</v>
      </c>
    </row>
    <row r="592" spans="1:65" s="2" customFormat="1" ht="24.15" customHeight="1">
      <c r="A592" s="40"/>
      <c r="B592" s="41"/>
      <c r="C592" s="221" t="s">
        <v>1052</v>
      </c>
      <c r="D592" s="221" t="s">
        <v>145</v>
      </c>
      <c r="E592" s="222" t="s">
        <v>1053</v>
      </c>
      <c r="F592" s="223" t="s">
        <v>1054</v>
      </c>
      <c r="G592" s="224" t="s">
        <v>552</v>
      </c>
      <c r="H592" s="288"/>
      <c r="I592" s="226"/>
      <c r="J592" s="227">
        <f>ROUND(I592*H592,2)</f>
        <v>0</v>
      </c>
      <c r="K592" s="223" t="s">
        <v>149</v>
      </c>
      <c r="L592" s="46"/>
      <c r="M592" s="228" t="s">
        <v>1</v>
      </c>
      <c r="N592" s="229" t="s">
        <v>48</v>
      </c>
      <c r="O592" s="93"/>
      <c r="P592" s="230">
        <f>O592*H592</f>
        <v>0</v>
      </c>
      <c r="Q592" s="230">
        <v>0</v>
      </c>
      <c r="R592" s="230">
        <f>Q592*H592</f>
        <v>0</v>
      </c>
      <c r="S592" s="230">
        <v>0</v>
      </c>
      <c r="T592" s="231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32" t="s">
        <v>349</v>
      </c>
      <c r="AT592" s="232" t="s">
        <v>145</v>
      </c>
      <c r="AU592" s="232" t="s">
        <v>93</v>
      </c>
      <c r="AY592" s="18" t="s">
        <v>142</v>
      </c>
      <c r="BE592" s="233">
        <f>IF(N592="základní",J592,0)</f>
        <v>0</v>
      </c>
      <c r="BF592" s="233">
        <f>IF(N592="snížená",J592,0)</f>
        <v>0</v>
      </c>
      <c r="BG592" s="233">
        <f>IF(N592="zákl. přenesená",J592,0)</f>
        <v>0</v>
      </c>
      <c r="BH592" s="233">
        <f>IF(N592="sníž. přenesená",J592,0)</f>
        <v>0</v>
      </c>
      <c r="BI592" s="233">
        <f>IF(N592="nulová",J592,0)</f>
        <v>0</v>
      </c>
      <c r="BJ592" s="18" t="s">
        <v>91</v>
      </c>
      <c r="BK592" s="233">
        <f>ROUND(I592*H592,2)</f>
        <v>0</v>
      </c>
      <c r="BL592" s="18" t="s">
        <v>349</v>
      </c>
      <c r="BM592" s="232" t="s">
        <v>1055</v>
      </c>
    </row>
    <row r="593" spans="1:63" s="12" customFormat="1" ht="22.8" customHeight="1">
      <c r="A593" s="12"/>
      <c r="B593" s="205"/>
      <c r="C593" s="206"/>
      <c r="D593" s="207" t="s">
        <v>82</v>
      </c>
      <c r="E593" s="219" t="s">
        <v>1056</v>
      </c>
      <c r="F593" s="219" t="s">
        <v>1057</v>
      </c>
      <c r="G593" s="206"/>
      <c r="H593" s="206"/>
      <c r="I593" s="209"/>
      <c r="J593" s="220">
        <f>BK593</f>
        <v>0</v>
      </c>
      <c r="K593" s="206"/>
      <c r="L593" s="211"/>
      <c r="M593" s="212"/>
      <c r="N593" s="213"/>
      <c r="O593" s="213"/>
      <c r="P593" s="214">
        <f>SUM(P594:P598)</f>
        <v>0</v>
      </c>
      <c r="Q593" s="213"/>
      <c r="R593" s="214">
        <f>SUM(R594:R598)</f>
        <v>0.9309029040000001</v>
      </c>
      <c r="S593" s="213"/>
      <c r="T593" s="215">
        <f>SUM(T594:T598)</f>
        <v>0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R593" s="216" t="s">
        <v>93</v>
      </c>
      <c r="AT593" s="217" t="s">
        <v>82</v>
      </c>
      <c r="AU593" s="217" t="s">
        <v>91</v>
      </c>
      <c r="AY593" s="216" t="s">
        <v>142</v>
      </c>
      <c r="BK593" s="218">
        <f>SUM(BK594:BK598)</f>
        <v>0</v>
      </c>
    </row>
    <row r="594" spans="1:65" s="2" customFormat="1" ht="24.15" customHeight="1">
      <c r="A594" s="40"/>
      <c r="B594" s="41"/>
      <c r="C594" s="221" t="s">
        <v>1058</v>
      </c>
      <c r="D594" s="221" t="s">
        <v>145</v>
      </c>
      <c r="E594" s="222" t="s">
        <v>1059</v>
      </c>
      <c r="F594" s="223" t="s">
        <v>1060</v>
      </c>
      <c r="G594" s="224" t="s">
        <v>163</v>
      </c>
      <c r="H594" s="225">
        <v>56.1</v>
      </c>
      <c r="I594" s="226"/>
      <c r="J594" s="227">
        <f>ROUND(I594*H594,2)</f>
        <v>0</v>
      </c>
      <c r="K594" s="223" t="s">
        <v>149</v>
      </c>
      <c r="L594" s="46"/>
      <c r="M594" s="228" t="s">
        <v>1</v>
      </c>
      <c r="N594" s="229" t="s">
        <v>48</v>
      </c>
      <c r="O594" s="93"/>
      <c r="P594" s="230">
        <f>O594*H594</f>
        <v>0</v>
      </c>
      <c r="Q594" s="230">
        <v>0.00318</v>
      </c>
      <c r="R594" s="230">
        <f>Q594*H594</f>
        <v>0.178398</v>
      </c>
      <c r="S594" s="230">
        <v>0</v>
      </c>
      <c r="T594" s="231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32" t="s">
        <v>349</v>
      </c>
      <c r="AT594" s="232" t="s">
        <v>145</v>
      </c>
      <c r="AU594" s="232" t="s">
        <v>93</v>
      </c>
      <c r="AY594" s="18" t="s">
        <v>142</v>
      </c>
      <c r="BE594" s="233">
        <f>IF(N594="základní",J594,0)</f>
        <v>0</v>
      </c>
      <c r="BF594" s="233">
        <f>IF(N594="snížená",J594,0)</f>
        <v>0</v>
      </c>
      <c r="BG594" s="233">
        <f>IF(N594="zákl. přenesená",J594,0)</f>
        <v>0</v>
      </c>
      <c r="BH594" s="233">
        <f>IF(N594="sníž. přenesená",J594,0)</f>
        <v>0</v>
      </c>
      <c r="BI594" s="233">
        <f>IF(N594="nulová",J594,0)</f>
        <v>0</v>
      </c>
      <c r="BJ594" s="18" t="s">
        <v>91</v>
      </c>
      <c r="BK594" s="233">
        <f>ROUND(I594*H594,2)</f>
        <v>0</v>
      </c>
      <c r="BL594" s="18" t="s">
        <v>349</v>
      </c>
      <c r="BM594" s="232" t="s">
        <v>1061</v>
      </c>
    </row>
    <row r="595" spans="1:65" s="2" customFormat="1" ht="24.15" customHeight="1">
      <c r="A595" s="40"/>
      <c r="B595" s="41"/>
      <c r="C595" s="221" t="s">
        <v>1062</v>
      </c>
      <c r="D595" s="221" t="s">
        <v>145</v>
      </c>
      <c r="E595" s="222" t="s">
        <v>1063</v>
      </c>
      <c r="F595" s="223" t="s">
        <v>1064</v>
      </c>
      <c r="G595" s="224" t="s">
        <v>163</v>
      </c>
      <c r="H595" s="225">
        <v>1548.364</v>
      </c>
      <c r="I595" s="226"/>
      <c r="J595" s="227">
        <f>ROUND(I595*H595,2)</f>
        <v>0</v>
      </c>
      <c r="K595" s="223" t="s">
        <v>149</v>
      </c>
      <c r="L595" s="46"/>
      <c r="M595" s="228" t="s">
        <v>1</v>
      </c>
      <c r="N595" s="229" t="s">
        <v>48</v>
      </c>
      <c r="O595" s="93"/>
      <c r="P595" s="230">
        <f>O595*H595</f>
        <v>0</v>
      </c>
      <c r="Q595" s="230">
        <v>0.0002</v>
      </c>
      <c r="R595" s="230">
        <f>Q595*H595</f>
        <v>0.3096728</v>
      </c>
      <c r="S595" s="230">
        <v>0</v>
      </c>
      <c r="T595" s="231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32" t="s">
        <v>349</v>
      </c>
      <c r="AT595" s="232" t="s">
        <v>145</v>
      </c>
      <c r="AU595" s="232" t="s">
        <v>93</v>
      </c>
      <c r="AY595" s="18" t="s">
        <v>142</v>
      </c>
      <c r="BE595" s="233">
        <f>IF(N595="základní",J595,0)</f>
        <v>0</v>
      </c>
      <c r="BF595" s="233">
        <f>IF(N595="snížená",J595,0)</f>
        <v>0</v>
      </c>
      <c r="BG595" s="233">
        <f>IF(N595="zákl. přenesená",J595,0)</f>
        <v>0</v>
      </c>
      <c r="BH595" s="233">
        <f>IF(N595="sníž. přenesená",J595,0)</f>
        <v>0</v>
      </c>
      <c r="BI595" s="233">
        <f>IF(N595="nulová",J595,0)</f>
        <v>0</v>
      </c>
      <c r="BJ595" s="18" t="s">
        <v>91</v>
      </c>
      <c r="BK595" s="233">
        <f>ROUND(I595*H595,2)</f>
        <v>0</v>
      </c>
      <c r="BL595" s="18" t="s">
        <v>349</v>
      </c>
      <c r="BM595" s="232" t="s">
        <v>1065</v>
      </c>
    </row>
    <row r="596" spans="1:51" s="13" customFormat="1" ht="12">
      <c r="A596" s="13"/>
      <c r="B596" s="244"/>
      <c r="C596" s="245"/>
      <c r="D596" s="246" t="s">
        <v>157</v>
      </c>
      <c r="E596" s="247" t="s">
        <v>1</v>
      </c>
      <c r="F596" s="248" t="s">
        <v>100</v>
      </c>
      <c r="G596" s="245"/>
      <c r="H596" s="249">
        <v>1548.364</v>
      </c>
      <c r="I596" s="250"/>
      <c r="J596" s="245"/>
      <c r="K596" s="245"/>
      <c r="L596" s="251"/>
      <c r="M596" s="252"/>
      <c r="N596" s="253"/>
      <c r="O596" s="253"/>
      <c r="P596" s="253"/>
      <c r="Q596" s="253"/>
      <c r="R596" s="253"/>
      <c r="S596" s="253"/>
      <c r="T596" s="25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55" t="s">
        <v>157</v>
      </c>
      <c r="AU596" s="255" t="s">
        <v>93</v>
      </c>
      <c r="AV596" s="13" t="s">
        <v>93</v>
      </c>
      <c r="AW596" s="13" t="s">
        <v>38</v>
      </c>
      <c r="AX596" s="13" t="s">
        <v>91</v>
      </c>
      <c r="AY596" s="255" t="s">
        <v>142</v>
      </c>
    </row>
    <row r="597" spans="1:65" s="2" customFormat="1" ht="24.15" customHeight="1">
      <c r="A597" s="40"/>
      <c r="B597" s="41"/>
      <c r="C597" s="221" t="s">
        <v>1066</v>
      </c>
      <c r="D597" s="221" t="s">
        <v>145</v>
      </c>
      <c r="E597" s="222" t="s">
        <v>1067</v>
      </c>
      <c r="F597" s="223" t="s">
        <v>1068</v>
      </c>
      <c r="G597" s="224" t="s">
        <v>163</v>
      </c>
      <c r="H597" s="225">
        <v>1548.364</v>
      </c>
      <c r="I597" s="226"/>
      <c r="J597" s="227">
        <f>ROUND(I597*H597,2)</f>
        <v>0</v>
      </c>
      <c r="K597" s="223" t="s">
        <v>149</v>
      </c>
      <c r="L597" s="46"/>
      <c r="M597" s="228" t="s">
        <v>1</v>
      </c>
      <c r="N597" s="229" t="s">
        <v>48</v>
      </c>
      <c r="O597" s="93"/>
      <c r="P597" s="230">
        <f>O597*H597</f>
        <v>0</v>
      </c>
      <c r="Q597" s="230">
        <v>0.000286</v>
      </c>
      <c r="R597" s="230">
        <f>Q597*H597</f>
        <v>0.442832104</v>
      </c>
      <c r="S597" s="230">
        <v>0</v>
      </c>
      <c r="T597" s="231">
        <f>S597*H597</f>
        <v>0</v>
      </c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R597" s="232" t="s">
        <v>349</v>
      </c>
      <c r="AT597" s="232" t="s">
        <v>145</v>
      </c>
      <c r="AU597" s="232" t="s">
        <v>93</v>
      </c>
      <c r="AY597" s="18" t="s">
        <v>142</v>
      </c>
      <c r="BE597" s="233">
        <f>IF(N597="základní",J597,0)</f>
        <v>0</v>
      </c>
      <c r="BF597" s="233">
        <f>IF(N597="snížená",J597,0)</f>
        <v>0</v>
      </c>
      <c r="BG597" s="233">
        <f>IF(N597="zákl. přenesená",J597,0)</f>
        <v>0</v>
      </c>
      <c r="BH597" s="233">
        <f>IF(N597="sníž. přenesená",J597,0)</f>
        <v>0</v>
      </c>
      <c r="BI597" s="233">
        <f>IF(N597="nulová",J597,0)</f>
        <v>0</v>
      </c>
      <c r="BJ597" s="18" t="s">
        <v>91</v>
      </c>
      <c r="BK597" s="233">
        <f>ROUND(I597*H597,2)</f>
        <v>0</v>
      </c>
      <c r="BL597" s="18" t="s">
        <v>349</v>
      </c>
      <c r="BM597" s="232" t="s">
        <v>1069</v>
      </c>
    </row>
    <row r="598" spans="1:51" s="13" customFormat="1" ht="12">
      <c r="A598" s="13"/>
      <c r="B598" s="244"/>
      <c r="C598" s="245"/>
      <c r="D598" s="246" t="s">
        <v>157</v>
      </c>
      <c r="E598" s="247" t="s">
        <v>1</v>
      </c>
      <c r="F598" s="248" t="s">
        <v>100</v>
      </c>
      <c r="G598" s="245"/>
      <c r="H598" s="249">
        <v>1548.364</v>
      </c>
      <c r="I598" s="250"/>
      <c r="J598" s="245"/>
      <c r="K598" s="245"/>
      <c r="L598" s="251"/>
      <c r="M598" s="252"/>
      <c r="N598" s="253"/>
      <c r="O598" s="253"/>
      <c r="P598" s="253"/>
      <c r="Q598" s="253"/>
      <c r="R598" s="253"/>
      <c r="S598" s="253"/>
      <c r="T598" s="25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55" t="s">
        <v>157</v>
      </c>
      <c r="AU598" s="255" t="s">
        <v>93</v>
      </c>
      <c r="AV598" s="13" t="s">
        <v>93</v>
      </c>
      <c r="AW598" s="13" t="s">
        <v>38</v>
      </c>
      <c r="AX598" s="13" t="s">
        <v>91</v>
      </c>
      <c r="AY598" s="255" t="s">
        <v>142</v>
      </c>
    </row>
    <row r="599" spans="1:63" s="12" customFormat="1" ht="22.8" customHeight="1">
      <c r="A599" s="12"/>
      <c r="B599" s="205"/>
      <c r="C599" s="206"/>
      <c r="D599" s="207" t="s">
        <v>82</v>
      </c>
      <c r="E599" s="219" t="s">
        <v>1070</v>
      </c>
      <c r="F599" s="219" t="s">
        <v>1071</v>
      </c>
      <c r="G599" s="206"/>
      <c r="H599" s="206"/>
      <c r="I599" s="209"/>
      <c r="J599" s="220">
        <f>BK599</f>
        <v>0</v>
      </c>
      <c r="K599" s="206"/>
      <c r="L599" s="211"/>
      <c r="M599" s="212"/>
      <c r="N599" s="213"/>
      <c r="O599" s="213"/>
      <c r="P599" s="214">
        <f>SUM(P600:P603)</f>
        <v>0</v>
      </c>
      <c r="Q599" s="213"/>
      <c r="R599" s="214">
        <f>SUM(R600:R603)</f>
        <v>0.38818959999999997</v>
      </c>
      <c r="S599" s="213"/>
      <c r="T599" s="215">
        <f>SUM(T600:T603)</f>
        <v>2.37608</v>
      </c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R599" s="216" t="s">
        <v>93</v>
      </c>
      <c r="AT599" s="217" t="s">
        <v>82</v>
      </c>
      <c r="AU599" s="217" t="s">
        <v>91</v>
      </c>
      <c r="AY599" s="216" t="s">
        <v>142</v>
      </c>
      <c r="BK599" s="218">
        <f>SUM(BK600:BK603)</f>
        <v>0</v>
      </c>
    </row>
    <row r="600" spans="1:65" s="2" customFormat="1" ht="21.75" customHeight="1">
      <c r="A600" s="40"/>
      <c r="B600" s="41"/>
      <c r="C600" s="221" t="s">
        <v>1072</v>
      </c>
      <c r="D600" s="221" t="s">
        <v>145</v>
      </c>
      <c r="E600" s="222" t="s">
        <v>1073</v>
      </c>
      <c r="F600" s="223" t="s">
        <v>1074</v>
      </c>
      <c r="G600" s="224" t="s">
        <v>163</v>
      </c>
      <c r="H600" s="225">
        <v>237.608</v>
      </c>
      <c r="I600" s="226"/>
      <c r="J600" s="227">
        <f>ROUND(I600*H600,2)</f>
        <v>0</v>
      </c>
      <c r="K600" s="223" t="s">
        <v>149</v>
      </c>
      <c r="L600" s="46"/>
      <c r="M600" s="228" t="s">
        <v>1</v>
      </c>
      <c r="N600" s="229" t="s">
        <v>48</v>
      </c>
      <c r="O600" s="93"/>
      <c r="P600" s="230">
        <f>O600*H600</f>
        <v>0</v>
      </c>
      <c r="Q600" s="230">
        <v>0</v>
      </c>
      <c r="R600" s="230">
        <f>Q600*H600</f>
        <v>0</v>
      </c>
      <c r="S600" s="230">
        <v>0.01</v>
      </c>
      <c r="T600" s="231">
        <f>S600*H600</f>
        <v>2.37608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32" t="s">
        <v>349</v>
      </c>
      <c r="AT600" s="232" t="s">
        <v>145</v>
      </c>
      <c r="AU600" s="232" t="s">
        <v>93</v>
      </c>
      <c r="AY600" s="18" t="s">
        <v>142</v>
      </c>
      <c r="BE600" s="233">
        <f>IF(N600="základní",J600,0)</f>
        <v>0</v>
      </c>
      <c r="BF600" s="233">
        <f>IF(N600="snížená",J600,0)</f>
        <v>0</v>
      </c>
      <c r="BG600" s="233">
        <f>IF(N600="zákl. přenesená",J600,0)</f>
        <v>0</v>
      </c>
      <c r="BH600" s="233">
        <f>IF(N600="sníž. přenesená",J600,0)</f>
        <v>0</v>
      </c>
      <c r="BI600" s="233">
        <f>IF(N600="nulová",J600,0)</f>
        <v>0</v>
      </c>
      <c r="BJ600" s="18" t="s">
        <v>91</v>
      </c>
      <c r="BK600" s="233">
        <f>ROUND(I600*H600,2)</f>
        <v>0</v>
      </c>
      <c r="BL600" s="18" t="s">
        <v>349</v>
      </c>
      <c r="BM600" s="232" t="s">
        <v>1075</v>
      </c>
    </row>
    <row r="601" spans="1:51" s="13" customFormat="1" ht="12">
      <c r="A601" s="13"/>
      <c r="B601" s="244"/>
      <c r="C601" s="245"/>
      <c r="D601" s="246" t="s">
        <v>157</v>
      </c>
      <c r="E601" s="247" t="s">
        <v>1</v>
      </c>
      <c r="F601" s="248" t="s">
        <v>344</v>
      </c>
      <c r="G601" s="245"/>
      <c r="H601" s="249">
        <v>237.608</v>
      </c>
      <c r="I601" s="250"/>
      <c r="J601" s="245"/>
      <c r="K601" s="245"/>
      <c r="L601" s="251"/>
      <c r="M601" s="252"/>
      <c r="N601" s="253"/>
      <c r="O601" s="253"/>
      <c r="P601" s="253"/>
      <c r="Q601" s="253"/>
      <c r="R601" s="253"/>
      <c r="S601" s="253"/>
      <c r="T601" s="254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5" t="s">
        <v>157</v>
      </c>
      <c r="AU601" s="255" t="s">
        <v>93</v>
      </c>
      <c r="AV601" s="13" t="s">
        <v>93</v>
      </c>
      <c r="AW601" s="13" t="s">
        <v>38</v>
      </c>
      <c r="AX601" s="13" t="s">
        <v>91</v>
      </c>
      <c r="AY601" s="255" t="s">
        <v>142</v>
      </c>
    </row>
    <row r="602" spans="1:65" s="2" customFormat="1" ht="24.15" customHeight="1">
      <c r="A602" s="40"/>
      <c r="B602" s="41"/>
      <c r="C602" s="221" t="s">
        <v>1076</v>
      </c>
      <c r="D602" s="221" t="s">
        <v>145</v>
      </c>
      <c r="E602" s="222" t="s">
        <v>1077</v>
      </c>
      <c r="F602" s="223" t="s">
        <v>1078</v>
      </c>
      <c r="G602" s="224" t="s">
        <v>251</v>
      </c>
      <c r="H602" s="225">
        <v>512.8</v>
      </c>
      <c r="I602" s="226"/>
      <c r="J602" s="227">
        <f>ROUND(I602*H602,2)</f>
        <v>0</v>
      </c>
      <c r="K602" s="223" t="s">
        <v>149</v>
      </c>
      <c r="L602" s="46"/>
      <c r="M602" s="228" t="s">
        <v>1</v>
      </c>
      <c r="N602" s="229" t="s">
        <v>48</v>
      </c>
      <c r="O602" s="93"/>
      <c r="P602" s="230">
        <f>O602*H602</f>
        <v>0</v>
      </c>
      <c r="Q602" s="230">
        <v>0.000757</v>
      </c>
      <c r="R602" s="230">
        <f>Q602*H602</f>
        <v>0.38818959999999997</v>
      </c>
      <c r="S602" s="230">
        <v>0</v>
      </c>
      <c r="T602" s="231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32" t="s">
        <v>349</v>
      </c>
      <c r="AT602" s="232" t="s">
        <v>145</v>
      </c>
      <c r="AU602" s="232" t="s">
        <v>93</v>
      </c>
      <c r="AY602" s="18" t="s">
        <v>142</v>
      </c>
      <c r="BE602" s="233">
        <f>IF(N602="základní",J602,0)</f>
        <v>0</v>
      </c>
      <c r="BF602" s="233">
        <f>IF(N602="snížená",J602,0)</f>
        <v>0</v>
      </c>
      <c r="BG602" s="233">
        <f>IF(N602="zákl. přenesená",J602,0)</f>
        <v>0</v>
      </c>
      <c r="BH602" s="233">
        <f>IF(N602="sníž. přenesená",J602,0)</f>
        <v>0</v>
      </c>
      <c r="BI602" s="233">
        <f>IF(N602="nulová",J602,0)</f>
        <v>0</v>
      </c>
      <c r="BJ602" s="18" t="s">
        <v>91</v>
      </c>
      <c r="BK602" s="233">
        <f>ROUND(I602*H602,2)</f>
        <v>0</v>
      </c>
      <c r="BL602" s="18" t="s">
        <v>349</v>
      </c>
      <c r="BM602" s="232" t="s">
        <v>1079</v>
      </c>
    </row>
    <row r="603" spans="1:65" s="2" customFormat="1" ht="24.15" customHeight="1">
      <c r="A603" s="40"/>
      <c r="B603" s="41"/>
      <c r="C603" s="221" t="s">
        <v>1080</v>
      </c>
      <c r="D603" s="221" t="s">
        <v>145</v>
      </c>
      <c r="E603" s="222" t="s">
        <v>1081</v>
      </c>
      <c r="F603" s="223" t="s">
        <v>1082</v>
      </c>
      <c r="G603" s="224" t="s">
        <v>552</v>
      </c>
      <c r="H603" s="288"/>
      <c r="I603" s="226"/>
      <c r="J603" s="227">
        <f>ROUND(I603*H603,2)</f>
        <v>0</v>
      </c>
      <c r="K603" s="223" t="s">
        <v>149</v>
      </c>
      <c r="L603" s="46"/>
      <c r="M603" s="228" t="s">
        <v>1</v>
      </c>
      <c r="N603" s="229" t="s">
        <v>48</v>
      </c>
      <c r="O603" s="93"/>
      <c r="P603" s="230">
        <f>O603*H603</f>
        <v>0</v>
      </c>
      <c r="Q603" s="230">
        <v>0</v>
      </c>
      <c r="R603" s="230">
        <f>Q603*H603</f>
        <v>0</v>
      </c>
      <c r="S603" s="230">
        <v>0</v>
      </c>
      <c r="T603" s="231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32" t="s">
        <v>349</v>
      </c>
      <c r="AT603" s="232" t="s">
        <v>145</v>
      </c>
      <c r="AU603" s="232" t="s">
        <v>93</v>
      </c>
      <c r="AY603" s="18" t="s">
        <v>142</v>
      </c>
      <c r="BE603" s="233">
        <f>IF(N603="základní",J603,0)</f>
        <v>0</v>
      </c>
      <c r="BF603" s="233">
        <f>IF(N603="snížená",J603,0)</f>
        <v>0</v>
      </c>
      <c r="BG603" s="233">
        <f>IF(N603="zákl. přenesená",J603,0)</f>
        <v>0</v>
      </c>
      <c r="BH603" s="233">
        <f>IF(N603="sníž. přenesená",J603,0)</f>
        <v>0</v>
      </c>
      <c r="BI603" s="233">
        <f>IF(N603="nulová",J603,0)</f>
        <v>0</v>
      </c>
      <c r="BJ603" s="18" t="s">
        <v>91</v>
      </c>
      <c r="BK603" s="233">
        <f>ROUND(I603*H603,2)</f>
        <v>0</v>
      </c>
      <c r="BL603" s="18" t="s">
        <v>349</v>
      </c>
      <c r="BM603" s="232" t="s">
        <v>1083</v>
      </c>
    </row>
    <row r="604" spans="1:63" s="12" customFormat="1" ht="25.9" customHeight="1">
      <c r="A604" s="12"/>
      <c r="B604" s="205"/>
      <c r="C604" s="206"/>
      <c r="D604" s="207" t="s">
        <v>82</v>
      </c>
      <c r="E604" s="208" t="s">
        <v>152</v>
      </c>
      <c r="F604" s="208" t="s">
        <v>1084</v>
      </c>
      <c r="G604" s="206"/>
      <c r="H604" s="206"/>
      <c r="I604" s="209"/>
      <c r="J604" s="210">
        <f>BK604</f>
        <v>0</v>
      </c>
      <c r="K604" s="206"/>
      <c r="L604" s="211"/>
      <c r="M604" s="212"/>
      <c r="N604" s="213"/>
      <c r="O604" s="213"/>
      <c r="P604" s="214">
        <f>P605</f>
        <v>0</v>
      </c>
      <c r="Q604" s="213"/>
      <c r="R604" s="214">
        <f>R605</f>
        <v>0</v>
      </c>
      <c r="S604" s="213"/>
      <c r="T604" s="215">
        <f>T605</f>
        <v>0</v>
      </c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R604" s="216" t="s">
        <v>143</v>
      </c>
      <c r="AT604" s="217" t="s">
        <v>82</v>
      </c>
      <c r="AU604" s="217" t="s">
        <v>83</v>
      </c>
      <c r="AY604" s="216" t="s">
        <v>142</v>
      </c>
      <c r="BK604" s="218">
        <f>BK605</f>
        <v>0</v>
      </c>
    </row>
    <row r="605" spans="1:63" s="12" customFormat="1" ht="22.8" customHeight="1">
      <c r="A605" s="12"/>
      <c r="B605" s="205"/>
      <c r="C605" s="206"/>
      <c r="D605" s="207" t="s">
        <v>82</v>
      </c>
      <c r="E605" s="219" t="s">
        <v>1085</v>
      </c>
      <c r="F605" s="219" t="s">
        <v>1086</v>
      </c>
      <c r="G605" s="206"/>
      <c r="H605" s="206"/>
      <c r="I605" s="209"/>
      <c r="J605" s="220">
        <f>BK605</f>
        <v>0</v>
      </c>
      <c r="K605" s="206"/>
      <c r="L605" s="211"/>
      <c r="M605" s="212"/>
      <c r="N605" s="213"/>
      <c r="O605" s="213"/>
      <c r="P605" s="214">
        <f>SUM(P606:P607)</f>
        <v>0</v>
      </c>
      <c r="Q605" s="213"/>
      <c r="R605" s="214">
        <f>SUM(R606:R607)</f>
        <v>0</v>
      </c>
      <c r="S605" s="213"/>
      <c r="T605" s="215">
        <f>SUM(T606:T607)</f>
        <v>0</v>
      </c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R605" s="216" t="s">
        <v>143</v>
      </c>
      <c r="AT605" s="217" t="s">
        <v>82</v>
      </c>
      <c r="AU605" s="217" t="s">
        <v>91</v>
      </c>
      <c r="AY605" s="216" t="s">
        <v>142</v>
      </c>
      <c r="BK605" s="218">
        <f>SUM(BK606:BK607)</f>
        <v>0</v>
      </c>
    </row>
    <row r="606" spans="1:65" s="2" customFormat="1" ht="62.7" customHeight="1">
      <c r="A606" s="40"/>
      <c r="B606" s="41"/>
      <c r="C606" s="221" t="s">
        <v>1087</v>
      </c>
      <c r="D606" s="221" t="s">
        <v>145</v>
      </c>
      <c r="E606" s="222" t="s">
        <v>1088</v>
      </c>
      <c r="F606" s="223" t="s">
        <v>1089</v>
      </c>
      <c r="G606" s="224" t="s">
        <v>374</v>
      </c>
      <c r="H606" s="225">
        <v>1</v>
      </c>
      <c r="I606" s="226"/>
      <c r="J606" s="227">
        <f>ROUND(I606*H606,2)</f>
        <v>0</v>
      </c>
      <c r="K606" s="223" t="s">
        <v>1</v>
      </c>
      <c r="L606" s="46"/>
      <c r="M606" s="228" t="s">
        <v>1</v>
      </c>
      <c r="N606" s="229" t="s">
        <v>48</v>
      </c>
      <c r="O606" s="93"/>
      <c r="P606" s="230">
        <f>O606*H606</f>
        <v>0</v>
      </c>
      <c r="Q606" s="230">
        <v>0</v>
      </c>
      <c r="R606" s="230">
        <f>Q606*H606</f>
        <v>0</v>
      </c>
      <c r="S606" s="230">
        <v>0</v>
      </c>
      <c r="T606" s="231">
        <f>S606*H606</f>
        <v>0</v>
      </c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R606" s="232" t="s">
        <v>608</v>
      </c>
      <c r="AT606" s="232" t="s">
        <v>145</v>
      </c>
      <c r="AU606" s="232" t="s">
        <v>93</v>
      </c>
      <c r="AY606" s="18" t="s">
        <v>142</v>
      </c>
      <c r="BE606" s="233">
        <f>IF(N606="základní",J606,0)</f>
        <v>0</v>
      </c>
      <c r="BF606" s="233">
        <f>IF(N606="snížená",J606,0)</f>
        <v>0</v>
      </c>
      <c r="BG606" s="233">
        <f>IF(N606="zákl. přenesená",J606,0)</f>
        <v>0</v>
      </c>
      <c r="BH606" s="233">
        <f>IF(N606="sníž. přenesená",J606,0)</f>
        <v>0</v>
      </c>
      <c r="BI606" s="233">
        <f>IF(N606="nulová",J606,0)</f>
        <v>0</v>
      </c>
      <c r="BJ606" s="18" t="s">
        <v>91</v>
      </c>
      <c r="BK606" s="233">
        <f>ROUND(I606*H606,2)</f>
        <v>0</v>
      </c>
      <c r="BL606" s="18" t="s">
        <v>608</v>
      </c>
      <c r="BM606" s="232" t="s">
        <v>1090</v>
      </c>
    </row>
    <row r="607" spans="1:65" s="2" customFormat="1" ht="16.5" customHeight="1">
      <c r="A607" s="40"/>
      <c r="B607" s="41"/>
      <c r="C607" s="221" t="s">
        <v>1091</v>
      </c>
      <c r="D607" s="221" t="s">
        <v>145</v>
      </c>
      <c r="E607" s="222" t="s">
        <v>1092</v>
      </c>
      <c r="F607" s="223" t="s">
        <v>1093</v>
      </c>
      <c r="G607" s="224" t="s">
        <v>374</v>
      </c>
      <c r="H607" s="225">
        <v>1</v>
      </c>
      <c r="I607" s="226"/>
      <c r="J607" s="227">
        <f>ROUND(I607*H607,2)</f>
        <v>0</v>
      </c>
      <c r="K607" s="223" t="s">
        <v>1</v>
      </c>
      <c r="L607" s="46"/>
      <c r="M607" s="289" t="s">
        <v>1</v>
      </c>
      <c r="N607" s="290" t="s">
        <v>48</v>
      </c>
      <c r="O607" s="291"/>
      <c r="P607" s="292">
        <f>O607*H607</f>
        <v>0</v>
      </c>
      <c r="Q607" s="292">
        <v>0</v>
      </c>
      <c r="R607" s="292">
        <f>Q607*H607</f>
        <v>0</v>
      </c>
      <c r="S607" s="292">
        <v>0</v>
      </c>
      <c r="T607" s="293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32" t="s">
        <v>608</v>
      </c>
      <c r="AT607" s="232" t="s">
        <v>145</v>
      </c>
      <c r="AU607" s="232" t="s">
        <v>93</v>
      </c>
      <c r="AY607" s="18" t="s">
        <v>142</v>
      </c>
      <c r="BE607" s="233">
        <f>IF(N607="základní",J607,0)</f>
        <v>0</v>
      </c>
      <c r="BF607" s="233">
        <f>IF(N607="snížená",J607,0)</f>
        <v>0</v>
      </c>
      <c r="BG607" s="233">
        <f>IF(N607="zákl. přenesená",J607,0)</f>
        <v>0</v>
      </c>
      <c r="BH607" s="233">
        <f>IF(N607="sníž. přenesená",J607,0)</f>
        <v>0</v>
      </c>
      <c r="BI607" s="233">
        <f>IF(N607="nulová",J607,0)</f>
        <v>0</v>
      </c>
      <c r="BJ607" s="18" t="s">
        <v>91</v>
      </c>
      <c r="BK607" s="233">
        <f>ROUND(I607*H607,2)</f>
        <v>0</v>
      </c>
      <c r="BL607" s="18" t="s">
        <v>608</v>
      </c>
      <c r="BM607" s="232" t="s">
        <v>1094</v>
      </c>
    </row>
    <row r="608" spans="1:31" s="2" customFormat="1" ht="6.95" customHeight="1">
      <c r="A608" s="40"/>
      <c r="B608" s="68"/>
      <c r="C608" s="69"/>
      <c r="D608" s="69"/>
      <c r="E608" s="69"/>
      <c r="F608" s="69"/>
      <c r="G608" s="69"/>
      <c r="H608" s="69"/>
      <c r="I608" s="69"/>
      <c r="J608" s="69"/>
      <c r="K608" s="69"/>
      <c r="L608" s="46"/>
      <c r="M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</row>
  </sheetData>
  <sheetProtection password="CC35" sheet="1" objects="1" scenarios="1" formatColumns="0" formatRows="0" autoFilter="0"/>
  <autoFilter ref="C131:K607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93</v>
      </c>
    </row>
    <row r="4" spans="2:46" s="1" customFormat="1" ht="24.95" customHeight="1">
      <c r="B4" s="21"/>
      <c r="D4" s="141" t="s">
        <v>103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26.25" customHeight="1">
      <c r="B7" s="21"/>
      <c r="E7" s="144" t="str">
        <f>'Rekapitulace stavby'!K6</f>
        <v>Realizace úspor energie - OLÚ Jevíčko, budova stravovacího provozu, 21.10.2021</v>
      </c>
      <c r="F7" s="143"/>
      <c r="G7" s="143"/>
      <c r="H7" s="143"/>
      <c r="L7" s="21"/>
    </row>
    <row r="8" spans="1:31" s="2" customFormat="1" ht="12" customHeight="1">
      <c r="A8" s="40"/>
      <c r="B8" s="46"/>
      <c r="C8" s="40"/>
      <c r="D8" s="143" t="s">
        <v>104</v>
      </c>
      <c r="E8" s="40"/>
      <c r="F8" s="40"/>
      <c r="G8" s="40"/>
      <c r="H8" s="40"/>
      <c r="I8" s="40"/>
      <c r="J8" s="40"/>
      <c r="K8" s="40"/>
      <c r="L8" s="65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5" t="s">
        <v>1095</v>
      </c>
      <c r="F9" s="40"/>
      <c r="G9" s="40"/>
      <c r="H9" s="40"/>
      <c r="I9" s="40"/>
      <c r="J9" s="40"/>
      <c r="K9" s="40"/>
      <c r="L9" s="65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65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3" t="s">
        <v>18</v>
      </c>
      <c r="E11" s="40"/>
      <c r="F11" s="146" t="s">
        <v>1</v>
      </c>
      <c r="G11" s="40"/>
      <c r="H11" s="40"/>
      <c r="I11" s="143" t="s">
        <v>20</v>
      </c>
      <c r="J11" s="146" t="s">
        <v>1</v>
      </c>
      <c r="K11" s="40"/>
      <c r="L11" s="65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3" t="s">
        <v>22</v>
      </c>
      <c r="E12" s="40"/>
      <c r="F12" s="146" t="s">
        <v>23</v>
      </c>
      <c r="G12" s="40"/>
      <c r="H12" s="40"/>
      <c r="I12" s="143" t="s">
        <v>24</v>
      </c>
      <c r="J12" s="147" t="str">
        <f>'Rekapitulace stavby'!AN8</f>
        <v>29. 4. 2021</v>
      </c>
      <c r="K12" s="40"/>
      <c r="L12" s="65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65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3" t="s">
        <v>30</v>
      </c>
      <c r="E14" s="40"/>
      <c r="F14" s="40"/>
      <c r="G14" s="40"/>
      <c r="H14" s="40"/>
      <c r="I14" s="143" t="s">
        <v>31</v>
      </c>
      <c r="J14" s="146" t="s">
        <v>1</v>
      </c>
      <c r="K14" s="40"/>
      <c r="L14" s="65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46" t="s">
        <v>32</v>
      </c>
      <c r="F15" s="40"/>
      <c r="G15" s="40"/>
      <c r="H15" s="40"/>
      <c r="I15" s="143" t="s">
        <v>33</v>
      </c>
      <c r="J15" s="146" t="s">
        <v>1</v>
      </c>
      <c r="K15" s="40"/>
      <c r="L15" s="65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6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3" t="s">
        <v>34</v>
      </c>
      <c r="E17" s="40"/>
      <c r="F17" s="40"/>
      <c r="G17" s="40"/>
      <c r="H17" s="40"/>
      <c r="I17" s="143" t="s">
        <v>31</v>
      </c>
      <c r="J17" s="34" t="str">
        <f>'Rekapitulace stavby'!AN13</f>
        <v>Vyplň údaj</v>
      </c>
      <c r="K17" s="40"/>
      <c r="L17" s="65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4" t="str">
        <f>'Rekapitulace stavby'!E14</f>
        <v>Vyplň údaj</v>
      </c>
      <c r="F18" s="146"/>
      <c r="G18" s="146"/>
      <c r="H18" s="146"/>
      <c r="I18" s="143" t="s">
        <v>33</v>
      </c>
      <c r="J18" s="34" t="str">
        <f>'Rekapitulace stavby'!AN14</f>
        <v>Vyplň údaj</v>
      </c>
      <c r="K18" s="40"/>
      <c r="L18" s="65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65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3" t="s">
        <v>36</v>
      </c>
      <c r="E20" s="40"/>
      <c r="F20" s="40"/>
      <c r="G20" s="40"/>
      <c r="H20" s="40"/>
      <c r="I20" s="143" t="s">
        <v>31</v>
      </c>
      <c r="J20" s="146" t="s">
        <v>1</v>
      </c>
      <c r="K20" s="40"/>
      <c r="L20" s="65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46" t="s">
        <v>37</v>
      </c>
      <c r="F21" s="40"/>
      <c r="G21" s="40"/>
      <c r="H21" s="40"/>
      <c r="I21" s="143" t="s">
        <v>33</v>
      </c>
      <c r="J21" s="146" t="s">
        <v>1</v>
      </c>
      <c r="K21" s="40"/>
      <c r="L21" s="65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65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3" t="s">
        <v>39</v>
      </c>
      <c r="E23" s="40"/>
      <c r="F23" s="40"/>
      <c r="G23" s="40"/>
      <c r="H23" s="40"/>
      <c r="I23" s="143" t="s">
        <v>31</v>
      </c>
      <c r="J23" s="146" t="s">
        <v>1</v>
      </c>
      <c r="K23" s="40"/>
      <c r="L23" s="6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46" t="s">
        <v>40</v>
      </c>
      <c r="F24" s="40"/>
      <c r="G24" s="40"/>
      <c r="H24" s="40"/>
      <c r="I24" s="143" t="s">
        <v>33</v>
      </c>
      <c r="J24" s="146" t="s">
        <v>1</v>
      </c>
      <c r="K24" s="40"/>
      <c r="L24" s="65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65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3" t="s">
        <v>41</v>
      </c>
      <c r="E26" s="40"/>
      <c r="F26" s="40"/>
      <c r="G26" s="40"/>
      <c r="H26" s="40"/>
      <c r="I26" s="40"/>
      <c r="J26" s="40"/>
      <c r="K26" s="40"/>
      <c r="L26" s="65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8"/>
      <c r="B27" s="149"/>
      <c r="C27" s="148"/>
      <c r="D27" s="148"/>
      <c r="E27" s="150" t="s">
        <v>42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65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2"/>
      <c r="E29" s="152"/>
      <c r="F29" s="152"/>
      <c r="G29" s="152"/>
      <c r="H29" s="152"/>
      <c r="I29" s="152"/>
      <c r="J29" s="152"/>
      <c r="K29" s="152"/>
      <c r="L29" s="65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3" t="s">
        <v>43</v>
      </c>
      <c r="E30" s="40"/>
      <c r="F30" s="40"/>
      <c r="G30" s="40"/>
      <c r="H30" s="40"/>
      <c r="I30" s="40"/>
      <c r="J30" s="154">
        <f>ROUND(J117,2)</f>
        <v>0</v>
      </c>
      <c r="K30" s="40"/>
      <c r="L30" s="65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2"/>
      <c r="E31" s="152"/>
      <c r="F31" s="152"/>
      <c r="G31" s="152"/>
      <c r="H31" s="152"/>
      <c r="I31" s="152"/>
      <c r="J31" s="152"/>
      <c r="K31" s="152"/>
      <c r="L31" s="65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5" t="s">
        <v>45</v>
      </c>
      <c r="G32" s="40"/>
      <c r="H32" s="40"/>
      <c r="I32" s="155" t="s">
        <v>44</v>
      </c>
      <c r="J32" s="155" t="s">
        <v>46</v>
      </c>
      <c r="K32" s="40"/>
      <c r="L32" s="65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6" t="s">
        <v>47</v>
      </c>
      <c r="E33" s="143" t="s">
        <v>48</v>
      </c>
      <c r="F33" s="157">
        <f>ROUND((SUM(BE117:BE130)),2)</f>
        <v>0</v>
      </c>
      <c r="G33" s="40"/>
      <c r="H33" s="40"/>
      <c r="I33" s="158">
        <v>0.21</v>
      </c>
      <c r="J33" s="157">
        <f>ROUND(((SUM(BE117:BE130))*I33),2)</f>
        <v>0</v>
      </c>
      <c r="K33" s="40"/>
      <c r="L33" s="65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3" t="s">
        <v>49</v>
      </c>
      <c r="F34" s="157">
        <f>ROUND((SUM(BF117:BF130)),2)</f>
        <v>0</v>
      </c>
      <c r="G34" s="40"/>
      <c r="H34" s="40"/>
      <c r="I34" s="158">
        <v>0.15</v>
      </c>
      <c r="J34" s="157">
        <f>ROUND(((SUM(BF117:BF130))*I34),2)</f>
        <v>0</v>
      </c>
      <c r="K34" s="40"/>
      <c r="L34" s="65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3" t="s">
        <v>50</v>
      </c>
      <c r="F35" s="157">
        <f>ROUND((SUM(BG117:BG130)),2)</f>
        <v>0</v>
      </c>
      <c r="G35" s="40"/>
      <c r="H35" s="40"/>
      <c r="I35" s="158">
        <v>0.21</v>
      </c>
      <c r="J35" s="157">
        <f>0</f>
        <v>0</v>
      </c>
      <c r="K35" s="40"/>
      <c r="L35" s="65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3" t="s">
        <v>51</v>
      </c>
      <c r="F36" s="157">
        <f>ROUND((SUM(BH117:BH130)),2)</f>
        <v>0</v>
      </c>
      <c r="G36" s="40"/>
      <c r="H36" s="40"/>
      <c r="I36" s="158">
        <v>0.15</v>
      </c>
      <c r="J36" s="157">
        <f>0</f>
        <v>0</v>
      </c>
      <c r="K36" s="40"/>
      <c r="L36" s="65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3" t="s">
        <v>52</v>
      </c>
      <c r="F37" s="157">
        <f>ROUND((SUM(BI117:BI130)),2)</f>
        <v>0</v>
      </c>
      <c r="G37" s="40"/>
      <c r="H37" s="40"/>
      <c r="I37" s="158">
        <v>0</v>
      </c>
      <c r="J37" s="157">
        <f>0</f>
        <v>0</v>
      </c>
      <c r="K37" s="40"/>
      <c r="L37" s="65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65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9"/>
      <c r="D39" s="160" t="s">
        <v>53</v>
      </c>
      <c r="E39" s="161"/>
      <c r="F39" s="161"/>
      <c r="G39" s="162" t="s">
        <v>54</v>
      </c>
      <c r="H39" s="163" t="s">
        <v>55</v>
      </c>
      <c r="I39" s="161"/>
      <c r="J39" s="164">
        <f>SUM(J30:J37)</f>
        <v>0</v>
      </c>
      <c r="K39" s="165"/>
      <c r="L39" s="65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65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5"/>
      <c r="D50" s="166" t="s">
        <v>56</v>
      </c>
      <c r="E50" s="167"/>
      <c r="F50" s="167"/>
      <c r="G50" s="166" t="s">
        <v>57</v>
      </c>
      <c r="H50" s="167"/>
      <c r="I50" s="167"/>
      <c r="J50" s="167"/>
      <c r="K50" s="167"/>
      <c r="L50" s="65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40"/>
      <c r="B61" s="46"/>
      <c r="C61" s="40"/>
      <c r="D61" s="168" t="s">
        <v>58</v>
      </c>
      <c r="E61" s="169"/>
      <c r="F61" s="170" t="s">
        <v>59</v>
      </c>
      <c r="G61" s="168" t="s">
        <v>58</v>
      </c>
      <c r="H61" s="169"/>
      <c r="I61" s="169"/>
      <c r="J61" s="171" t="s">
        <v>59</v>
      </c>
      <c r="K61" s="169"/>
      <c r="L61" s="65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40"/>
      <c r="B65" s="46"/>
      <c r="C65" s="40"/>
      <c r="D65" s="166" t="s">
        <v>60</v>
      </c>
      <c r="E65" s="172"/>
      <c r="F65" s="172"/>
      <c r="G65" s="166" t="s">
        <v>61</v>
      </c>
      <c r="H65" s="172"/>
      <c r="I65" s="172"/>
      <c r="J65" s="172"/>
      <c r="K65" s="172"/>
      <c r="L65" s="65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40"/>
      <c r="B76" s="46"/>
      <c r="C76" s="40"/>
      <c r="D76" s="168" t="s">
        <v>58</v>
      </c>
      <c r="E76" s="169"/>
      <c r="F76" s="170" t="s">
        <v>59</v>
      </c>
      <c r="G76" s="168" t="s">
        <v>58</v>
      </c>
      <c r="H76" s="169"/>
      <c r="I76" s="169"/>
      <c r="J76" s="171" t="s">
        <v>59</v>
      </c>
      <c r="K76" s="169"/>
      <c r="L76" s="65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4.4" customHeight="1">
      <c r="A77" s="40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5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5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4" t="s">
        <v>106</v>
      </c>
      <c r="D82" s="42"/>
      <c r="E82" s="42"/>
      <c r="F82" s="42"/>
      <c r="G82" s="42"/>
      <c r="H82" s="42"/>
      <c r="I82" s="42"/>
      <c r="J82" s="42"/>
      <c r="K82" s="42"/>
      <c r="L82" s="65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6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3" t="s">
        <v>16</v>
      </c>
      <c r="D84" s="42"/>
      <c r="E84" s="42"/>
      <c r="F84" s="42"/>
      <c r="G84" s="42"/>
      <c r="H84" s="42"/>
      <c r="I84" s="42"/>
      <c r="J84" s="42"/>
      <c r="K84" s="42"/>
      <c r="L84" s="65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6.25" customHeight="1">
      <c r="A85" s="40"/>
      <c r="B85" s="41"/>
      <c r="C85" s="42"/>
      <c r="D85" s="42"/>
      <c r="E85" s="177" t="str">
        <f>E7</f>
        <v>Realizace úspor energie - OLÚ Jevíčko, budova stravovacího provozu, 21.10.2021</v>
      </c>
      <c r="F85" s="33"/>
      <c r="G85" s="33"/>
      <c r="H85" s="33"/>
      <c r="I85" s="42"/>
      <c r="J85" s="42"/>
      <c r="K85" s="42"/>
      <c r="L85" s="65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3" t="s">
        <v>104</v>
      </c>
      <c r="D86" s="42"/>
      <c r="E86" s="42"/>
      <c r="F86" s="42"/>
      <c r="G86" s="42"/>
      <c r="H86" s="42"/>
      <c r="I86" s="42"/>
      <c r="J86" s="42"/>
      <c r="K86" s="42"/>
      <c r="L86" s="65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8" t="str">
        <f>E9</f>
        <v>SO 02 - Vedlejší rozpočtovací náklady</v>
      </c>
      <c r="F87" s="42"/>
      <c r="G87" s="42"/>
      <c r="H87" s="42"/>
      <c r="I87" s="42"/>
      <c r="J87" s="42"/>
      <c r="K87" s="42"/>
      <c r="L87" s="65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65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3" t="s">
        <v>22</v>
      </c>
      <c r="D89" s="42"/>
      <c r="E89" s="42"/>
      <c r="F89" s="28" t="str">
        <f>F12</f>
        <v>p.p.č.st. 366, k.ú, Jevíčko - Předměstí</v>
      </c>
      <c r="G89" s="42"/>
      <c r="H89" s="42"/>
      <c r="I89" s="33" t="s">
        <v>24</v>
      </c>
      <c r="J89" s="81" t="str">
        <f>IF(J12="","",J12)</f>
        <v>29. 4. 2021</v>
      </c>
      <c r="K89" s="42"/>
      <c r="L89" s="65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65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40.05" customHeight="1">
      <c r="A91" s="40"/>
      <c r="B91" s="41"/>
      <c r="C91" s="33" t="s">
        <v>30</v>
      </c>
      <c r="D91" s="42"/>
      <c r="E91" s="42"/>
      <c r="F91" s="28" t="str">
        <f>E15</f>
        <v>Pradubický kraj, Komenského nám. 125, Pardubice</v>
      </c>
      <c r="G91" s="42"/>
      <c r="H91" s="42"/>
      <c r="I91" s="33" t="s">
        <v>36</v>
      </c>
      <c r="J91" s="38" t="str">
        <f>E21</f>
        <v>Projecticon s.r.o., A.Kopeckého 151, Nový Hrádek</v>
      </c>
      <c r="K91" s="42"/>
      <c r="L91" s="65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5.15" customHeight="1">
      <c r="A92" s="40"/>
      <c r="B92" s="41"/>
      <c r="C92" s="33" t="s">
        <v>34</v>
      </c>
      <c r="D92" s="42"/>
      <c r="E92" s="42"/>
      <c r="F92" s="28" t="str">
        <f>IF(E18="","",E18)</f>
        <v>Vyplň údaj</v>
      </c>
      <c r="G92" s="42"/>
      <c r="H92" s="42"/>
      <c r="I92" s="33" t="s">
        <v>39</v>
      </c>
      <c r="J92" s="38" t="str">
        <f>E24</f>
        <v xml:space="preserve"> </v>
      </c>
      <c r="K92" s="42"/>
      <c r="L92" s="65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65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29.25" customHeight="1">
      <c r="A94" s="40"/>
      <c r="B94" s="41"/>
      <c r="C94" s="178" t="s">
        <v>107</v>
      </c>
      <c r="D94" s="179"/>
      <c r="E94" s="179"/>
      <c r="F94" s="179"/>
      <c r="G94" s="179"/>
      <c r="H94" s="179"/>
      <c r="I94" s="179"/>
      <c r="J94" s="180" t="s">
        <v>108</v>
      </c>
      <c r="K94" s="179"/>
      <c r="L94" s="65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65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47" s="2" customFormat="1" ht="22.8" customHeight="1">
      <c r="A96" s="40"/>
      <c r="B96" s="41"/>
      <c r="C96" s="181" t="s">
        <v>109</v>
      </c>
      <c r="D96" s="42"/>
      <c r="E96" s="42"/>
      <c r="F96" s="42"/>
      <c r="G96" s="42"/>
      <c r="H96" s="42"/>
      <c r="I96" s="42"/>
      <c r="J96" s="112">
        <f>J117</f>
        <v>0</v>
      </c>
      <c r="K96" s="42"/>
      <c r="L96" s="65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U96" s="18" t="s">
        <v>110</v>
      </c>
    </row>
    <row r="97" spans="1:31" s="9" customFormat="1" ht="24.95" customHeight="1">
      <c r="A97" s="9"/>
      <c r="B97" s="182"/>
      <c r="C97" s="183"/>
      <c r="D97" s="184" t="s">
        <v>1096</v>
      </c>
      <c r="E97" s="185"/>
      <c r="F97" s="185"/>
      <c r="G97" s="185"/>
      <c r="H97" s="185"/>
      <c r="I97" s="185"/>
      <c r="J97" s="186">
        <f>J118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65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6.95" customHeight="1">
      <c r="A99" s="40"/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5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3" spans="1:31" s="2" customFormat="1" ht="6.95" customHeight="1">
      <c r="A103" s="40"/>
      <c r="B103" s="70"/>
      <c r="C103" s="71"/>
      <c r="D103" s="71"/>
      <c r="E103" s="71"/>
      <c r="F103" s="71"/>
      <c r="G103" s="71"/>
      <c r="H103" s="71"/>
      <c r="I103" s="71"/>
      <c r="J103" s="71"/>
      <c r="K103" s="71"/>
      <c r="L103" s="6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24.95" customHeight="1">
      <c r="A104" s="40"/>
      <c r="B104" s="41"/>
      <c r="C104" s="24" t="s">
        <v>127</v>
      </c>
      <c r="D104" s="42"/>
      <c r="E104" s="42"/>
      <c r="F104" s="42"/>
      <c r="G104" s="42"/>
      <c r="H104" s="42"/>
      <c r="I104" s="42"/>
      <c r="J104" s="42"/>
      <c r="K104" s="42"/>
      <c r="L104" s="65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65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3" t="s">
        <v>16</v>
      </c>
      <c r="D106" s="42"/>
      <c r="E106" s="42"/>
      <c r="F106" s="42"/>
      <c r="G106" s="42"/>
      <c r="H106" s="42"/>
      <c r="I106" s="42"/>
      <c r="J106" s="42"/>
      <c r="K106" s="42"/>
      <c r="L106" s="65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26.25" customHeight="1">
      <c r="A107" s="40"/>
      <c r="B107" s="41"/>
      <c r="C107" s="42"/>
      <c r="D107" s="42"/>
      <c r="E107" s="177" t="str">
        <f>E7</f>
        <v>Realizace úspor energie - OLÚ Jevíčko, budova stravovacího provozu, 21.10.2021</v>
      </c>
      <c r="F107" s="33"/>
      <c r="G107" s="33"/>
      <c r="H107" s="33"/>
      <c r="I107" s="42"/>
      <c r="J107" s="42"/>
      <c r="K107" s="42"/>
      <c r="L107" s="65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12" customHeight="1">
      <c r="A108" s="40"/>
      <c r="B108" s="41"/>
      <c r="C108" s="33" t="s">
        <v>104</v>
      </c>
      <c r="D108" s="42"/>
      <c r="E108" s="42"/>
      <c r="F108" s="42"/>
      <c r="G108" s="42"/>
      <c r="H108" s="42"/>
      <c r="I108" s="42"/>
      <c r="J108" s="42"/>
      <c r="K108" s="42"/>
      <c r="L108" s="65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16.5" customHeight="1">
      <c r="A109" s="40"/>
      <c r="B109" s="41"/>
      <c r="C109" s="42"/>
      <c r="D109" s="42"/>
      <c r="E109" s="78" t="str">
        <f>E9</f>
        <v>SO 02 - Vedlejší rozpočtovací náklady</v>
      </c>
      <c r="F109" s="42"/>
      <c r="G109" s="42"/>
      <c r="H109" s="42"/>
      <c r="I109" s="42"/>
      <c r="J109" s="42"/>
      <c r="K109" s="42"/>
      <c r="L109" s="65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6.95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65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2" customFormat="1" ht="12" customHeight="1">
      <c r="A111" s="40"/>
      <c r="B111" s="41"/>
      <c r="C111" s="33" t="s">
        <v>22</v>
      </c>
      <c r="D111" s="42"/>
      <c r="E111" s="42"/>
      <c r="F111" s="28" t="str">
        <f>F12</f>
        <v>p.p.č.st. 366, k.ú, Jevíčko - Předměstí</v>
      </c>
      <c r="G111" s="42"/>
      <c r="H111" s="42"/>
      <c r="I111" s="33" t="s">
        <v>24</v>
      </c>
      <c r="J111" s="81" t="str">
        <f>IF(J12="","",J12)</f>
        <v>29. 4. 2021</v>
      </c>
      <c r="K111" s="42"/>
      <c r="L111" s="65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</row>
    <row r="112" spans="1:31" s="2" customFormat="1" ht="6.95" customHeight="1">
      <c r="A112" s="40"/>
      <c r="B112" s="41"/>
      <c r="C112" s="42"/>
      <c r="D112" s="42"/>
      <c r="E112" s="42"/>
      <c r="F112" s="42"/>
      <c r="G112" s="42"/>
      <c r="H112" s="42"/>
      <c r="I112" s="42"/>
      <c r="J112" s="42"/>
      <c r="K112" s="42"/>
      <c r="L112" s="65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</row>
    <row r="113" spans="1:31" s="2" customFormat="1" ht="40.05" customHeight="1">
      <c r="A113" s="40"/>
      <c r="B113" s="41"/>
      <c r="C113" s="33" t="s">
        <v>30</v>
      </c>
      <c r="D113" s="42"/>
      <c r="E113" s="42"/>
      <c r="F113" s="28" t="str">
        <f>E15</f>
        <v>Pradubický kraj, Komenského nám. 125, Pardubice</v>
      </c>
      <c r="G113" s="42"/>
      <c r="H113" s="42"/>
      <c r="I113" s="33" t="s">
        <v>36</v>
      </c>
      <c r="J113" s="38" t="str">
        <f>E21</f>
        <v>Projecticon s.r.o., A.Kopeckého 151, Nový Hrádek</v>
      </c>
      <c r="K113" s="42"/>
      <c r="L113" s="65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</row>
    <row r="114" spans="1:31" s="2" customFormat="1" ht="15.15" customHeight="1">
      <c r="A114" s="40"/>
      <c r="B114" s="41"/>
      <c r="C114" s="33" t="s">
        <v>34</v>
      </c>
      <c r="D114" s="42"/>
      <c r="E114" s="42"/>
      <c r="F114" s="28" t="str">
        <f>IF(E18="","",E18)</f>
        <v>Vyplň údaj</v>
      </c>
      <c r="G114" s="42"/>
      <c r="H114" s="42"/>
      <c r="I114" s="33" t="s">
        <v>39</v>
      </c>
      <c r="J114" s="38" t="str">
        <f>E24</f>
        <v xml:space="preserve"> </v>
      </c>
      <c r="K114" s="42"/>
      <c r="L114" s="65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  <row r="115" spans="1:31" s="2" customFormat="1" ht="10.3" customHeight="1">
      <c r="A115" s="40"/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65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  <row r="116" spans="1:31" s="11" customFormat="1" ht="29.25" customHeight="1">
      <c r="A116" s="194"/>
      <c r="B116" s="195"/>
      <c r="C116" s="196" t="s">
        <v>128</v>
      </c>
      <c r="D116" s="197" t="s">
        <v>68</v>
      </c>
      <c r="E116" s="197" t="s">
        <v>64</v>
      </c>
      <c r="F116" s="197" t="s">
        <v>65</v>
      </c>
      <c r="G116" s="197" t="s">
        <v>129</v>
      </c>
      <c r="H116" s="197" t="s">
        <v>130</v>
      </c>
      <c r="I116" s="197" t="s">
        <v>131</v>
      </c>
      <c r="J116" s="197" t="s">
        <v>108</v>
      </c>
      <c r="K116" s="198" t="s">
        <v>132</v>
      </c>
      <c r="L116" s="199"/>
      <c r="M116" s="102" t="s">
        <v>1</v>
      </c>
      <c r="N116" s="103" t="s">
        <v>47</v>
      </c>
      <c r="O116" s="103" t="s">
        <v>133</v>
      </c>
      <c r="P116" s="103" t="s">
        <v>134</v>
      </c>
      <c r="Q116" s="103" t="s">
        <v>135</v>
      </c>
      <c r="R116" s="103" t="s">
        <v>136</v>
      </c>
      <c r="S116" s="103" t="s">
        <v>137</v>
      </c>
      <c r="T116" s="104" t="s">
        <v>138</v>
      </c>
      <c r="U116" s="194"/>
      <c r="V116" s="194"/>
      <c r="W116" s="194"/>
      <c r="X116" s="194"/>
      <c r="Y116" s="194"/>
      <c r="Z116" s="194"/>
      <c r="AA116" s="194"/>
      <c r="AB116" s="194"/>
      <c r="AC116" s="194"/>
      <c r="AD116" s="194"/>
      <c r="AE116" s="194"/>
    </row>
    <row r="117" spans="1:63" s="2" customFormat="1" ht="22.8" customHeight="1">
      <c r="A117" s="40"/>
      <c r="B117" s="41"/>
      <c r="C117" s="109" t="s">
        <v>139</v>
      </c>
      <c r="D117" s="42"/>
      <c r="E117" s="42"/>
      <c r="F117" s="42"/>
      <c r="G117" s="42"/>
      <c r="H117" s="42"/>
      <c r="I117" s="42"/>
      <c r="J117" s="200">
        <f>BK117</f>
        <v>0</v>
      </c>
      <c r="K117" s="42"/>
      <c r="L117" s="46"/>
      <c r="M117" s="105"/>
      <c r="N117" s="201"/>
      <c r="O117" s="106"/>
      <c r="P117" s="202">
        <f>P118</f>
        <v>0</v>
      </c>
      <c r="Q117" s="106"/>
      <c r="R117" s="202">
        <f>R118</f>
        <v>0</v>
      </c>
      <c r="S117" s="106"/>
      <c r="T117" s="203">
        <f>T118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8" t="s">
        <v>82</v>
      </c>
      <c r="AU117" s="18" t="s">
        <v>110</v>
      </c>
      <c r="BK117" s="204">
        <f>BK118</f>
        <v>0</v>
      </c>
    </row>
    <row r="118" spans="1:63" s="12" customFormat="1" ht="25.9" customHeight="1">
      <c r="A118" s="12"/>
      <c r="B118" s="205"/>
      <c r="C118" s="206"/>
      <c r="D118" s="207" t="s">
        <v>82</v>
      </c>
      <c r="E118" s="208" t="s">
        <v>1097</v>
      </c>
      <c r="F118" s="208" t="s">
        <v>1098</v>
      </c>
      <c r="G118" s="206"/>
      <c r="H118" s="206"/>
      <c r="I118" s="209"/>
      <c r="J118" s="210">
        <f>BK118</f>
        <v>0</v>
      </c>
      <c r="K118" s="206"/>
      <c r="L118" s="211"/>
      <c r="M118" s="212"/>
      <c r="N118" s="213"/>
      <c r="O118" s="213"/>
      <c r="P118" s="214">
        <f>SUM(P119:P130)</f>
        <v>0</v>
      </c>
      <c r="Q118" s="213"/>
      <c r="R118" s="214">
        <f>SUM(R119:R130)</f>
        <v>0</v>
      </c>
      <c r="S118" s="213"/>
      <c r="T118" s="215">
        <f>SUM(T119:T130)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6" t="s">
        <v>248</v>
      </c>
      <c r="AT118" s="217" t="s">
        <v>82</v>
      </c>
      <c r="AU118" s="217" t="s">
        <v>83</v>
      </c>
      <c r="AY118" s="216" t="s">
        <v>142</v>
      </c>
      <c r="BK118" s="218">
        <f>SUM(BK119:BK130)</f>
        <v>0</v>
      </c>
    </row>
    <row r="119" spans="1:65" s="2" customFormat="1" ht="24.15" customHeight="1">
      <c r="A119" s="40"/>
      <c r="B119" s="41"/>
      <c r="C119" s="221" t="s">
        <v>91</v>
      </c>
      <c r="D119" s="221" t="s">
        <v>145</v>
      </c>
      <c r="E119" s="222" t="s">
        <v>1099</v>
      </c>
      <c r="F119" s="223" t="s">
        <v>1100</v>
      </c>
      <c r="G119" s="224" t="s">
        <v>1101</v>
      </c>
      <c r="H119" s="225">
        <v>1</v>
      </c>
      <c r="I119" s="226"/>
      <c r="J119" s="227">
        <f>ROUND(I119*H119,2)</f>
        <v>0</v>
      </c>
      <c r="K119" s="223" t="s">
        <v>149</v>
      </c>
      <c r="L119" s="46"/>
      <c r="M119" s="228" t="s">
        <v>1</v>
      </c>
      <c r="N119" s="229" t="s">
        <v>48</v>
      </c>
      <c r="O119" s="93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32" t="s">
        <v>1102</v>
      </c>
      <c r="AT119" s="232" t="s">
        <v>145</v>
      </c>
      <c r="AU119" s="232" t="s">
        <v>91</v>
      </c>
      <c r="AY119" s="18" t="s">
        <v>142</v>
      </c>
      <c r="BE119" s="233">
        <f>IF(N119="základní",J119,0)</f>
        <v>0</v>
      </c>
      <c r="BF119" s="233">
        <f>IF(N119="snížená",J119,0)</f>
        <v>0</v>
      </c>
      <c r="BG119" s="233">
        <f>IF(N119="zákl. přenesená",J119,0)</f>
        <v>0</v>
      </c>
      <c r="BH119" s="233">
        <f>IF(N119="sníž. přenesená",J119,0)</f>
        <v>0</v>
      </c>
      <c r="BI119" s="233">
        <f>IF(N119="nulová",J119,0)</f>
        <v>0</v>
      </c>
      <c r="BJ119" s="18" t="s">
        <v>91</v>
      </c>
      <c r="BK119" s="233">
        <f>ROUND(I119*H119,2)</f>
        <v>0</v>
      </c>
      <c r="BL119" s="18" t="s">
        <v>1102</v>
      </c>
      <c r="BM119" s="232" t="s">
        <v>1103</v>
      </c>
    </row>
    <row r="120" spans="1:65" s="2" customFormat="1" ht="16.5" customHeight="1">
      <c r="A120" s="40"/>
      <c r="B120" s="41"/>
      <c r="C120" s="221" t="s">
        <v>93</v>
      </c>
      <c r="D120" s="221" t="s">
        <v>145</v>
      </c>
      <c r="E120" s="222" t="s">
        <v>1104</v>
      </c>
      <c r="F120" s="223" t="s">
        <v>1105</v>
      </c>
      <c r="G120" s="224" t="s">
        <v>1101</v>
      </c>
      <c r="H120" s="225">
        <v>1</v>
      </c>
      <c r="I120" s="226"/>
      <c r="J120" s="227">
        <f>ROUND(I120*H120,2)</f>
        <v>0</v>
      </c>
      <c r="K120" s="223" t="s">
        <v>149</v>
      </c>
      <c r="L120" s="46"/>
      <c r="M120" s="228" t="s">
        <v>1</v>
      </c>
      <c r="N120" s="229" t="s">
        <v>48</v>
      </c>
      <c r="O120" s="93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32" t="s">
        <v>1102</v>
      </c>
      <c r="AT120" s="232" t="s">
        <v>145</v>
      </c>
      <c r="AU120" s="232" t="s">
        <v>91</v>
      </c>
      <c r="AY120" s="18" t="s">
        <v>142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8" t="s">
        <v>91</v>
      </c>
      <c r="BK120" s="233">
        <f>ROUND(I120*H120,2)</f>
        <v>0</v>
      </c>
      <c r="BL120" s="18" t="s">
        <v>1102</v>
      </c>
      <c r="BM120" s="232" t="s">
        <v>1106</v>
      </c>
    </row>
    <row r="121" spans="1:65" s="2" customFormat="1" ht="16.5" customHeight="1">
      <c r="A121" s="40"/>
      <c r="B121" s="41"/>
      <c r="C121" s="221" t="s">
        <v>143</v>
      </c>
      <c r="D121" s="221" t="s">
        <v>145</v>
      </c>
      <c r="E121" s="222" t="s">
        <v>1107</v>
      </c>
      <c r="F121" s="223" t="s">
        <v>1108</v>
      </c>
      <c r="G121" s="224" t="s">
        <v>1101</v>
      </c>
      <c r="H121" s="225">
        <v>1</v>
      </c>
      <c r="I121" s="226"/>
      <c r="J121" s="227">
        <f>ROUND(I121*H121,2)</f>
        <v>0</v>
      </c>
      <c r="K121" s="223" t="s">
        <v>149</v>
      </c>
      <c r="L121" s="46"/>
      <c r="M121" s="228" t="s">
        <v>1</v>
      </c>
      <c r="N121" s="229" t="s">
        <v>48</v>
      </c>
      <c r="O121" s="93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32" t="s">
        <v>1102</v>
      </c>
      <c r="AT121" s="232" t="s">
        <v>145</v>
      </c>
      <c r="AU121" s="232" t="s">
        <v>91</v>
      </c>
      <c r="AY121" s="18" t="s">
        <v>142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91</v>
      </c>
      <c r="BK121" s="233">
        <f>ROUND(I121*H121,2)</f>
        <v>0</v>
      </c>
      <c r="BL121" s="18" t="s">
        <v>1102</v>
      </c>
      <c r="BM121" s="232" t="s">
        <v>1109</v>
      </c>
    </row>
    <row r="122" spans="1:65" s="2" customFormat="1" ht="16.5" customHeight="1">
      <c r="A122" s="40"/>
      <c r="B122" s="41"/>
      <c r="C122" s="221" t="s">
        <v>150</v>
      </c>
      <c r="D122" s="221" t="s">
        <v>145</v>
      </c>
      <c r="E122" s="222" t="s">
        <v>1110</v>
      </c>
      <c r="F122" s="223" t="s">
        <v>1111</v>
      </c>
      <c r="G122" s="224" t="s">
        <v>1101</v>
      </c>
      <c r="H122" s="225">
        <v>1</v>
      </c>
      <c r="I122" s="226"/>
      <c r="J122" s="227">
        <f>ROUND(I122*H122,2)</f>
        <v>0</v>
      </c>
      <c r="K122" s="223" t="s">
        <v>149</v>
      </c>
      <c r="L122" s="46"/>
      <c r="M122" s="228" t="s">
        <v>1</v>
      </c>
      <c r="N122" s="229" t="s">
        <v>48</v>
      </c>
      <c r="O122" s="93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32" t="s">
        <v>1102</v>
      </c>
      <c r="AT122" s="232" t="s">
        <v>145</v>
      </c>
      <c r="AU122" s="232" t="s">
        <v>91</v>
      </c>
      <c r="AY122" s="18" t="s">
        <v>142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91</v>
      </c>
      <c r="BK122" s="233">
        <f>ROUND(I122*H122,2)</f>
        <v>0</v>
      </c>
      <c r="BL122" s="18" t="s">
        <v>1102</v>
      </c>
      <c r="BM122" s="232" t="s">
        <v>1112</v>
      </c>
    </row>
    <row r="123" spans="1:65" s="2" customFormat="1" ht="16.5" customHeight="1">
      <c r="A123" s="40"/>
      <c r="B123" s="41"/>
      <c r="C123" s="221" t="s">
        <v>248</v>
      </c>
      <c r="D123" s="221" t="s">
        <v>145</v>
      </c>
      <c r="E123" s="222" t="s">
        <v>1113</v>
      </c>
      <c r="F123" s="223" t="s">
        <v>1114</v>
      </c>
      <c r="G123" s="224" t="s">
        <v>1101</v>
      </c>
      <c r="H123" s="225">
        <v>1</v>
      </c>
      <c r="I123" s="226"/>
      <c r="J123" s="227">
        <f>ROUND(I123*H123,2)</f>
        <v>0</v>
      </c>
      <c r="K123" s="223" t="s">
        <v>149</v>
      </c>
      <c r="L123" s="46"/>
      <c r="M123" s="228" t="s">
        <v>1</v>
      </c>
      <c r="N123" s="229" t="s">
        <v>48</v>
      </c>
      <c r="O123" s="93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32" t="s">
        <v>1102</v>
      </c>
      <c r="AT123" s="232" t="s">
        <v>145</v>
      </c>
      <c r="AU123" s="232" t="s">
        <v>91</v>
      </c>
      <c r="AY123" s="18" t="s">
        <v>142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91</v>
      </c>
      <c r="BK123" s="233">
        <f>ROUND(I123*H123,2)</f>
        <v>0</v>
      </c>
      <c r="BL123" s="18" t="s">
        <v>1102</v>
      </c>
      <c r="BM123" s="232" t="s">
        <v>1115</v>
      </c>
    </row>
    <row r="124" spans="1:65" s="2" customFormat="1" ht="24.15" customHeight="1">
      <c r="A124" s="40"/>
      <c r="B124" s="41"/>
      <c r="C124" s="221" t="s">
        <v>159</v>
      </c>
      <c r="D124" s="221" t="s">
        <v>145</v>
      </c>
      <c r="E124" s="222" t="s">
        <v>1116</v>
      </c>
      <c r="F124" s="223" t="s">
        <v>1117</v>
      </c>
      <c r="G124" s="224" t="s">
        <v>1101</v>
      </c>
      <c r="H124" s="225">
        <v>1</v>
      </c>
      <c r="I124" s="226"/>
      <c r="J124" s="227">
        <f>ROUND(I124*H124,2)</f>
        <v>0</v>
      </c>
      <c r="K124" s="223" t="s">
        <v>1</v>
      </c>
      <c r="L124" s="46"/>
      <c r="M124" s="228" t="s">
        <v>1</v>
      </c>
      <c r="N124" s="229" t="s">
        <v>48</v>
      </c>
      <c r="O124" s="93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32" t="s">
        <v>1102</v>
      </c>
      <c r="AT124" s="232" t="s">
        <v>145</v>
      </c>
      <c r="AU124" s="232" t="s">
        <v>91</v>
      </c>
      <c r="AY124" s="18" t="s">
        <v>142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91</v>
      </c>
      <c r="BK124" s="233">
        <f>ROUND(I124*H124,2)</f>
        <v>0</v>
      </c>
      <c r="BL124" s="18" t="s">
        <v>1102</v>
      </c>
      <c r="BM124" s="232" t="s">
        <v>1118</v>
      </c>
    </row>
    <row r="125" spans="1:65" s="2" customFormat="1" ht="33" customHeight="1">
      <c r="A125" s="40"/>
      <c r="B125" s="41"/>
      <c r="C125" s="221" t="s">
        <v>258</v>
      </c>
      <c r="D125" s="221" t="s">
        <v>145</v>
      </c>
      <c r="E125" s="222" t="s">
        <v>1119</v>
      </c>
      <c r="F125" s="223" t="s">
        <v>1120</v>
      </c>
      <c r="G125" s="224" t="s">
        <v>1101</v>
      </c>
      <c r="H125" s="225">
        <v>1</v>
      </c>
      <c r="I125" s="226"/>
      <c r="J125" s="227">
        <f>ROUND(I125*H125,2)</f>
        <v>0</v>
      </c>
      <c r="K125" s="223" t="s">
        <v>1</v>
      </c>
      <c r="L125" s="46"/>
      <c r="M125" s="228" t="s">
        <v>1</v>
      </c>
      <c r="N125" s="229" t="s">
        <v>48</v>
      </c>
      <c r="O125" s="93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32" t="s">
        <v>1102</v>
      </c>
      <c r="AT125" s="232" t="s">
        <v>145</v>
      </c>
      <c r="AU125" s="232" t="s">
        <v>91</v>
      </c>
      <c r="AY125" s="18" t="s">
        <v>142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91</v>
      </c>
      <c r="BK125" s="233">
        <f>ROUND(I125*H125,2)</f>
        <v>0</v>
      </c>
      <c r="BL125" s="18" t="s">
        <v>1102</v>
      </c>
      <c r="BM125" s="232" t="s">
        <v>1121</v>
      </c>
    </row>
    <row r="126" spans="1:65" s="2" customFormat="1" ht="44.25" customHeight="1">
      <c r="A126" s="40"/>
      <c r="B126" s="41"/>
      <c r="C126" s="221" t="s">
        <v>155</v>
      </c>
      <c r="D126" s="221" t="s">
        <v>145</v>
      </c>
      <c r="E126" s="222" t="s">
        <v>1122</v>
      </c>
      <c r="F126" s="223" t="s">
        <v>1123</v>
      </c>
      <c r="G126" s="224" t="s">
        <v>1101</v>
      </c>
      <c r="H126" s="225">
        <v>1</v>
      </c>
      <c r="I126" s="226"/>
      <c r="J126" s="227">
        <f>ROUND(I126*H126,2)</f>
        <v>0</v>
      </c>
      <c r="K126" s="223" t="s">
        <v>149</v>
      </c>
      <c r="L126" s="46"/>
      <c r="M126" s="228" t="s">
        <v>1</v>
      </c>
      <c r="N126" s="229" t="s">
        <v>48</v>
      </c>
      <c r="O126" s="93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32" t="s">
        <v>1102</v>
      </c>
      <c r="AT126" s="232" t="s">
        <v>145</v>
      </c>
      <c r="AU126" s="232" t="s">
        <v>91</v>
      </c>
      <c r="AY126" s="18" t="s">
        <v>142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91</v>
      </c>
      <c r="BK126" s="233">
        <f>ROUND(I126*H126,2)</f>
        <v>0</v>
      </c>
      <c r="BL126" s="18" t="s">
        <v>1102</v>
      </c>
      <c r="BM126" s="232" t="s">
        <v>1124</v>
      </c>
    </row>
    <row r="127" spans="1:65" s="2" customFormat="1" ht="24.15" customHeight="1">
      <c r="A127" s="40"/>
      <c r="B127" s="41"/>
      <c r="C127" s="221" t="s">
        <v>267</v>
      </c>
      <c r="D127" s="221" t="s">
        <v>145</v>
      </c>
      <c r="E127" s="222" t="s">
        <v>1125</v>
      </c>
      <c r="F127" s="223" t="s">
        <v>1126</v>
      </c>
      <c r="G127" s="224" t="s">
        <v>1101</v>
      </c>
      <c r="H127" s="225">
        <v>1</v>
      </c>
      <c r="I127" s="226"/>
      <c r="J127" s="227">
        <f>ROUND(I127*H127,2)</f>
        <v>0</v>
      </c>
      <c r="K127" s="223" t="s">
        <v>149</v>
      </c>
      <c r="L127" s="46"/>
      <c r="M127" s="228" t="s">
        <v>1</v>
      </c>
      <c r="N127" s="229" t="s">
        <v>48</v>
      </c>
      <c r="O127" s="93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32" t="s">
        <v>1102</v>
      </c>
      <c r="AT127" s="232" t="s">
        <v>145</v>
      </c>
      <c r="AU127" s="232" t="s">
        <v>91</v>
      </c>
      <c r="AY127" s="18" t="s">
        <v>142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91</v>
      </c>
      <c r="BK127" s="233">
        <f>ROUND(I127*H127,2)</f>
        <v>0</v>
      </c>
      <c r="BL127" s="18" t="s">
        <v>1102</v>
      </c>
      <c r="BM127" s="232" t="s">
        <v>1127</v>
      </c>
    </row>
    <row r="128" spans="1:65" s="2" customFormat="1" ht="16.5" customHeight="1">
      <c r="A128" s="40"/>
      <c r="B128" s="41"/>
      <c r="C128" s="221" t="s">
        <v>346</v>
      </c>
      <c r="D128" s="221" t="s">
        <v>145</v>
      </c>
      <c r="E128" s="222" t="s">
        <v>1128</v>
      </c>
      <c r="F128" s="223" t="s">
        <v>1129</v>
      </c>
      <c r="G128" s="224" t="s">
        <v>1101</v>
      </c>
      <c r="H128" s="225">
        <v>1</v>
      </c>
      <c r="I128" s="226"/>
      <c r="J128" s="227">
        <f>ROUND(I128*H128,2)</f>
        <v>0</v>
      </c>
      <c r="K128" s="223" t="s">
        <v>149</v>
      </c>
      <c r="L128" s="46"/>
      <c r="M128" s="228" t="s">
        <v>1</v>
      </c>
      <c r="N128" s="229" t="s">
        <v>48</v>
      </c>
      <c r="O128" s="93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32" t="s">
        <v>1102</v>
      </c>
      <c r="AT128" s="232" t="s">
        <v>145</v>
      </c>
      <c r="AU128" s="232" t="s">
        <v>91</v>
      </c>
      <c r="AY128" s="18" t="s">
        <v>142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91</v>
      </c>
      <c r="BK128" s="233">
        <f>ROUND(I128*H128,2)</f>
        <v>0</v>
      </c>
      <c r="BL128" s="18" t="s">
        <v>1102</v>
      </c>
      <c r="BM128" s="232" t="s">
        <v>1130</v>
      </c>
    </row>
    <row r="129" spans="1:65" s="2" customFormat="1" ht="21.75" customHeight="1">
      <c r="A129" s="40"/>
      <c r="B129" s="41"/>
      <c r="C129" s="221" t="s">
        <v>352</v>
      </c>
      <c r="D129" s="221" t="s">
        <v>145</v>
      </c>
      <c r="E129" s="222" t="s">
        <v>1131</v>
      </c>
      <c r="F129" s="223" t="s">
        <v>1132</v>
      </c>
      <c r="G129" s="224" t="s">
        <v>1101</v>
      </c>
      <c r="H129" s="225">
        <v>1</v>
      </c>
      <c r="I129" s="226"/>
      <c r="J129" s="227">
        <f>ROUND(I129*H129,2)</f>
        <v>0</v>
      </c>
      <c r="K129" s="223" t="s">
        <v>1</v>
      </c>
      <c r="L129" s="46"/>
      <c r="M129" s="228" t="s">
        <v>1</v>
      </c>
      <c r="N129" s="229" t="s">
        <v>48</v>
      </c>
      <c r="O129" s="93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32" t="s">
        <v>1102</v>
      </c>
      <c r="AT129" s="232" t="s">
        <v>145</v>
      </c>
      <c r="AU129" s="232" t="s">
        <v>91</v>
      </c>
      <c r="AY129" s="18" t="s">
        <v>142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91</v>
      </c>
      <c r="BK129" s="233">
        <f>ROUND(I129*H129,2)</f>
        <v>0</v>
      </c>
      <c r="BL129" s="18" t="s">
        <v>1102</v>
      </c>
      <c r="BM129" s="232" t="s">
        <v>1133</v>
      </c>
    </row>
    <row r="130" spans="1:65" s="2" customFormat="1" ht="16.5" customHeight="1">
      <c r="A130" s="40"/>
      <c r="B130" s="41"/>
      <c r="C130" s="221" t="s">
        <v>358</v>
      </c>
      <c r="D130" s="221" t="s">
        <v>145</v>
      </c>
      <c r="E130" s="222" t="s">
        <v>1134</v>
      </c>
      <c r="F130" s="223" t="s">
        <v>1135</v>
      </c>
      <c r="G130" s="224" t="s">
        <v>1101</v>
      </c>
      <c r="H130" s="225">
        <v>1</v>
      </c>
      <c r="I130" s="226"/>
      <c r="J130" s="227">
        <f>ROUND(I130*H130,2)</f>
        <v>0</v>
      </c>
      <c r="K130" s="223" t="s">
        <v>149</v>
      </c>
      <c r="L130" s="46"/>
      <c r="M130" s="289" t="s">
        <v>1</v>
      </c>
      <c r="N130" s="290" t="s">
        <v>48</v>
      </c>
      <c r="O130" s="291"/>
      <c r="P130" s="292">
        <f>O130*H130</f>
        <v>0</v>
      </c>
      <c r="Q130" s="292">
        <v>0</v>
      </c>
      <c r="R130" s="292">
        <f>Q130*H130</f>
        <v>0</v>
      </c>
      <c r="S130" s="292">
        <v>0</v>
      </c>
      <c r="T130" s="29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32" t="s">
        <v>1102</v>
      </c>
      <c r="AT130" s="232" t="s">
        <v>145</v>
      </c>
      <c r="AU130" s="232" t="s">
        <v>91</v>
      </c>
      <c r="AY130" s="18" t="s">
        <v>142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91</v>
      </c>
      <c r="BK130" s="233">
        <f>ROUND(I130*H130,2)</f>
        <v>0</v>
      </c>
      <c r="BL130" s="18" t="s">
        <v>1102</v>
      </c>
      <c r="BM130" s="232" t="s">
        <v>1136</v>
      </c>
    </row>
    <row r="131" spans="1:31" s="2" customFormat="1" ht="6.95" customHeight="1">
      <c r="A131" s="40"/>
      <c r="B131" s="68"/>
      <c r="C131" s="69"/>
      <c r="D131" s="69"/>
      <c r="E131" s="69"/>
      <c r="F131" s="69"/>
      <c r="G131" s="69"/>
      <c r="H131" s="69"/>
      <c r="I131" s="69"/>
      <c r="J131" s="69"/>
      <c r="K131" s="69"/>
      <c r="L131" s="46"/>
      <c r="M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</row>
  </sheetData>
  <sheetProtection password="CC35" sheet="1" objects="1" scenarios="1" formatColumns="0" formatRows="0" autoFilter="0"/>
  <autoFilter ref="C116:K130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9"/>
      <c r="C3" s="140"/>
      <c r="D3" s="140"/>
      <c r="E3" s="140"/>
      <c r="F3" s="140"/>
      <c r="G3" s="140"/>
      <c r="H3" s="21"/>
    </row>
    <row r="4" spans="2:8" s="1" customFormat="1" ht="24.95" customHeight="1">
      <c r="B4" s="21"/>
      <c r="C4" s="141" t="s">
        <v>1137</v>
      </c>
      <c r="H4" s="21"/>
    </row>
    <row r="5" spans="2:8" s="1" customFormat="1" ht="12" customHeight="1">
      <c r="B5" s="21"/>
      <c r="C5" s="294" t="s">
        <v>13</v>
      </c>
      <c r="D5" s="150" t="s">
        <v>14</v>
      </c>
      <c r="E5" s="1"/>
      <c r="F5" s="1"/>
      <c r="H5" s="21"/>
    </row>
    <row r="6" spans="2:8" s="1" customFormat="1" ht="36.95" customHeight="1">
      <c r="B6" s="21"/>
      <c r="C6" s="295" t="s">
        <v>16</v>
      </c>
      <c r="D6" s="296" t="s">
        <v>17</v>
      </c>
      <c r="E6" s="1"/>
      <c r="F6" s="1"/>
      <c r="H6" s="21"/>
    </row>
    <row r="7" spans="2:8" s="1" customFormat="1" ht="16.5" customHeight="1">
      <c r="B7" s="21"/>
      <c r="C7" s="143" t="s">
        <v>24</v>
      </c>
      <c r="D7" s="147" t="str">
        <f>'Rekapitulace stavby'!AN8</f>
        <v>29. 4. 2021</v>
      </c>
      <c r="H7" s="21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94"/>
      <c r="B9" s="297"/>
      <c r="C9" s="298" t="s">
        <v>64</v>
      </c>
      <c r="D9" s="299" t="s">
        <v>65</v>
      </c>
      <c r="E9" s="299" t="s">
        <v>129</v>
      </c>
      <c r="F9" s="300" t="s">
        <v>1138</v>
      </c>
      <c r="G9" s="194"/>
      <c r="H9" s="297"/>
    </row>
    <row r="10" spans="1:8" s="2" customFormat="1" ht="26.4" customHeight="1">
      <c r="A10" s="40"/>
      <c r="B10" s="46"/>
      <c r="C10" s="301" t="s">
        <v>1139</v>
      </c>
      <c r="D10" s="301" t="s">
        <v>89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302" t="s">
        <v>97</v>
      </c>
      <c r="D11" s="303" t="s">
        <v>98</v>
      </c>
      <c r="E11" s="304" t="s">
        <v>1</v>
      </c>
      <c r="F11" s="305">
        <v>913.35</v>
      </c>
      <c r="G11" s="40"/>
      <c r="H11" s="46"/>
    </row>
    <row r="12" spans="1:8" s="2" customFormat="1" ht="16.8" customHeight="1">
      <c r="A12" s="40"/>
      <c r="B12" s="46"/>
      <c r="C12" s="306" t="s">
        <v>97</v>
      </c>
      <c r="D12" s="306" t="s">
        <v>362</v>
      </c>
      <c r="E12" s="18" t="s">
        <v>1</v>
      </c>
      <c r="F12" s="307">
        <v>913.35</v>
      </c>
      <c r="G12" s="40"/>
      <c r="H12" s="46"/>
    </row>
    <row r="13" spans="1:8" s="2" customFormat="1" ht="16.8" customHeight="1">
      <c r="A13" s="40"/>
      <c r="B13" s="46"/>
      <c r="C13" s="308" t="s">
        <v>1140</v>
      </c>
      <c r="D13" s="40"/>
      <c r="E13" s="40"/>
      <c r="F13" s="40"/>
      <c r="G13" s="40"/>
      <c r="H13" s="46"/>
    </row>
    <row r="14" spans="1:8" s="2" customFormat="1" ht="12">
      <c r="A14" s="40"/>
      <c r="B14" s="46"/>
      <c r="C14" s="306" t="s">
        <v>359</v>
      </c>
      <c r="D14" s="306" t="s">
        <v>360</v>
      </c>
      <c r="E14" s="18" t="s">
        <v>163</v>
      </c>
      <c r="F14" s="307">
        <v>913.35</v>
      </c>
      <c r="G14" s="40"/>
      <c r="H14" s="46"/>
    </row>
    <row r="15" spans="1:8" s="2" customFormat="1" ht="12">
      <c r="A15" s="40"/>
      <c r="B15" s="46"/>
      <c r="C15" s="306" t="s">
        <v>364</v>
      </c>
      <c r="D15" s="306" t="s">
        <v>365</v>
      </c>
      <c r="E15" s="18" t="s">
        <v>163</v>
      </c>
      <c r="F15" s="307">
        <v>164403</v>
      </c>
      <c r="G15" s="40"/>
      <c r="H15" s="46"/>
    </row>
    <row r="16" spans="1:8" s="2" customFormat="1" ht="12">
      <c r="A16" s="40"/>
      <c r="B16" s="46"/>
      <c r="C16" s="306" t="s">
        <v>369</v>
      </c>
      <c r="D16" s="306" t="s">
        <v>370</v>
      </c>
      <c r="E16" s="18" t="s">
        <v>163</v>
      </c>
      <c r="F16" s="307">
        <v>913.35</v>
      </c>
      <c r="G16" s="40"/>
      <c r="H16" s="46"/>
    </row>
    <row r="17" spans="1:8" s="2" customFormat="1" ht="16.8" customHeight="1">
      <c r="A17" s="40"/>
      <c r="B17" s="46"/>
      <c r="C17" s="306" t="s">
        <v>377</v>
      </c>
      <c r="D17" s="306" t="s">
        <v>378</v>
      </c>
      <c r="E17" s="18" t="s">
        <v>163</v>
      </c>
      <c r="F17" s="307">
        <v>913.35</v>
      </c>
      <c r="G17" s="40"/>
      <c r="H17" s="46"/>
    </row>
    <row r="18" spans="1:8" s="2" customFormat="1" ht="16.8" customHeight="1">
      <c r="A18" s="40"/>
      <c r="B18" s="46"/>
      <c r="C18" s="306" t="s">
        <v>381</v>
      </c>
      <c r="D18" s="306" t="s">
        <v>382</v>
      </c>
      <c r="E18" s="18" t="s">
        <v>163</v>
      </c>
      <c r="F18" s="307">
        <v>164403</v>
      </c>
      <c r="G18" s="40"/>
      <c r="H18" s="46"/>
    </row>
    <row r="19" spans="1:8" s="2" customFormat="1" ht="16.8" customHeight="1">
      <c r="A19" s="40"/>
      <c r="B19" s="46"/>
      <c r="C19" s="306" t="s">
        <v>386</v>
      </c>
      <c r="D19" s="306" t="s">
        <v>387</v>
      </c>
      <c r="E19" s="18" t="s">
        <v>163</v>
      </c>
      <c r="F19" s="307">
        <v>913.35</v>
      </c>
      <c r="G19" s="40"/>
      <c r="H19" s="46"/>
    </row>
    <row r="20" spans="1:8" s="2" customFormat="1" ht="16.8" customHeight="1">
      <c r="A20" s="40"/>
      <c r="B20" s="46"/>
      <c r="C20" s="302" t="s">
        <v>100</v>
      </c>
      <c r="D20" s="303" t="s">
        <v>101</v>
      </c>
      <c r="E20" s="304" t="s">
        <v>1</v>
      </c>
      <c r="F20" s="305">
        <v>1548.364</v>
      </c>
      <c r="G20" s="40"/>
      <c r="H20" s="46"/>
    </row>
    <row r="21" spans="1:8" s="2" customFormat="1" ht="16.8" customHeight="1">
      <c r="A21" s="40"/>
      <c r="B21" s="46"/>
      <c r="C21" s="306" t="s">
        <v>1</v>
      </c>
      <c r="D21" s="306" t="s">
        <v>243</v>
      </c>
      <c r="E21" s="18" t="s">
        <v>1</v>
      </c>
      <c r="F21" s="307">
        <v>355.657</v>
      </c>
      <c r="G21" s="40"/>
      <c r="H21" s="46"/>
    </row>
    <row r="22" spans="1:8" s="2" customFormat="1" ht="16.8" customHeight="1">
      <c r="A22" s="40"/>
      <c r="B22" s="46"/>
      <c r="C22" s="306" t="s">
        <v>1</v>
      </c>
      <c r="D22" s="306" t="s">
        <v>244</v>
      </c>
      <c r="E22" s="18" t="s">
        <v>1</v>
      </c>
      <c r="F22" s="307">
        <v>465.791</v>
      </c>
      <c r="G22" s="40"/>
      <c r="H22" s="46"/>
    </row>
    <row r="23" spans="1:8" s="2" customFormat="1" ht="16.8" customHeight="1">
      <c r="A23" s="40"/>
      <c r="B23" s="46"/>
      <c r="C23" s="306" t="s">
        <v>1</v>
      </c>
      <c r="D23" s="306" t="s">
        <v>245</v>
      </c>
      <c r="E23" s="18" t="s">
        <v>1</v>
      </c>
      <c r="F23" s="307">
        <v>419.21</v>
      </c>
      <c r="G23" s="40"/>
      <c r="H23" s="46"/>
    </row>
    <row r="24" spans="1:8" s="2" customFormat="1" ht="16.8" customHeight="1">
      <c r="A24" s="40"/>
      <c r="B24" s="46"/>
      <c r="C24" s="306" t="s">
        <v>1</v>
      </c>
      <c r="D24" s="306" t="s">
        <v>246</v>
      </c>
      <c r="E24" s="18" t="s">
        <v>1</v>
      </c>
      <c r="F24" s="307">
        <v>307.706</v>
      </c>
      <c r="G24" s="40"/>
      <c r="H24" s="46"/>
    </row>
    <row r="25" spans="1:8" s="2" customFormat="1" ht="16.8" customHeight="1">
      <c r="A25" s="40"/>
      <c r="B25" s="46"/>
      <c r="C25" s="306" t="s">
        <v>100</v>
      </c>
      <c r="D25" s="306" t="s">
        <v>247</v>
      </c>
      <c r="E25" s="18" t="s">
        <v>1</v>
      </c>
      <c r="F25" s="307">
        <v>1548.364</v>
      </c>
      <c r="G25" s="40"/>
      <c r="H25" s="46"/>
    </row>
    <row r="26" spans="1:8" s="2" customFormat="1" ht="16.8" customHeight="1">
      <c r="A26" s="40"/>
      <c r="B26" s="46"/>
      <c r="C26" s="308" t="s">
        <v>1140</v>
      </c>
      <c r="D26" s="40"/>
      <c r="E26" s="40"/>
      <c r="F26" s="40"/>
      <c r="G26" s="40"/>
      <c r="H26" s="46"/>
    </row>
    <row r="27" spans="1:8" s="2" customFormat="1" ht="16.8" customHeight="1">
      <c r="A27" s="40"/>
      <c r="B27" s="46"/>
      <c r="C27" s="306" t="s">
        <v>240</v>
      </c>
      <c r="D27" s="306" t="s">
        <v>241</v>
      </c>
      <c r="E27" s="18" t="s">
        <v>163</v>
      </c>
      <c r="F27" s="307">
        <v>1548.364</v>
      </c>
      <c r="G27" s="40"/>
      <c r="H27" s="46"/>
    </row>
    <row r="28" spans="1:8" s="2" customFormat="1" ht="16.8" customHeight="1">
      <c r="A28" s="40"/>
      <c r="B28" s="46"/>
      <c r="C28" s="306" t="s">
        <v>1063</v>
      </c>
      <c r="D28" s="306" t="s">
        <v>1064</v>
      </c>
      <c r="E28" s="18" t="s">
        <v>163</v>
      </c>
      <c r="F28" s="307">
        <v>1548.364</v>
      </c>
      <c r="G28" s="40"/>
      <c r="H28" s="46"/>
    </row>
    <row r="29" spans="1:8" s="2" customFormat="1" ht="16.8" customHeight="1">
      <c r="A29" s="40"/>
      <c r="B29" s="46"/>
      <c r="C29" s="306" t="s">
        <v>1067</v>
      </c>
      <c r="D29" s="306" t="s">
        <v>1068</v>
      </c>
      <c r="E29" s="18" t="s">
        <v>163</v>
      </c>
      <c r="F29" s="307">
        <v>1548.364</v>
      </c>
      <c r="G29" s="40"/>
      <c r="H29" s="46"/>
    </row>
    <row r="30" spans="1:8" s="2" customFormat="1" ht="7.4" customHeight="1">
      <c r="A30" s="40"/>
      <c r="B30" s="173"/>
      <c r="C30" s="174"/>
      <c r="D30" s="174"/>
      <c r="E30" s="174"/>
      <c r="F30" s="174"/>
      <c r="G30" s="174"/>
      <c r="H30" s="46"/>
    </row>
    <row r="31" spans="1:8" s="2" customFormat="1" ht="12">
      <c r="A31" s="40"/>
      <c r="B31" s="40"/>
      <c r="C31" s="40"/>
      <c r="D31" s="40"/>
      <c r="E31" s="40"/>
      <c r="F31" s="40"/>
      <c r="G31" s="40"/>
      <c r="H31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DESKTOP-239ODQK\Lucie</dc:creator>
  <cp:keywords/>
  <dc:description/>
  <cp:lastModifiedBy>DESKTOP-239ODQK\Lucie</cp:lastModifiedBy>
  <dcterms:created xsi:type="dcterms:W3CDTF">2021-10-21T11:36:29Z</dcterms:created>
  <dcterms:modified xsi:type="dcterms:W3CDTF">2021-10-21T11:36:36Z</dcterms:modified>
  <cp:category/>
  <cp:version/>
  <cp:contentType/>
  <cp:contentStatus/>
</cp:coreProperties>
</file>