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O000" sheetId="1" r:id="rId1"/>
    <sheet name="SO181" sheetId="2" r:id="rId2"/>
    <sheet name="SO201" sheetId="3" r:id="rId3"/>
    <sheet name="SO460" sheetId="4" r:id="rId4"/>
  </sheets>
  <definedNames/>
  <calcPr fullCalcOnLoad="1"/>
</workbook>
</file>

<file path=xl/sharedStrings.xml><?xml version="1.0" encoding="utf-8"?>
<sst xmlns="http://schemas.openxmlformats.org/spreadsheetml/2006/main" count="2521" uniqueCount="714">
  <si>
    <t>ASPE10</t>
  </si>
  <si>
    <t>S</t>
  </si>
  <si>
    <t>Firma: Firma</t>
  </si>
  <si>
    <t>Příloha k formuláři pro ocenění nabídky</t>
  </si>
  <si>
    <t>Stavba:</t>
  </si>
  <si>
    <t>1842-18-3</t>
  </si>
  <si>
    <t>Modernizace mostu ev.č. 322-014 Chvaletice</t>
  </si>
  <si>
    <t>O</t>
  </si>
  <si>
    <t>Rozpočet:</t>
  </si>
  <si>
    <t>0,00</t>
  </si>
  <si>
    <t>15,00</t>
  </si>
  <si>
    <t>21,00</t>
  </si>
  <si>
    <t>3</t>
  </si>
  <si>
    <t>2</t>
  </si>
  <si>
    <t>SO000</t>
  </si>
  <si>
    <t>SO000 - Všeobecné a ostatní položky</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</si>
  <si>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</si>
  <si>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</si>
  <si>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</si>
  <si>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</si>
  <si>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</si>
  <si>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</si>
  <si>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</si>
  <si>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</si>
  <si>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</si>
  <si>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</si>
  <si>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</si>
  <si>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</si>
  <si>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</si>
  <si>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</si>
  <si>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</si>
  <si>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</si>
  <si>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</si>
  <si>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</si>
  <si>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</si>
  <si>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</si>
  <si>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02111</t>
  </si>
  <si>
    <t/>
  </si>
  <si>
    <t>PROSTORY PRO OBJEDNATELE - KANCELÁŘE - NÁJEM</t>
  </si>
  <si>
    <t>KPLMĚSÍC</t>
  </si>
  <si>
    <t>PP</t>
  </si>
  <si>
    <t>VV</t>
  </si>
  <si>
    <t>kompletní zajištění prostoru pro zástupce objednatele, TDI a AD pro kancelářskou činnost, projednání a jednání 
celkem předpoklad na 8 měsíců a nebo po celou dobu realizace stavby s maximální dobou trvání 8 měsíců. Zhotovitel zde započte tyto práce po celou dobu realizace akce do komplet 8 měsíců v soupisu prací. 
Součástí zajištěných prostor na stavebě bude stůl, židle pro jednání a projednání. Včetně elektropřípojky a topení. 
Celkem 8=8,0000 [A]</t>
  </si>
  <si>
    <t>TS</t>
  </si>
  <si>
    <t>zahrnuje náklady na pronájem zařízení</t>
  </si>
  <si>
    <t>02720</t>
  </si>
  <si>
    <t>POMOC PRÁCE ZŘÍZ NEBO ZAJIŠŤ REGULACI A OCHRANU DOPRAVY</t>
  </si>
  <si>
    <t>KPL</t>
  </si>
  <si>
    <t>celkem veškeré zajištění převedení jakékoliv ostatní dopravy nad rámec SO 181,  
Uvažuje se zajištění prostoru pod mostem, převedení pěších a cyklistu atp v době realizace stavby 
Celkem 1=1,0000 [A]</t>
  </si>
  <si>
    <t>zahrnuje veškeré náklady spojené s objednatelem požadovanými zařízeními</t>
  </si>
  <si>
    <t>13</t>
  </si>
  <si>
    <t>027211</t>
  </si>
  <si>
    <t>A</t>
  </si>
  <si>
    <t>POM PRÁCE ZAJIŠŤ REGUL DOPRAVY - VÝLUKY NA NEELEKTRIF TRATI</t>
  </si>
  <si>
    <t>Kompletní práce související s omezením dopravy na podchozí žel trati, žel. vlečce. 
Do položky budou zahrnuty veškeré náklady spojené s výlukou a omezení provozu na neelektrifikované trati v prostoru staveniště nutných pro jednotlivé etapy výstavby akce a jednotlivé objekty. 
Nabízející zahrne kompletní cenu za tyto a související práce v daném režimu a v předpokládaném počtu hodin. Jedná se o maximální možný počet hodin čerpaných výluk. Do této položky a ceny bude zahrnut celkový návrh zhotovitele a celková cena výluk a omezení provozu na dané trati. 
Fakturace bude probíhat dle předloženého klíče a přepočtu dodavatele do maximálního možného počtu hodin pomalých jízd uvedených v této položce. 
Do této položky budou zahrnuty i práce související s pomalými jízdami požadovanými zhotovitelem. 
celkem předpoklad výluk na železniční trati je uveden v příloze A. Průvodní zpráva a E.1. Technická zpráva ZOV vč. HMG a dle požadavku zhotovitele. 
Celkem 1=1,0000 [A]</t>
  </si>
  <si>
    <t>zahrnuje veškeré náklady pro ČD spojené s objednatelem požadovaným omezením provozu na železnici</t>
  </si>
  <si>
    <t>02730</t>
  </si>
  <si>
    <t>POMOC PRÁCE ZŘÍZ NEBO ZAJIŠŤ OCHRANU INŽENÝRSKÝCH SÍTÍ</t>
  </si>
  <si>
    <t>Položka společná pro celou stavbu 
Zahrnuje náklady na veškeré nutné ochrany a oprávněně požadovaná opatření vlastníkem dotčené inženýrské sítě a případné další související práce na obnažených nebo jiným způsobem dotčených inženýrských sítí. 
Zajištění stávajících inženýrských sítí stávající  
Případné sondy, zajištění před stavebními pracemi po dobu výstavby SO 181,  201, 430  
Celkem 1=1,0000 [A]</t>
  </si>
  <si>
    <t>02910</t>
  </si>
  <si>
    <t>OSTATNÍ POŽADAVKY - ZEMĚMĚŘIČSKÁ MĚŘENÍ</t>
  </si>
  <si>
    <t>cena za zaměření skutečného provedení stavby výškopisné i polohopisné  
Celkem rozsah dle SOD 
celkem 1=1,0000 [A]</t>
  </si>
  <si>
    <t>zahrnuje veškeré náklady spojené s objednatelem požadovanými pracemi,  
- pro stanovení orientační investorské ceny určete jednotkovou cenu jako 1% odhadované ceny stavby</t>
  </si>
  <si>
    <t>02943</t>
  </si>
  <si>
    <t>OSTATNÍ POŽADAVKY - VYPRACOVÁNÍ RDS</t>
  </si>
  <si>
    <t>celkem dle požadavku zhotovitele a objednatele dle SOD a v daném počtu v tištění a el. podobě. VTD dokumentace pak zahrnuta do jednotlivých položek daného SO. 
Rozsah prací je dfinován SOD akce mezi objednatelem a dodavatelem stavby. 
RDS dokumentace pro SO 181 
RDS dokumentace pro SO 201 
RDS dokumentace pro SO 430 
Celkem 1=1,0000 [A]</t>
  </si>
  <si>
    <t>zahrnuje veškeré náklady spojené s objednatelem požadovanými pracemi</t>
  </si>
  <si>
    <t>02944</t>
  </si>
  <si>
    <t>OSTAT POŽADAVKY - DOKUMENTACE SKUTEČ PROVEDENÍ V DIGIT FORMĚ</t>
  </si>
  <si>
    <t>7</t>
  </si>
  <si>
    <t>02946</t>
  </si>
  <si>
    <t>OSTAT POŽADAVKY - FOTODOKUMENTACE</t>
  </si>
  <si>
    <t>Položka společná pro celou stavbu 
Rozsah prací je dfinován SOD akce mezi objednatelem a dodavatelem stavby. 
Zpracování podrobné fotodokumentace s časovým určením vč.popisu.  
Celkem 1=1,0000 [A]</t>
  </si>
  <si>
    <t>položka zahrnuje: 
- fotodokumentaci zadavatelem požadovaného děje a konstrukcí v požadovaných časových intervalech 
- zadavatelem specifikované výstupy (fotografie v papírovém a digitálním formátu) v požadovaném počtu</t>
  </si>
  <si>
    <t>8</t>
  </si>
  <si>
    <t>02950</t>
  </si>
  <si>
    <t>OSTATNÍ POŽADAVKY - POSUDKY, KONTROLY, REVIZNÍ ZPRÁVY</t>
  </si>
  <si>
    <t>Položka zahrnuje pasport dotčených pozemků, sousedních a souvisejících objektů vč objetů podchozí žel. vlečky s dočasným záborem stavby dle technické zprávy 
Zdokumentování (pasportizace) stávajícího stavu konstrukce komunikace, železniční trati, drážních objektů a pozemků dočasného záboru, projednání a odsouhlasení dotčenými osobami, správci, vlastníky.  
Provedení souboru prací PŘED započetím stavebních prací vč. vypracování zprávy vč. projednání a odsouhlasení 
Provedení souboru prací v PRŮBĚHU výstavby akce - 1x/měsíc vč. vypracování zprávy vč. projednání a odsouhlasení 
Provedení souboru prací PO dokončení stavebních prací vč. vypracování zprávy vč. projednání a odsouhlasení 
Závěrečné vyhodnocení stavu ploch, objektů apod., návrh nápravných opatření, závěrečná zpráva jako podklad pro nápravná opatření řešení mimo tuto akci (případně vrámci samostatné akce) 
Celkem 1=1,0000 [A]</t>
  </si>
  <si>
    <t>B</t>
  </si>
  <si>
    <t>Položka zahrnuje pasport dotčených komunikací včetně vybavení a příslušenoství s vedenými DIO dle PD 
Zdokumentování (pasportizace) stávajícího stavu konstrukce komunikací objízdných tras a pozemků s nimi souvisejícími s odsouhlasením pasportu dotčenými osobami, správci, vlastníky. Pasportizace komunikací určených k DIO. 
Provedení souboru prací PŘED započetím stavebních prací vč. vypracování zprávy vč. projednání a odsouhlasení 
Provedení souboru prací v PRŮBĚHU výstavby akce - 1x/měsíc vč. vypracování zprávy vč. projednání a odsouhlasení 
Provedení souboru prací PO dokončení stavebních prací vč. vypracování zprávy vč. projednání a odsouhlasení 
Závěrečné vyhodnocení stavu objízdných tras apod., návrh nápravných opatření, závěrečná zpráva jako podklad pro nápravná opatření řešení mimo tuto akci (případně v rámci samostatné akce) 
Celkem 1=1,0000 [A]</t>
  </si>
  <si>
    <t>14</t>
  </si>
  <si>
    <t>02960</t>
  </si>
  <si>
    <t>OSTATNÍ POŽADAVKY - ODBORNÝ DOZOR</t>
  </si>
  <si>
    <t>Drážní dozor na železniční neelektrifikované trati pod mostem. 
Do položky budou zahrnuty veškeré náklady spojené s drážním dozorem a dozorem vlastníka a správce podchozí trati, vlečky na neelektrifikované trati v prostoru staveniště nutných pro jednotlivé etapy výstavby akce a jednotlivé objekty. 
Nabízející zahrne kompletní cenu za tyto a související práce v daném režimu a v předpokládaném počtu hodin. Jedná se o maximální možný počet hodin drážního dozoru. Do této položky a ceny bude zahrnut zhotovitelem kompletní návrh a celková cena drážního dozoru na dané trati. 
Fakturace bude probíhat dle předloženého klíče a přepočtu dodavatele do maximálního možného počtu hodin drážního dozoru uvedených v této položce. 
celkem předpoklad drážního dozoru na železniční trati je uveden v příloze A. Průvodní zpráva a E.1. Technická zpráva ZOV vč. HMG a dle požadavku zhotovitele. 
Celkem 1=1,0000 [A]</t>
  </si>
  <si>
    <t>zahrnuje veškeré náklady spojené s objednatelem požadovaným dozorem</t>
  </si>
  <si>
    <t>02990</t>
  </si>
  <si>
    <t>OSTATNÍ POŽADAVKY - INFORMAČNÍ TABULE</t>
  </si>
  <si>
    <t>Publicita stavby dle požadavku objednatele, grafického manuálu a počtu dle SOD, ZOP objednatele. 
Pamětní deska dle podmínek IROP osazená na stavbě po dobu udržitelnosti 5 let 
celkem soubor 1 =1,0000 [A]</t>
  </si>
  <si>
    <t>položka zahrnuje: 
- dodání a osazení informačních tabulí v předepsaném provedení a množství s obsahem předepsaným zadavatelem 
- veškeré nosné a upevňovací konstrukce 
- základové konstrukce včetně nutných zemních prací 
- případně nutné opravy poškozených čátí během platnosti</t>
  </si>
  <si>
    <t>11</t>
  </si>
  <si>
    <t>02991</t>
  </si>
  <si>
    <t>KUS</t>
  </si>
  <si>
    <t>Publicita stavby dle požadavku objednatele, grafického manuálu a počtu dle SOD, ZOP objednatele. 
Informační tabule o stavbě dle podmínek IROP 
celkem soubor 1 =1,0000 [A]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</si>
  <si>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</si>
  <si>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12</t>
  </si>
  <si>
    <t>03100</t>
  </si>
  <si>
    <t>ZAŘÍZENÍ STAVENIŠTĚ - ZŘÍZENÍ, PROVOZ, DEMONTÁŽ</t>
  </si>
  <si>
    <t>Zařízení staveniště dle požadavku objednatele a zhotovitele dle SOD, ZOP. 
celkem soubor 1 =1,0000 [A]</t>
  </si>
  <si>
    <t>zahrnuje objednatelem povolené náklady na pořízení (event. pronájem), provozování, udržování a likvidaci zhotovitelova zařízení</t>
  </si>
  <si>
    <t>SO181</t>
  </si>
  <si>
    <t>SO181 - Přechodné dopravní opatření - Vedlejší výdaj</t>
  </si>
  <si>
    <t>Položka v souladu se SOD a Obchodními podmínkami. 
Zahrnuje veškeré práce související s zajištěním bezpečnosti provozu na podchozí komunikaci pro vozidla, pěší a cyklisty. Jedná se o soubor činností souvisejících se zajištěním bezpečnosti provozu na komunikaci nad rámec svislého a vodorovného DZ.  
Zahrnuje návrh konstrukce dodavatelem včetně odsouhlasení AD, TDI a správcem stavby 
Kompletní soubor činností pro zajištění průjezného profilu pod mostem proti pádu předmětů z mostu při realizaci modernizace na mostě 
Celkem 1=1,0000 [A]</t>
  </si>
  <si>
    <t>Zemní práce</t>
  </si>
  <si>
    <t>11372</t>
  </si>
  <si>
    <t>FRÉZOVÁNÍ ZPEVNĚNÝCH PLOCH ASFALTOVÝCH</t>
  </si>
  <si>
    <t>M3</t>
  </si>
  <si>
    <t>Komplet včetně manipulace, dopravy a uložení na předepsané skládce. 
Položka nezahrnuje poplatek za uložení a zahrnuje uložení na skládku. 
Frézovaný materiál odkoupí zhotovitel dle požadavku objednatele a SOD. 
"Položka určená pro výspravu objízdných tras a místních komunikací, po kterých bude vedena objízdná trasa. Práce budou provedeny v rozsahu na základě pasportu objízdných tras a místních komunikací a dle dohody s investorem stavby a vlastníkem komunikací. Nepředpokládají se opravy rozsáhlých úseků objízdných tras, ale pouze lokálních poruch komunikace. U místních komunikací se předpokládají i úpravy celých úseků.    
Čerpání položky bude dle skutečného množství provedených prací na základě zápisu ve stavebním deníku a schválení TDI." 
Celkem oprava objízdných tras (předpoklad lokální výsprava asfaltem tl. 50+50mm)  
celkem objízdné trasy předpoklad - 3,0*(450+150)*0,05*2=180,0000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</si>
  <si>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</si>
  <si>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Komunikace</t>
  </si>
  <si>
    <t>577212</t>
  </si>
  <si>
    <t>VRSTVY PRO OBNOVU, OPRAVY - SPOJ POSTŘIK DO 0,5KG/M2</t>
  </si>
  <si>
    <t>M2</t>
  </si>
  <si>
    <t>"Položka určená pro výspravu objízdných tras a místních komunikací, po kterých bude vedena objízdná trasa. Práce budou provedeny v rozsahu na základě pasportu objízdných tras a místních komunikací a dle dohody s investorem stavby a vlastníkem komunikací. Nepředpokládají se opravy rozsáhlých úseků objízdných tras, ale pouze lokálních poruch komunikace. U místních komunikací se předpokládají i úpravy celých úseků.    
Čerpání položky bude dle skutečného množství provedených prací na základě zápisu ve stavebním deníku a schválení TDI." 
celkem oprava objízdných tras (předpoklad 2 postřiky 0,40 kg/m2) 
celkem objízdné trasy předpoklad - 3,0*2*(450+150)=3 600,0000 [A]</t>
  </si>
  <si>
    <t>- dodání všech předepsaných materiálů pro postřiky v předepsaném množství 
- provedení dle předepsaného technologického předpisu 
- zřízení vrstvy bez rozlišení šířky, pokládání vrstvy po etapách 
- úpravu napojení, ukončení 
položka je určena pro obnovu asfaltového krytu drobných oprav a plošných rozpadů (vztahuje se na plochu jednotlivě do 800m2). Není určena pro souvislou obnovu asfaltového krytu (ta se vykáže položkami 572***) a pro výspravu výtluků (ta je zahrnuta v položkách 5779**).</t>
  </si>
  <si>
    <t>5774BG</t>
  </si>
  <si>
    <t>VRSTVY PRO OBNOVU A OPRAVY Z ASF BETONU ACO 16S, 16+ MODIFIK</t>
  </si>
  <si>
    <t>"Položka určená pro výspravu objízdných tras a místních komunikací, po kterých bude vedena objízdná trasa. Práce budou provedeny v rozsahu na základě pasportu objízdných tras a místních komunikací a dle dohody s investorem stavby a vlastníkem komunikací. Nepředpokládají se opravy rozsáhlých úseků objízdných tras, ale pouze lokálních poruch komunikace. U místních komunikací se předpokládají i úpravy celých úseků.    
Čerpání položky bude dle skutečného množství provedených prací na základě zápisu ve stavebním deníku a schválení TDI." 
Celkem oprava objízdných tras (předpoklad lokální výsprava asfaltem tl. 50mm)  
celkem objízdné trasy předpoklad - 3,0*(450+150)*0,05=90,0000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</si>
  <si>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 
- položka je určena pro obnovu asfaltového krytu drobných oprav a plošných rozpadů (vztahuje se na plochu jednotlivě do 10000m2). Není určena pro souvislou obnovu asfaltového krytu (ta se vykáže položkami 574*** a 575***) a pro výspravu výtluků (ta se vykáže položkami 5779**, vztahuje se na plochu jednotlivě do 10m2). 
-nezahrnuje očištění podkladu po veřejném provozu</t>
  </si>
  <si>
    <t>5774CF</t>
  </si>
  <si>
    <t>VRSTVY PRO OBNOVU A OPRAVY Z ASF BETONU ACL 16</t>
  </si>
  <si>
    <t>Ostatní konstrukce a práce</t>
  </si>
  <si>
    <t>911CC2</t>
  </si>
  <si>
    <t>SVODIDLO BETON, ÚROVEŇ ZADRŽ H2 VÝŠ 0,8M - MONTÁŽ S PŘESUNEM (BEZ DODÁVKY)</t>
  </si>
  <si>
    <t>M</t>
  </si>
  <si>
    <t>Celkem DIO - pouze pronájem na danou stavbu. - Betonová vodící stěna oddělující dopravu od pracovního prostoru na komunikaci II/322 a místní komunikaci pod mostem 
celkem dle Situace C.1.2 a dle TZ objektu SO 181 
celkem na komunikaci II/322 - 2*4,0*3=24,0000 [A] 
celkem na komunikaci II/322 - 2*4,0*2=16,0000 [B] 
Celkem: A+B=40,0000 [C]</t>
  </si>
  <si>
    <t>položka zahrnuje: 
- dopravu demontovaného zařízení z dočasné skládky 
- jeho montáž a osazení na určeném místě 
- nutnou opravu poškozených částí 
- případnou náhradu zničených částí 
nezahrnuje podkladní vrstvu</t>
  </si>
  <si>
    <t>911CC3</t>
  </si>
  <si>
    <t>SVODIDLO BETON, ÚROVEŇ ZADRŽ H2 VÝŠ 0,8M - DEMONTÁŽ S PŘESUNEM</t>
  </si>
  <si>
    <t>položka zahrnuje: 
- demontáž a odstranění zařízení 
- jeho odvoz na předepsané místo</t>
  </si>
  <si>
    <t>911CC9</t>
  </si>
  <si>
    <t>SVODIDLO BETON, ÚROVEŇ ZADRŽ H2 VÝŠ 0,8M - NÁJEM</t>
  </si>
  <si>
    <t>MDEN</t>
  </si>
  <si>
    <t>Celkem DIO - pouze pronájem na danou stavbu. - Betonová vodící stěna oddělující dopravu od pracovního prostoru na komunikaci II/322 a místní komunikaci pod mostem 
celkem dle Situace C.1.2 a dle TZ objektu SO 181 
celkem na komunikaci II/322 - 2*4,0*3*(3*30+5*31)=5 880,0000 [A] 
celkem na komunikaci II/322 - 2*4,0*2*(3*30+5*31)=3 920,0000 [B] 
Celkem: A+B=9 800,0000 [C]</t>
  </si>
  <si>
    <t>položka zahrnuje denní sazbu za pronájem zařízení 
počet měrných jednotek se určí jako součin délky zařízení a počtu dnů použití</t>
  </si>
  <si>
    <t>914132</t>
  </si>
  <si>
    <t>DOPRAVNÍ ZNAČKY ZÁKLADNÍ VELIKOSTI OCELOVÉ FÓLIE TŘ 2 - MONTÁŽ S PŘEMÍSTĚNÍM</t>
  </si>
  <si>
    <t>Soustava svislých dopravních značek vhodných a odsouhlasených pro SO 181 (komplet za kus) (upevňovací konstrukce, podkladní deska a stojan v samostatné položce) 
celkem dle Situace C.1.2 a C.1.3.až C.1.8. a tohoto SO DZ i na retroreflexním podkladu dle požadavku DIO. 
Celkem DIO - pouze pronájem na danou stavbu.  
celkem dle DIO dle přílohy C1.2. - 0=0,0000 [A]  
celkem dle DIO dle přílohy C1.3. - 8+6+5=19,0000 [B] 
celkem dle DIO dle přílohy C1.4. - 15+7+4+8-2-2-1=29,0000 [C] 
celkem dle DIO dle přílohy C1.5. - 9+3+8+8-1=27,0000 [D] 
celkem dle DIO dle přílohy C1.6. - 10+6+8+4-1-1-1=25,0000 [E] 
celkem dle DIO dle přílohy C1.7. - 2+5+10+4-2-4=15,0000 [F] 
celkem dle DIO dle přílohy C1.9. - 9-3=6,0000 [G] 
celkem rezerva - čerpáno s odsouhlasením objedantelem akce - 10-2=8,0000 [H] 
Celkem: A+B+C+D+E+F+G+H=129,0000 [I]</t>
  </si>
  <si>
    <t>položka zahrnuje: 
- dopravu demontované značky z dočasné skládky 
- osazení a montáž značky na místě určeném projektem  
- nutnou opravu poškozených částí 
nezahrnuje dodávku značky</t>
  </si>
  <si>
    <t>914133</t>
  </si>
  <si>
    <t>DOPRAVNÍ ZNAČKY ZÁKLADNÍ VELIKOSTI OCELOVÉ FÓLIE TŘ 2 - DEMONTÁŽ</t>
  </si>
  <si>
    <t>Položka zahrnuje odstranění, demontáž a odklizení materiálu s odvozem na předepsané místo</t>
  </si>
  <si>
    <t>914139</t>
  </si>
  <si>
    <t>DOPRAV ZNAČKY ZÁKLAD VEL OCEL FÓLIE TŘ 2 - NÁJEMNÉ</t>
  </si>
  <si>
    <t>KSDEN</t>
  </si>
  <si>
    <t>Soustava svislých dopravních značek vhodných a odsouhlasených pro SO 181 (komplet za kus) (upevňovací konstrukce, podkladní deska a stojan v samostatné položce) 
celkem dle Situace C.1.2 a C.1.3.až C.1.8. a tohoto SO DZ i na retroreflexním podkladu dle požadavku DIO. 
Celkem DIO - pouze pronájem na danou stavbu.  
celkem dle DIO dle přílohy C1.2. - 0*(3*30+5*31)=0,0000 [A] 
celkem dle DIO dle přílohy C1.3. - (8+6+5)*(3*30+5*31)=4 655,0000 [B] 
celkem dle DIO dle přílohy C1.4. - (15+7+4+8-2-2-1)*(3*30+5*31)=7 105,0000 [C] 
celkem dle DIO dle přílohy C1.5. - (9+3+8+8-1)*(3*30+5*31)=6 615,0000 [D] 
celkem dle DIO dle přílohy C1.6. - (10+6+8+4-1-1-1)*(3*30+5*31)=6 125,0000 [E] 
celkem dle DIO dle přílohy C1.7. - (2+5+10+4-2-4)*(3*30+5*31)=3 675,0000 [F] 
celkem dle DIO dle přílohy C1.9. - (9-3)*(3*30+5*31)=1 470,0000 [G] 
celkem rezerva - čerpáno s odsouhlasením objedantelem akce - (10-2)*(3*30+5*31)=1 960,0000 [H] 
Celkem: A+B+C+D+E+F+G+H=31 605,0000 [I]</t>
  </si>
  <si>
    <t>položka zahrnuje sazbu za pronájem dopravních značek a zařízení, počet jednotek je určen jako součin počtu značek a počtu dní použití</t>
  </si>
  <si>
    <t>914432</t>
  </si>
  <si>
    <t>DOPRAVNÍ ZNAČKY 100X150CM OCELOVÉ FÓLIE TŘ 2 - MONTÁŽ S PŘEMÍSTĚNÍM</t>
  </si>
  <si>
    <t>Soustava svislých dopravních značek vhodných a odsouhlasených pro SO 181 (komplet za kus) (upevňovací konstrukce, podkladní deska a stojan v samostatné položce) 
celkem dle Situace C.1.2 a C.1.3.až C.1.8. a tohoto SO DZ i na retroreflexním podkladu dle požadavku DIO. 
Celkem DIO - pouze pronájem na danou stavbu.  
celkem dle DIO dle přílohy C1.2. - 0=0,0000 [A]  
celkem dle DIO dle přílohy C1.3. - 0=0,0000 [B] 
celkem dle DIO dle přílohy C1.4. - 2+2+1=5,0000 [C] 
celkem dle DIO dle přílohy C1.5. - 1=1,0000 [D] 
celkem dle DIO dle přílohy C1.6. - 1+1+1=3,0000 [E] 
celkem dle DIO dle přílohy C1.7. - 0+0+2+4=6,0000 [F] 
celkem dle DIO dle přílohy C1.9. - 3=3,0000 [G] 
celkem rezerva - čerpáno s odsouhlasením objedantelem akce - 2=2,0000 [H] 
Celkem: A+B+C+D+E+F+G+H=20,0000 [I]</t>
  </si>
  <si>
    <t>položka zahrnuje: 
- dopravu demontované značky z dočasné skládky 
- osazení a montáž značky na místě určeném projektem 
- nutnou opravu poškozených částí 
nezahrnuje dodávku značky</t>
  </si>
  <si>
    <t>914433</t>
  </si>
  <si>
    <t>DOPRAVNÍ ZNAČKY 100X150CM OCELOVÉ FÓLIE TŘ 2 - DEMONTÁŽ</t>
  </si>
  <si>
    <t>914439</t>
  </si>
  <si>
    <t>DOPRAV ZNAČKY 100X150CM OCEL FÓLIE TŘ 2 - NÁJEMNÉ</t>
  </si>
  <si>
    <t>Soustava svislých dopravních značek vhodných a odsouhlasených pro SO 181 (komplet za kus) (upevňovací konstrukce, podkladní deska a stojan v samostatné položce) 
celkem dle Situace C.1.2 a C.1.3.až C.1.8. a tohoto SO DZ i na retroreflexním podkladu dle požadavku DIO. 
Celkem DIO - pouze pronájem na danou stavbu.  
celkem dle DIO dle přílohy C1.2. - 0*(3*30+5*31)=0,0000 [A] 
celkem dle DIO dle přílohy C1.3. - 0*(3*30+5*31)=0,0000 [B] 
celkem dle DIO dle přílohy C1.4. - (2+2+1)*(3*30+5*31)=1 225,0000 [C] 
celkem dle DIO dle přílohy C1.5. - 1*(3*30+5*31)=245,0000 [D] 
celkem dle DIO dle přílohy C1.6. - (1+1+1)*(3*30+5*31)=735,0000 [E] 
celkem dle DIO dle přílohy C1.7. - (0+0+2+4)*(3*30+5*31)=1 470,0000 [F] 
celkem dle DIO dle přílohy C1.9. - 3*(3*30+5*31)=735,0000 [G] 
celkem rezerva - čerpáno s odsouhlasením objedantelem akce - 2*(3*30+5*31)=490,0000 [H] 
Celkem: A+B+C+D+E+F+G+H=4 900,0000 [I]</t>
  </si>
  <si>
    <t>916122</t>
  </si>
  <si>
    <t>DOPRAV SVĚTLO VÝSTRAŽ SOUPRAVA 3KS - MONTÁŽ S PŘESUNEM</t>
  </si>
  <si>
    <t>Soustava svislých dopravních značek vhodných a odsouhlasených pro SO 181 (komplet za kus) (upevňovací konstrukce, podkladní deska a stojan v samostatné položce) 
celkem dle Situace C.1.2 a C.1.3.až C.1.8. a tohoto SO DZ i na retroreflexním podkladu dle požadavku DIO. 
Celkem DIO - pouze pronájem na danou stavbu.  
celkem dle DIO dle přílohy C1.2. - 0=0,0000 [A]  
celkem dle DIO dle přílohy C1.3. - 4=4,0000 [B] 
celkem dle DIO dle přílohy C1.4. - 0=0,0000 [C] 
celkem dle DIO dle přílohy C1.5. - 0=0,0000 [D] 
celkem dle DIO dle přílohy C1.6. - 0=0,0000 [E] 
celkem dle DIO dle přílohy C1.7. - 0=0,0000 [F] 
celkem dle DIO dle přílohy C1.9. - 0=0,0000 [G] 
celkem rezerva - čerpáno s odsouhlasením objedantelem akce - 2=2,0000 [H] 
Celkem: A+B+C+D+E+F+G+H=6,0000 [I]</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</si>
  <si>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</si>
  <si>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</si>
  <si>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</si>
  <si>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Položka zahrnuje odstranění, demontáž a odklizení zařízení s odvozem na předepsané místo</t>
  </si>
  <si>
    <t>916129</t>
  </si>
  <si>
    <t>DOPRAV SVĚTLO VÝSTRAŽ SOUPRAVA 3KS - NÁJEMNÉ</t>
  </si>
  <si>
    <t>Soustava svislých dopravních značek vhodných a odsouhlasených pro SO 181 (komplet za kus) (upevňovací konstrukce, podkladní deska a stojan v samostatné položce) 
celkem dle Situace C.1.2 a C.1.3.až C.1.8. a tohoto SO DZ i na retroreflexním podkladu dle požadavku DIO. 
Celkem DIO - pouze pronájem na danou stavbu.  
celkem dle DIO dle přílohy C1.2. - 0*(3*30+5*31)=0,0000 [A] 
celkem dle DIO dle přílohy C1.3. - 4*(3*30+5*31)=980,0000 [B] 
celkem dle DIO dle přílohy C1.4. - 0*(3*30+5*31)=0,0000 [C] 
celkem dle DIO dle přílohy C1.5. - 0*(3*30+5*31)=0,0000 [D] 
celkem dle DIO dle přílohy C1.6. - 0*(3*30+5*31)=0,0000 [E] 
celkem dle DIO dle přílohy C1.7. - 0*(3*30+5*31)=0,0000 [F] 
celkem dle DIO dle přílohy C1.9. - 0*(3*30+5*31)=0,0000 [G] 
celkem rezerva - čerpáno s odsouhlasením objedantelem akce - 2*(3*30+5*31)=490,0000 [H] 
Celkem: A+B+C+D+E+F+G+H=1 470,0000 [I]</t>
  </si>
  <si>
    <t>položka zahrnuje sazbu za pronájem zařízení. Počet měrných jednotek se určí jako součin počtu zařízení a počtu dní použití.</t>
  </si>
  <si>
    <t>916312</t>
  </si>
  <si>
    <t>DOPRAVNÍ ZÁBRANY Z2 S FÓLIÍ TŘ 1 - MONTÁŽ S PŘESUNEM</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</si>
  <si>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</si>
  <si>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</si>
  <si>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</si>
  <si>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916319</t>
  </si>
  <si>
    <t>DOPRAVNÍ ZÁBRANY Z2 - NÁJEMNÉ</t>
  </si>
  <si>
    <t>916712</t>
  </si>
  <si>
    <t>UPEVŇOVACÍ KONSTR - PODKLADNÍ DESKA POD 28KG - MONTÁŽ S PŘESUNEM</t>
  </si>
  <si>
    <t>Soustava upevňovacích konstrukcí vhodných a odsouhlasených pro SO 181 (komplet za kus) 
celkem dle Situace C.1.2 a C.1.3.až C.1.8. a tohoto SO DZ i na retroreflexním podkladu dle požadavku DIO. 
Celkem DIO - pouze pronájem na danou stavbu.  
celkem pro položku 91413* - 129=129,0000 [A] 
celkem pro položku 91443* - 2*20=40,0000 [B] 
celkem pro položku 91631* - 2*6=12,0000 [C] 
celkem pro položku 91612* - 3*6=18,0000 [D] 
Celkem: A+B+C+D=199,0000 [E]</t>
  </si>
  <si>
    <t>916713</t>
  </si>
  <si>
    <t>UPEVŇOVACÍ KONSTR - PODKLADNÍ DESKA POD 28KG - DEMONTÁŽ</t>
  </si>
  <si>
    <t>916719</t>
  </si>
  <si>
    <t>UPEVŇOVACÍ KONSTR - PODKLAD DESKA POD 28KG - NÁJEMNÉ</t>
  </si>
  <si>
    <t>Soustava upevňovacích konstrukcí vhodných a odsouhlasených pro SO 181 (komplet za kus) 
celkem dle Situace C.1.2 a C.1.3.až C.1.8. a tohoto SO DZ i na retroreflexním podkladu dle požadavku DIO. 
Celkem DIO - pouze pronájem na danou stavbu.  
celkem pro položku 91413* - 129*(3*30+5*31)=31 605,0000 [A] 
celkem pro položku 91443* - (2*20)*(3*30+5*31)=9 800,0000 [B] 
celkem pro položku 91631* - (2*6)*(3*30+5*31)=2 940,0000 [C] 
celkem pro položku 91612* - (3*6)*(3*30+5*31)=4 410,0000 [D] 
Celkem: A+B+C+D=48 755,0000 [E]</t>
  </si>
  <si>
    <t>916732</t>
  </si>
  <si>
    <t>UPEVŇOVACÍ KONSTR - OCEL STOJAN - MONTÁŽ S PŘESUNEM</t>
  </si>
  <si>
    <t>Soustava konstrukcí vhodných a odsouhlasených pro SO 181 (komplet za kus) 
celkem dle Situace C.1.2 a C.1.3.až C.1.8. a tohoto SO DZ i na retroreflexním podkladu dle požadavku DIO. 
Celkem DIO - pouze pronájem na danou stavbu.  
celkem pro položku 91413* - 129=129,0000 [A] 
celkem pro položku 91443* - 2*20=40,0000 [B] 
celkem pro položku 91631* - 2*6=12,0000 [C] 
celkem pro položku 91612* - 3*6=18,0000 [D] 
Celkem: A+B+C+D=199,0000 [E]</t>
  </si>
  <si>
    <t>916733</t>
  </si>
  <si>
    <t>UPEVŇOVACÍ KONSTR - OCEL STOJAN - DEMONTÁŽ</t>
  </si>
  <si>
    <t>916739</t>
  </si>
  <si>
    <t>UPEVŇOVACÍ KONSTR - OCEL STOJAN - NÁJEMNÉ</t>
  </si>
  <si>
    <t>Soustava konstrukcí vhodných a odsouhlasených pro SO 181 (komplet za kus) 
celkem dle Situace C.1.2 a C.1.3.až C.1.8. a tohoto SO DZ i na retroreflexním podkladu dle požadavku DIO. 
Celkem DIO - pouze pronájem na danou stavbu.  
celkem pro položku 91413* - 129*(3*30+5*31)=31 605,0000 [A] 
celkem pro položku 91443* - (2*20)*(3*30+5*31)=9 800,0000 [B] 
celkem pro položku 91631* - (2*6)*(3*30+5*31)=2 940,0000 [C] 
celkem pro položku 91612* - (3*6)*(3*30+5*31)=4 410,0000 [D] 
Celkem: A+B+C+D=48 755,0000 [E]</t>
  </si>
  <si>
    <t>SO201</t>
  </si>
  <si>
    <t>SO201 - Most ev.č. 322-014 - Hlavní výdaj</t>
  </si>
  <si>
    <t>014102</t>
  </si>
  <si>
    <t>POPLATKY ZA SKLÁDKU</t>
  </si>
  <si>
    <t>T</t>
  </si>
  <si>
    <t>poplatky za uložení zemin a přebytků výkopku - skládka dle zadávacích podmínek v režii dodavatele s poplatkem a evidencí 
celkem položka - 12110 - 2,0*234,96=469,9200 [A] 
celkem položka - 11332 - 2,0*888,72=1 777,4400 [B] 
celkem položka - 12273 - 2,0*92,0=184,0000 [C] 
celkem položka - 12920 - 2,0*90,3=180,6000 [D] 
celkem položka - 12930 - 2,0*15,2=30,4000 [E] 
celkem položka 13173 - 2,0*690,7=1 381,4000 [F] 
celkem položka 13273 - 2,0*179,5=359,0000 [G] 
celkem odpočet položka 17411 - (-1)*1,8*101,0=- 181,8000 [H] 
celkem odpočet položka 18223 - (-1)*0,2*1,8*1068,0=- 384,4800 [I] 
Celkem: A+B+C+D+E+F+G+H+I=3 816,4800 [J]</t>
  </si>
  <si>
    <t>zahrnuje veškeré poplatky provozovateli skládky související s uložením odpadu na skládce.</t>
  </si>
  <si>
    <t>014122</t>
  </si>
  <si>
    <t>POPLATKY ZA SKLÁDKU TYP S-OO (OSTATNÍ ODPAD)</t>
  </si>
  <si>
    <t>poplatky za uložení stavebních sutí ze živice, betonu, kamene, železobetonu a oceli - skládka dle zadávacích podmínek v režii dodavatele s poplatkem a evidencí.  
celkem položka - 11313 - 2,4*278,3=667,9200 [A] 
celkem položka - 11318 - 2,5*10,2=25,5000 [B] 
celkem položka 96613 - 2,3*33,4=76,8200 [C] 
celkem položka 96615 - 2,5*215,5=538,7500 [D] 
celkem položka 96718 - 1,18=1,1800 [E] 
celkem položka 96785 - 0,10*27,2=2,7200 [F] 
celkem položka 96616 - 2,5*402,1=1 005,2500 [G] 
celkem položka 967865 - 0,2*16=3,2000 [H] 
celkem položka 97816 - 2,5*63,74=159,3500 [I] 
Celkem: A+B+C+D+E+F+G+H+I=2 480,6900 [J]</t>
  </si>
  <si>
    <t>014132</t>
  </si>
  <si>
    <t>POPLATKY ZA SKLÁDKU TYP S-NO (NEBEZPEČNÝ ODPAD)</t>
  </si>
  <si>
    <t>poplatky za uložení materiálů na bázi asfaltových, dehtových izolací, elastomerových a pryžových ložisek - skládka dle zadávacích podmínek v režii dodavatele s poplatkem a evidencí. 
celkem položka - 97817 - 0,01*490,24=4,9024 [A]</t>
  </si>
  <si>
    <t>02851</t>
  </si>
  <si>
    <t>PRŮZKUMNÉ PRÁCE DIAGNOSTIKY KONSTRUKCÍ NA POVRCHU</t>
  </si>
  <si>
    <t>Doplňkový diagnostický průzkum související se stavem spodní stavby mostu a křídel. DG bude porovedena v průběhu provedení demolice spodní stavby a jejího obourání. Na základě průzkumu bude provedena aktualizace RDS dokumentace a modernizace spodní stavby. 
Práce diagnostiky související s opravou betonové spodní stavby, budou a jsou zahrnuty v položkách sanačních prací. 
Celkem  1=1,0000 [A]</t>
  </si>
  <si>
    <t>02861</t>
  </si>
  <si>
    <t>PRŮZKUMNÉ PRÁCE PROTIKOROZNÍ A BLUDNÝCH PROUDŮ NA POVRCHU</t>
  </si>
  <si>
    <t>Měření dle TP a Technické zprávy. Předpoklad 1x nulté měření a 1x kontrolní dle TZ. 
Položka zahrnuje kompletní práce související s ochranou objektu proti bludným proudům dle TP 124 ve stupni základních pasivních ochranných opatření č. 4 
Celkem 1=1,0000 [A]</t>
  </si>
  <si>
    <t>vytyčovací práce + cena za vytyčení prostorové polohy stavby před jejím zahájením odborně způsobilými osobami. Kompletní geodetické práce na vytyčení vytyčovaných bodů definovaného objektu v rozsahu PD a TKP. 
celkem včetně geodetického sledování kosntrukce v průběhu výstavby a po dokončení stavby dle TZ  
cena za zaměření skutečného provedení stavby výškopisné i polohopisné je zahrnuto ve všeobecných položkách - položka 02910 
celkem včetně ochrany vytyčovacích a vytyčovaných bodů 
Celkem rozsah dle požadavku dle PD a požadavku objednatele. 
Celkem 1=1,0000 [A]</t>
  </si>
  <si>
    <t>029412</t>
  </si>
  <si>
    <t>OSTATNÍ POŽADAVKY - VYPRACOVÁNÍ MOSTNÍHO LISTU</t>
  </si>
  <si>
    <t>Mostní list na objekt mostu ev.č. 322-014  včetně zadání do el. evidence mostu objednatele a správce (vše dle ČSN 73 6220, 736221 a 736222) dle SOD objednatele, vč. plánu údržby mostu 
Celkem 1=1,0000 [A]</t>
  </si>
  <si>
    <t>Práce geotechnika na stavbě při při realizaci zajištění výkopu. Vyhodnocení souladu s DSP, PDPS a RDS. 
Geotechnický průzkum na stavbě při zakládání objektu dle TKP, ČSN a PD - kompletní práce dodavatele včetně vyhodnocení, zápisů, zpráv atp. 
Celkem 1=1,0000 [A]</t>
  </si>
  <si>
    <t>02953</t>
  </si>
  <si>
    <t>OSTATNÍ POŽADAVKY - HLAVNÍ MOSTNÍ PROHLÍDKA</t>
  </si>
  <si>
    <t>Dokumentace bude požadovaná  (počet výtisků, paré a CD v el. podobě dle požadavku PD, dodavatele a objednatele) objednatelem včetně dokumentace v elektronické podobě na CD. 
1. HMP včetně zadání do el. evidence mostu objednatele a správce (vše dle ČSN 73 6220, 736221 a 736222), projednání a odsouhlasení dle SOD zhotovitele 
Celkem 1=1,0000 [A]</t>
  </si>
  <si>
    <t>položka zahrnuje : 
- úkony dle ČSN 73 6221 
- provedení hlavní mostní prohlídky oprávněnou fyzickou nebo právnickou osobou 
- vyhotovení záznamu (protokolu), který jednoznačně definuje stav mostu</t>
  </si>
  <si>
    <t>15</t>
  </si>
  <si>
    <t>11010</t>
  </si>
  <si>
    <t>VŠEOBECNÉ VYKLIZENÍ ZASTAVĚNÉHO ÚZEMÍ</t>
  </si>
  <si>
    <t>komplet odstranění všech drobných objektů v prostoru předpokládané polohy objektu SO 201 
celkem odstranění a vyklizení včetně odvozu, uložení s případnou likvidací a poplatkem - pod mostem, před a za mostem SO 201 - 1,2*(435,0+281,0+539,0+373,0)+630,0=2 583,6000 [A]</t>
  </si>
  <si>
    <t>zahrnuje odstranění všech překážek pro uskutečnění stavby</t>
  </si>
  <si>
    <t>11120</t>
  </si>
  <si>
    <t>ODSTRANĚNÍ KŘOVIN</t>
  </si>
  <si>
    <t>komplet odstranění včetně dopravy dřevin do vzdálenosti dle určení zhotovitele a spáleno nebo štěpkování 
Kompletní odstranění a likvidace v režii zhotovitele. 
Celkem odstranění křovin i dřevin v této ploše komplet v režii zhotovitele. 
celkem odstranění křovin na předmostích předpoklad před mostem - za mostem 1,2*(435,0+281,0+539,0+373,0)=1 953,6000 [A]</t>
  </si>
  <si>
    <t>odstranění křovin a stromů do průměru 100 mm 
doprava dřevin bez ohledu na vzdálenost 
spálení na hromadách nebo štěpkování</t>
  </si>
  <si>
    <t>11201</t>
  </si>
  <si>
    <t>KÁCENÍ STROMŮ D KMENE DO 0,5M S ODSTRANĚNÍM PAŘEZŮ</t>
  </si>
  <si>
    <t>komplet odstranění včetně dopravy dřevin do vzdálenosti dle určení zhotovitele a spáleno nebo štěpkování s likvidací dřevní hmoty v režii zhotovitele. 
Kompletní odstranění a likvidace v režii zhotovitele. 
zahrnuje i odstranění pařezů komplet. Stromy nevyžadují povolení ke kácení. Obvod kmene je do 80 cm v dané výšce dle Dendrologické studie akce v DSP. 
celklem kácení před mostem - 1+1=2,0000 [A] 
celklem kácení za mostem - 0=0,0000 [B] 
Celkem: A+B=2,0000 [C]</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</si>
  <si>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</si>
  <si>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11313</t>
  </si>
  <si>
    <t>ODSTRANĚNÍ KRYTU ZPEVNĚNÝCH PLOCH S ASFALTOVÝM POJIVEM</t>
  </si>
  <si>
    <t>včetně odvozu na skládku dle požadavku objednatele a dle PD akce do dodavatelem určené vzdálenosti 
Uložení je zahrnuto v položce, poplatek za uložení v samostatné položce 0141*** 
celkem vybourání vozovky před na a za mostem - 0,1*10,5*200,0=210,0000 [A] 
celkem vybouání vozovky na mostě - 0,1*0,5*(49,5+49,5)=4,9500 [B] 
celkem přebalení na mostě - 0,09*11,5*57,0=58,9950 [C] 
celkem vozovka pod mostem - 2,0*0,15*14,5=4,3500 [D] 
Celkem: A+B+C+D=278,2950 [E]</t>
  </si>
  <si>
    <t>11318</t>
  </si>
  <si>
    <t>ODSTRANĚNÍ KRYTU ZPEVNĚNÝCH PLOCH Z DLAŽDIC</t>
  </si>
  <si>
    <t>včetně odvozu na skládku dle požadavku objednatele a dle PD akce do dodavatelem určené vzdálenosti 
položka nezahrnuje poplatek za uložení a zahrnuje uložení na skládku, poplatek za uložení v položce 0141*** 
celkem opevnění svahů pod mostem - 0,1*(1,2*(28,0+14,0+28,0+15,0))=10,2000 [A]</t>
  </si>
  <si>
    <t>11332</t>
  </si>
  <si>
    <t>ODSTRANĚNÍ PODKLADŮ ZPEVNĚNÝCH PLOCH Z KAMENIVA NESTMELENÉHO</t>
  </si>
  <si>
    <t>včetně odvozu na skládku dle požadavku objednatele a dle PD akce do dodavatelem určené vzdálenosti 
položka nezahrnuje poplatek za uložení a zahrnuje uložení na skládku, poplatek za uložení v položce 0141*** 
celkem vozovka před mostem - (0,62-0,1-0,1)*13,5*75,0=425,2500 [A] 
celkem vozovka za mostem - (0,62-0,1-0,1)*13,5*45,0=255,1500 [B] 
celkem odstranění vozovky před a za mostem - (0,62-0,1-0,1)*(265,0+231,0)=208,3200 [C] 
Celkem: A+B+C=888,7200 [D]</t>
  </si>
  <si>
    <t>Komplet včetně manipulace, dopravy a uložení na předepsané skládce. 
Položka nezahrnuje poplatek za uložení a zahrnuje uložení na skládku. 
Frézovaný materiál odkoupí zhotovitel dle požadavku objednatele a SOD. 
celkem vybourání vozovky před na a za mostem - 0,1*10,5*200,0=210,0000 [A] 
celkem vybouání vozovky na mostě - 0,1*0,5*(49,5+49,5)=4,9500 [B] 
Celkem: A+B=214,9500 [C]</t>
  </si>
  <si>
    <t>12110</t>
  </si>
  <si>
    <t>SEJMUTÍ ORNICE NEBO LESNÍ PŮDY</t>
  </si>
  <si>
    <t>Položka zahrnuje pouze sejmutí s převozem na trvalou a nebo dočasnou skládku dle PD a požadavku objednatele akce. 
Uložení zahrnuto v položce 17120, poplatek za případné uložení v položce 0141** 
celkem sejmutí ornice na svazích před mostem - 0,2*(1,2*(328,0+157,0))=116,4000 [A] 
celkem sejmutí ornice na svazích za mostem - 0,2*(1,2*(213,0+281,0))=118,5600 [B] 
Celkem: A+B=234,9600 [C]</t>
  </si>
  <si>
    <t>položka zahrnuje sejmutí ornice bez ohledu na tloušťku vrstvy a její vodorovnou dopravu 
nezahrnuje uložení na trvalou skládku</t>
  </si>
  <si>
    <t>12273</t>
  </si>
  <si>
    <t>ODKOPÁVKY A PROKOPÁVKY OBECNÉ TŘ. I</t>
  </si>
  <si>
    <t>Třída těžitelnosti je uvažována dle ČSN 73 3050. Tato třída těžitelnosti odpovídá třídě I. dle ČSN 73 6133 a TKP 4- 2005. 
Položka nezahrnuje poplatek za uložení a nezahrnuje uložení na skládku.Zahrnuto v položce 17120. Poplatek za uložení v položce 0141*** 
celkem svahové stupně před mostem - 2*(4,0*4,0+0,5*(4,0+0)*3,5)=46,0000 [A] 
celkem svahové stupně za mostem - 2*(4,0*4,0+0,5*(4,0+0)*3,5)=46,0000 [B] 
Celkem: A+B=92,0000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</si>
  <si>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</si>
  <si>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t>
  </si>
  <si>
    <t>VYKOPÁVKY ZE ZEMNÍKŮ A SKLÁDEK TŘ. I</t>
  </si>
  <si>
    <t>Třída těžitelnosti je uvažována dle ČSN 73 3050. Tato třída těžitelnosti odpovídá třídě I. dle ČSN 73 6133 a TKP 4- 2005. 
Vykopávky z mezideponie vhodné zeminy k danému účelu obsypu, zásypu a ohumusování. 
celkem položka 17411 - 101,03=101,0300 [A] 
celkem položka 18223 - 0,20*1068,0=213,6000 [B] 
Celkem: A+B=314,6300 [C]</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</si>
  <si>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</si>
  <si>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12920</t>
  </si>
  <si>
    <t>ČIŠTĚNÍ KRAJNIC OD NÁNOSU</t>
  </si>
  <si>
    <t>Třída těžitelnosti je uvažována dle ČSN 73 3050. Tato třída těžitelnosti odpovídá třídě I. dle ČSN 73 6133 a TKP 4- 2005. 
Položka zahrnuje poplatek za uložení a nezahrnuje uložení na skládku. Poplatek za uložení v položce 0141*** 
celkem čištění krajnic před mostem - 0,2*1,5*2*75,0+0,2*1,5*(21,0+14,0)=55,5000 [A] 
celkem čištění krajnic za mostem - 0,2*1,5*2*45,0+0,2*1,5*(9,0+17,0)=34,8000 [B] 
Celkem: A+B=90,3000 [C]</t>
  </si>
  <si>
    <t>- vodorovná a svislá doprava, přemístění, přeložení, manipulace s výkopkem a uložení na skládku (bez poplatku)</t>
  </si>
  <si>
    <t>12930</t>
  </si>
  <si>
    <t>ČIŠTĚNÍ PŘÍKOPŮ OD NÁNOSU</t>
  </si>
  <si>
    <t>Třída těžitelnosti je uvažována dle ČSN 73 3050. Tato třída těžitelnosti odpovídá třídě I. dle ČSN 73 6133 a TKP 4- 2005. 
Položka zahrnuje poplatek za uložení a nezahrnuje uložení na skládku. Poplatek za uložení v položce 0141*** 
čištění příkopů před mostem - 0,15*(1,2*(42,0))=7,5600 [A] 
čištění příkopů za mostem - 0,15*(1,2*(42,6))=7,6680 [B] 
Celkem: A+B=15,2280 [C]</t>
  </si>
  <si>
    <t>13173</t>
  </si>
  <si>
    <t>HLOUBENÍ JAM ZAPAŽ I NEPAŽ TŘ. I</t>
  </si>
  <si>
    <t>Třída těžitelnosti je uvažována dle ČSN 73 3050. Tato třída těžitelnosti odpovídá třídě I. dle ČSN 73 6133 a TKP 4- 2005. 
Uložení není zahrnuto v položce. Zahrnuto v položce 17120. Poplatek za uložení v samostatné položce 0141** 
celkem výkop před mostem - 0,5*(64,5+169,0)*2,55=297,7125 [A] 
celkem výkop za mostem - 0,5*(65,5+171,0)*2,55=301,5375 [B] 
celkem okop šikmého křídla opěra 01 - 0,5*(0,6+2,0)*(21,5+2,6)=31,3300 [C] 
celkem okop podélného křídla opěra 01 - 0,5*(0,8+2,0)*9,6=13,4400 [D] 
celkem okop šikmého křídla opěra 02 - 0,5*(0,6+2,0)*(21,8+2,6)=31,7200 [E] 
celkem okop podélného křídla opěra 02 - 0,5*(0,8+2,0)*10,7=14,9800 [F] 
Celkem: A+B+C+D+E+F=690,7200 [G]</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</si>
  <si>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</si>
  <si>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t>
  </si>
  <si>
    <t>HLOUBENÍ RÝH ŠÍŘ DO 2M PAŽ I NEPAŽ TŘ. I</t>
  </si>
  <si>
    <t>Třída těžitelnosti je uvažována dle ČSN 73 3050. Tato třída těžitelnosti odpovídá třídě I. dle ČSN 73 6133 a TKP 4- 2005. 
Uložení není zahrnuto v položce. Zahrnuto v polžce 17120. Poplatek za uložení v samostatné položce 0141** 
celkem rýhy pro svahové skluzy - 1,25*0,4*1,2*(10,0+2,0)=7,2000 [A] 
celkem rýhy pro svahové schodiště pod mostem 1,0*0,4*1,2*(17,5)=8,4000 [B] 
celkem rýha pro betonovou zajišťující patku pod mostem - 0,6*1,0*(1,2*(1,0+1,0)+0,6)=1,8000 [C] 
celkem okopání před opěrou 01 a křídly - 0,6*1,25*(27,0+1,5+14,5+3,5)=34,8750 [D] 
celkem okopání před opěrou 02 a křídly - 0,6*1,25*(27,0+1,5+14,5+3,5)=34,8750 [E] 
celkem pro vsakovací jímky - 3,0*2,5*1,75*2=26,2500 [F] 
celkem pro UV - 1,5*1,5*1,5*2=6,7500 [G] 
celkem pro šachty - 2,0*2,0*1,5*2+2,0*2,0*1,25*1=17,0000 [H] 
celkem pro odvodnění před mostem - 0,6*1,5*(7,5+4,0)=10,3500 [I] 
celkem pro odvodnění za mostem - 0,6*1,5*(8,5+2,0+3,5)=12,6000 [J] 
celkem rýhy pro drenáže - 0,6*1,0*(1,2*(3,0+15,0+7,0+2,0))=19,4400 [K] 
Celkem: A+B+C+D+E+F+G+H+I+J+K=179,5400 [L]</t>
  </si>
  <si>
    <t>17120</t>
  </si>
  <si>
    <t>ULOŽENÍ SYPANINY DO NÁSYPŮ A NA SKLÁDKY BEZ ZHUTNĚNÍ</t>
  </si>
  <si>
    <t>celkem položka - 12110 - 234,96=234,9600 [A] 
celkem položka - 12273 - 92,0=92,0000 [B] 
celkme položka - 12920 - 90,3=90,3000 [C] 
celkem položka - 12930 - 15,2=15,2000 [D] 
celkem položka - 13173 - 690,7=690,7000 [E] 
celkem položka - 13273 - 179,5=179,5000 [F] 
Celkem: A+B+C+D+E+F=1 302,6600 [G]</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</si>
  <si>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</si>
  <si>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</si>
  <si>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</si>
  <si>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celkem včetně získání vhodné zeminy do násypu dle ČSN 73 6133 a TKP 4 
celkem násyp před mostem - 2*(4,0*6,0+0,5*(6,0+0)*3,5)=69,0000 [A] 
celkem násyp za mostem - 2*(4,0*6,0+0,5*(6,0+0)*3,5)=69,0000 [B] 
celkem okop šikmého křídla opěra 01 - 0,5*(0,6+2,0)*(21,5+2,6)=31,3300 [C] 
celkem okop podélného křídla opěra 01 - 0,5*(0,8+2,0)*9,6=13,4400 [D] 
celkem okop šikmého křídla opěra 02 - 0,5*(0,6+2,0)*(21,8+2,6)=31,7200 [E] 
celkem okop podélného křídla opěra 02 - 0,5*(0,8+2,0)*10,7=14,9800 [F] 
celkem vnější obsyp křídel opěry 01 - 0,5*(6,0+15,0)*2,55+0,5*(7,7+20,0)*2,55=62,0925 [G] 
celkem vnější obsyp křídel opěry 02 - 0,5*(7,6+19,9)*2,55+0,5*(6,0+16,5)*2,55=63,7500 [H] 
Celkem: A+B+C+D+E+F+G+H=355,3125 [I]</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</si>
  <si>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</si>
  <si>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</si>
  <si>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</si>
  <si>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získání zeminy v položce 12573 
celkem obsyp vsakovacích jímek - 2*0,5*(2,5+2,5+2,5+2,5)*1,5=15,0000 [A] 
celkem podél skluzů - 0,3*2*(10,0+2,0)=7,2000 [B] 
celkem podél schodiště - (0,3*1,0+0,25*0,3)*1,2*17,5=7,8750 [C] 
celkem obsyp zajištění patkou - 0,2*1,0*2*(1,2*(1,0+1,0)+0,6)=1,2000 [D] 
celkem před opěrou a křídly - 0,6*1,25*(27,0+1,5+14,5+3,5)=34,8750 [E] 
celkem před opěrou a křídly - 0,6*1,25*(27,0+1,5+14,5+3,5)=34,8750 [F] 
Celkem: A+B+C+D+E+F=101,0250 [G]</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</si>
  <si>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</si>
  <si>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</si>
  <si>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</si>
  <si>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celkem použitá vhodná stávající zemina v místě vybourání stávajícího mostu 
celkem obsyp UV - 1,5*1,5*1,5*2=6,7500 [A] 
celkem obsyp šachet - 2,0*2,0*1,5*2+2,0*2,0*1,25*1=17,0000 [B] 
celkem zásyp rýh pro odvodnění před mostem - 0,6*1,5*(7,5+4,0)=10,3500 [C] 
celkem zásyp rýh pro odvodnění za mostem - 0,6*1,5*(8,5+2,0+3,5)=12,6000 [D] 
celkem zásyp rýh po drenážích - 0,6*1,0*(1,2*(3,0+15,0+7,0+2,0))=19,4400 [E] 
Celkem: A+B+C+D+E=66,1400 [F]</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</si>
  <si>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</si>
  <si>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</si>
  <si>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</si>
  <si>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celkem v prostoru obnovy komunikace před a za mostem - 13,5*(75,0+45,0)+168,0+110,0=1 898,0000 [B] 
celkem ve výkopech opěry 01 a 02 - 164,0+164,0=328,0000 [A] 
Celkem: B+A=2 226,0000 [C]</t>
  </si>
  <si>
    <t>položka zahrnuje úpravu pláně včetně vyrovnání výškových rozdílů. Míru zhutnění určuje projekt.</t>
  </si>
  <si>
    <t>18130</t>
  </si>
  <si>
    <t>ÚPRAVA PLÁNĚ BEZ ZHUTNĚNÍ</t>
  </si>
  <si>
    <t>celkem ohumusování násypů komunikace před mostem 1,2*(301,0+142,0)=531,6000 [A] 
celkem ohumusování násypů komunikace za mostem 1,2*(202,0+245,0)=536,4000 [B] 
Celkem: A+B=1 068,0000 [C]</t>
  </si>
  <si>
    <t>položka zahrnuje úpravu pláně včetně vyrovnání výškových rozdílů</t>
  </si>
  <si>
    <t>18223</t>
  </si>
  <si>
    <t>ROZPROSTŘENÍ ORNICE VE SVAHU V TL DO 0,20M</t>
  </si>
  <si>
    <t>získání zeminy v položce 12573 
celkem ohumusování násypů komunikace před mostem 1,2*(301,0+142,0)=531,6000 [A] 
celkem ohumusování násypů komunikace za mostem 1,2*(202,0+245,0)=536,4000 [B] 
Celkem: A+B=1 068,0000 [C]</t>
  </si>
  <si>
    <t>položka zahrnuje: 
nutné přemístění ornice z dočasných skládek vzdálených do 50m 
rozprostření ornice v předepsané tloušťce ve svahu přes 1:5</t>
  </si>
  <si>
    <t>18241</t>
  </si>
  <si>
    <t>ZALOŽENÍ TRÁVNÍKU RUČNÍM VÝSEVEM</t>
  </si>
  <si>
    <t>Zahrnuje dodání předepsané travní směsi, její výsev na ornici, zalévání, první pokosení, to vše bez ohledu na sklon terénu</t>
  </si>
  <si>
    <t>18247</t>
  </si>
  <si>
    <t>OŠETŘOVÁNÍ TRÁVNÍKU</t>
  </si>
  <si>
    <t>Zahrnuje pokosení se shrabáním, naložení shrabků na dopravní prostředek, s odvozem a se složením, to vše bez ohledu na sklon terénu 
zahrnuje nutné zalití a hnojení</t>
  </si>
  <si>
    <t>Základy</t>
  </si>
  <si>
    <t>16</t>
  </si>
  <si>
    <t>21341</t>
  </si>
  <si>
    <t>DRENÁŽNÍ VRSTVY Z PLASTBETONU (PLASTMALTY)</t>
  </si>
  <si>
    <t>celkem drenážní pero napříč vozovky 0,1*0,04*2*(13,05)=0,1044 [A] 
celkem odvodňovací proužek podél římsy 0,15*0,04*(2*31,4)+0,5*0,35*0,05*9*2+0,04*(0,35+0,35+0,7)*4*2=0,9823 [B] 
Celkem: A+B=1,0867 [C]</t>
  </si>
  <si>
    <t>Položka zahrnuje: 
- dodávku předepsaného materiálu pro drenážní vrstvu, včetně mimostaveništní a vnitrostaveništní dopravy 
- provedení drenážní vrstvy předepsaných rozměrů a předepsaného tvaru</t>
  </si>
  <si>
    <t>261513</t>
  </si>
  <si>
    <t>VRTY PRO KOTVENÍ A INJEKTÁŽ TŘ V NA POVRCHU D DO 25MM</t>
  </si>
  <si>
    <t>Položka bude čerpána po souhlasu objednatele. Injektáž bude provedena buď z cementových pojiv, nebo z chemických pojiv dle TeP dodavatele s odsouhlasením objednatelem, TDI a AD. 
celkem pro injektáž v trhlinách spodní stavby - 0,4*5*4,8*2*2=38,4000 [A] (opěry - svislé truhliny) 
celkem pro injektáž v trhlinách spodní stavby - 0,4*5*5,8*2*2=46,4000 [B] (křídla - svislé truhliny) 
Celkem: A+B=84,8000 [C]</t>
  </si>
  <si>
    <t>položka zahrnuje: 
přemístění, montáž a demontáž vrtných souprav 
svislou dopravu zeminy z vrtu 
vodorovnou dopravu zeminy bez uložení na skládku 
případně nutné pažení dočasné (včetně odpažení) i trvalé</t>
  </si>
  <si>
    <t>281661</t>
  </si>
  <si>
    <t>INJEKTOVÁNÍ NÍZKOTLAKÉ Z CHEMICKÝCH POJIV NA POVRCHU</t>
  </si>
  <si>
    <t>Celkem injektáž opěr na bázi cementu nebo chem. pojiv dle TeP zhotovitele 
Položka bude čerpána po souhlasu objednatele. Injektáž bude provedena buď z cementových pojiv, nebo z chemických pojiv dle TeP dodavatele s odsouhlasením objednatelem, TDI a AD. 
celkem pro injektáž v trhlinách spodní stavby - 0,5*0,1*4,8*2*2=0,9600 [A] (opěry - svislé truhliny) 
celkem pro injektáž v trhlinách spodní stavby - 0,5*0,1*5,8*2*2=1,1600 [B] (křídla - svislé truhliny) 
Celkem: A+B=2,1200 [C]</t>
  </si>
  <si>
    <t>Položka injektážních prací obsahuje kompletní práce, mimo zřízení vrtů (vykazují se položkami 261, 262), které jsou nutné pro předepsanou funkci injektáže (statickou, těsnící a pod.).Položka obsahuje vodní tlakové zkoušky před a po injektáži.  
Položka zahrnuje veškerý materiál, výrobky a polotovary, včetně mimostaveništní a vnitrostaveništní dopravy (rovněž přesuny), včetně naložení a složení, případně s uložením.</t>
  </si>
  <si>
    <t>285392</t>
  </si>
  <si>
    <t>DODATEČNÉ KOTVENÍ VLEPENÍM BETONÁŘSKÉ VÝZTUŽE D DO 16MM DO VRTŮ</t>
  </si>
  <si>
    <t>komplet vrtání, dodání bet. výztuže a vlepení do předvrtaného otvoru včetně úpravy otvoru dle RDS 
celkem betonářská výztuž pro vlepení do předvrtaných otvorů průměru pro pruty 10-12-16mm délky prutu do 0,5m do o hloubky vrtu 0,1-0,2m 
celkem kotvená přibetonávka opěry 01 - 9*(13,4*4,7+8,0+30,4)=912,4200 [A] 
celkem kotvená přibetonávka opěry 02 - 9*(13,4*4,8+9,5+32,5)=956,8800 [B] 
celkem kotvená přibetonávka křídla opěry 01 - 9*(92,5)=832,5000 [C] 
celkem kotvená přibetonávka křídla opěry 02 - 9*(105,0)=945,0000 [D] 
Celkem: A+B+C+D=3 646,8000 [E]</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</si>
  <si>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</si>
  <si>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285393</t>
  </si>
  <si>
    <t>DODATEČNÉ KOTVENÍ VLEPENÍM BETONÁŘSKÉ VÝZTUŽE D DO 20MM DO VRTŮ</t>
  </si>
  <si>
    <t>komplet vrtání, dodání bet. výztuže a vlepení do předvrtaného otvoru včetně úpravy otvoru dle RDS 
celkem betonářská výztuž pro vlepení do předvrtaných otvorů průměru pro pruty 20,25mm délky prutu do 1,0m do hlouky vrtu 0,2-0,3m 
celkem opěra 01 - úložný práh - 4*5*13,1=262,0000 [A] 
celkem opěra 02 - úložný práh - 4*5*13,1=262,0000 [B] 
celkem křídla opěry 01 - 2*(16+58)=148,0000 [C] 
celkem křídla opěry 02 - 2*(16+58)=148,0000 [D] 
celkem kotvení na kříldech samostatných - 2*(81+86)=334,0000 [E] 
Celkem: A+B+C+D+E=1 154,0000 [F]</t>
  </si>
  <si>
    <t>28997</t>
  </si>
  <si>
    <t>OPLÁŠTĚNÍ (ZPEVNĚNÍ) Z GEOTEXTILIE A GEOMŘÍŽOVIN</t>
  </si>
  <si>
    <t>kompletní protierozní svahů georohoží s jejím nakotvením dle TP a TeP dodavatele (včetně kotvení) 
celkem ohumusování násypů komunikace před mostem 1,2*(301,0+142,0)=531,6000 [A] 
celkem ohumusování násypů komunikace za mostem 1,2*(202,0+245,0)=536,4000 [B] 
v přechodové oblasti dle ČSN 73 6244 
přechodová oblast celkem 2*(9,0*11,0)*2=396,0000 [C] 
Celkem: A+B+C=1 464,0000 [D]</t>
  </si>
  <si>
    <t>Položka zahrnuje: 
- dodávku předepsané geotextilie nebo geomřížoviny 
- úpravu, očištění a ochranu podkladu 
- přichycení k podkladu, případně zatížení 
- úpravy spojů a zajištění okrajů 
- úpravy pro odvodnění 
- nutné přesahy 
- mimostaveništní a vnitrostaveništní dopravu</t>
  </si>
  <si>
    <t>28999</t>
  </si>
  <si>
    <t>OPLÁŠTĚNÍ (ZPEVNĚNÍ) Z FÓLIE</t>
  </si>
  <si>
    <t>celkem dle ČSN 73 6244 - Těsnící folie 
přechodová oblast celkem 1*(9,0*11,0)*2=198,0000 [A]</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</si>
  <si>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</si>
  <si>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Svislé konstrukce</t>
  </si>
  <si>
    <t>17</t>
  </si>
  <si>
    <t>31717</t>
  </si>
  <si>
    <t>KOVOVÉ KONSTRUKCE PRO KOTVENÍ ŘÍMSY</t>
  </si>
  <si>
    <t>KG</t>
  </si>
  <si>
    <t>celkem dle souboru detailu dokumentace a VL.4-2015 - 7,0*(56+56)=784,0000 [A]</t>
  </si>
  <si>
    <t>Položka zahrnuje dodávku (výrobu) kotevního prvku předepsaného tvaru a jeho osazení do předepsané polohy včetně nezbytných prací (vrty, zálivky apod.)</t>
  </si>
  <si>
    <t>317325</t>
  </si>
  <si>
    <t>ŘÍMSY ZE ŽELEZOBETONU DO C30/37</t>
  </si>
  <si>
    <t>Beton říms C30/37-XF4,XD3 
celkem římsy na křídlech - 0,3*0,8*(5,85+5,65+19,6+18,4)=11,8800 [A] 
celkem římsa na pravé straně mostu (0,75*0,25+0,26*0,55)*55,55=18,3593 [B] 
celkem římsa na levé straně mostu (0,75*0,25+0,26*0,55)*55,60=18,3758 [C] 
Celkem: A+B+C=48,6151 [D]</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</si>
  <si>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</si>
  <si>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</si>
  <si>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</si>
  <si>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předpoklad 135,150 kg/m3 dle VL.4:2015 
celkem 0,150*11,88=1,7820 [A] 
celkem 0,135*(18,36+18,38)=4,9599 [B] 
Celkem: A+B=6,7419 [C]</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</si>
  <si>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</si>
  <si>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</si>
  <si>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t>
  </si>
  <si>
    <t>beton opěr a křídel C30/37-XC4,XF2,XD1, oprava, přibetonáka, obetonávka opěr a křídel mostu včetně závěrných zdí 
celkem opěra 01 - 3,10*11,75+2,75*(8,35+16,1)+2*0,425*2,25*0,4=104,4275 [A] 
celkem opěra 02 - 3,10*11,75+2,75*(8,35+16,1)+2*0,425*2,25*0,4=104,4275 [B] 
celkem ložiskové bloky - 7*2*(0,3*0,65*0,65)=1,7745 [C] 
nadbetonávka šikmých křídel - 0,8*(12,2+14,4)=21,2800 [D] 
přibetonávka opěry 01 a křídel - 0,15*(13,4*4,7+8,0+30,4)=15,2070 [E] 
přibetonávka opěry 02 a křídel - 0,15*(13,4*4,8+9,5+32,5)=15,9480 [F] 
přibetonávka křídla opěry 01 - 0,15*(92,5)=13,8750 [G] 
přibetonávka křídla opěry 02 - 0,15*(105,0)=15,7500 [H] 
rezerva na opravy spodní stavby 2*5,0=10,0000 [I] 
Celkem: A+B+C+D+E+F+G+H+I=302,6895 [J]</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</si>
  <si>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</si>
  <si>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</si>
  <si>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</si>
  <si>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předpoklad dle schema betonářské výztuže - 165, 275, 135 kg/m3 
celkem opěry a křídla - 0,165*(104,43+104,43+21,28+2*5)=39,6231 [A] 
celkem ložiskové bloky - 0,275*1,77=0,4868 [B] 
celkem výztuž kotvené přibetonávky - 0,135*(15,21+15,95+13,88+15,75)=8,2067 [C] 
Celkem: A+B+C=48,3166 [D]</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</si>
  <si>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</si>
  <si>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333368</t>
  </si>
  <si>
    <t>VÝZTUŽ MOST OPĚR A KŘÍDEL ZE SVAŘ SÍTÍ</t>
  </si>
  <si>
    <t>předpoklad dle schema betonářské výztuže - sítě 100/100/8 mm 
celkem 2*10*3,1415*0,004*0,004*7,850*(13,4*4,7+8,0+30,4+13,4*4,8+9,5+32,5+92,5+105,0)=3,1976 [A]</t>
  </si>
  <si>
    <t>Vodorovné konstrukce</t>
  </si>
  <si>
    <t>18</t>
  </si>
  <si>
    <t>420324</t>
  </si>
  <si>
    <t>PŘECHODOVÉ DESKY MOSTNÍCH OPĚR ZE ŽELEZOBETONU C25/30</t>
  </si>
  <si>
    <t>betonový práh z betonu C25/30-XC2,XF1 
celkem přechodová deska opěry 01 - (0,4*5,0*10,95)=21,9000 [A] 
celkem přechodová deska opěry 02 - (0,4*5,0*10,95)=21,9000 [B] 
Celkem: A+B=43,8000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</si>
  <si>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</si>
  <si>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420365</t>
  </si>
  <si>
    <t>VÝZTUŽ PŘECHODOVÝCH DESEK MOSTNÍCH OPĚR Z OCELI 10505, B500B</t>
  </si>
  <si>
    <t>předpoklad 155 kg/m3 
celkem 0,155*43,8=6,7890 [A]</t>
  </si>
  <si>
    <t>421335</t>
  </si>
  <si>
    <t>MOSTNÍ NOSNÉ DESKOVÉ KONSTRUKCE Z PŘEDPJATÉHO BETONU C30/37</t>
  </si>
  <si>
    <t>Beton nosné konstrukce C30/37-XC2,XF2,XD1, Spřažená deska, nadpodporové příčníky 
celkem spřahující desky - 0,22*29,47*12,6=81,6908 [A] 
celkem nadpodporové příčníky - 2*12,6*1,57*0,68+0,140*0,65*12,6=28,0501 [B] 
Celkem: A+B=109,7409 [C]</t>
  </si>
  <si>
    <t>421365</t>
  </si>
  <si>
    <t>VÝZTUŽ MOSTNÍ DESKOVÉ KONSTRUKCE Z OCELI 10505, B500B</t>
  </si>
  <si>
    <t>předpoklad 185 kg/m3 
celkem 0,185*109,74=20,3019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</si>
  <si>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</si>
  <si>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424137</t>
  </si>
  <si>
    <t>MOSTNÍ NOSNÍKY Z DÍLCŮ Z PŘEDPJ BET DO C50/60</t>
  </si>
  <si>
    <t>Beton nosné konstrukce prefabrikovaných předpjatých nosníků je min. C50/30-XF2,XC4,XD1 až C90/105-XF2,XC4,XD1 
celkem počet nosníků 7 ks dané maximální výšky vč. betonářské výztuže, předpínací výztuže, montážních závěsů, vše dle VTD dokumentace vč. dodávky, montáže atp. 
celkem 7=7,0000 [A] ks</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</si>
  <si>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</si>
  <si>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42838</t>
  </si>
  <si>
    <t>KLOUB ZE ŽELEZOBETONU VČET VÝZTUŽE</t>
  </si>
  <si>
    <t>celkem kloub pro uložení přechodových desek - cekem 2*11,05=22,1000 [A]</t>
  </si>
  <si>
    <t>Položka kloub ze železobetonu zahrnuje pouze zhotovení kloubu (zřízení a odstranění vložky pro pérové a vrubové klouby a pod.), beton a výztuž musí být zahrnuta v příslušných konstrukčních částech. Beton a výztuž samostatného kloubu (např. kyvné sloupečky) se zařazují jako vodorovná konstrukce.</t>
  </si>
  <si>
    <t>42862</t>
  </si>
  <si>
    <t>MOSTNÍ LOŽISKA ELASTOMEROVÁ PRO ZATÍŽ DO 2,5MN</t>
  </si>
  <si>
    <t>celkem nová elastomerová ložiska nad opěrami 01, 02. Celkem vždy 1 ložisko v ose uložení a ose nosníku na každý nosník všesměrně pohyblivých, pevného a podélně pohyblivého, příčně pevného (dle RDS dokumentace) 
Předpokládané parametry ložisek Viz. Technická zpráva, Statický výpočet, odpovídající typu n.k., komplet osazení, podlití, kotvení dle RDS a VTD. 
celkem nad opěrami - 2*7=14,0000 [A]</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</si>
  <si>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</si>
  <si>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431125</t>
  </si>
  <si>
    <t>SCHODIŠŤ KONSTR Z DÍLCŮ ŽELEZOBETON DO C30/37 (B37)</t>
  </si>
  <si>
    <t>schodišťové stupně C30/37-XF4,XD3 
celkem 0,3*0,45*0,75*(28)=2,8350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</si>
  <si>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</si>
  <si>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451311</t>
  </si>
  <si>
    <t>PODKL A VÝPLŇ VRSTVY Z PROST BET DO C8/10</t>
  </si>
  <si>
    <t>celkem pod přechodové desky (beton dle PD) - 0,1*2*4,85*11,05=10,7185 [A] 
celkem pod rozšíření opěry 01 a křídel - 0,2*38,85=7,7700 [B] 
celkem pod rozšíření opěry 02 a křídel - 0,2*37,55=7,5100 [C] 
celkem pod přibetonávku opěry 01 a křídel - 0,6*0,15*(1,5+0,6+13,4+0,6+0,6)=1,5030 [D] 
celkem pod přibetonávku opěry 02 a křídel - 0,6*0,15*(1,5+0,6+13,4+0,6+0,85)=1,5255 [E] 
celkem pod přibetonávku samostatných křídel - 0,6*0,15*(26,6+1,5+1,5+27,7)=5,1570 [F] 
celkem pod rubovou drenáž za opěrou 01 (beton dle PD) - 0,15*0,65*(8,2+11,05+14,8)+0,15*0,6*(5,5+4,1)=4,1839 [G] 
celkem pod rubovou drenáž za opěrou 02 (beton dle PD) - 0,15*0,65*(8,2+11,05+14,8)+0,15*0,6*(4,5+4,0)=4,0849 [H] 
Celkem: A+B+C+D+E+F+G+H=42,4528 [I]</t>
  </si>
  <si>
    <t>451313</t>
  </si>
  <si>
    <t>PODKLADNÍ A VÝPLŇOVÉ VRSTVY Z PROSTÉHO BETONU C16/20</t>
  </si>
  <si>
    <t>beton dle Projektové dokumentace 
celkem pod opevnění z dlažby pod mostem - 0,15*(1,2*(3,0*3,25)+(1,2*(2,5*2,2)+2,5*1,5))=3,3075 [A] 
celkem pod opevnění z dlažby podél křídel - 0,15*1,2*(1,05*13,6+1,05*4,0+1,05*3,8+0,575*17,05)=5,8093 [B] 
Celkem: A+B=9,1168 [C]</t>
  </si>
  <si>
    <t>451314</t>
  </si>
  <si>
    <t>PODKLADNÍ A VÝPLŇOVÉ VRSTVY Z PROSTÉHO BETONU C25/30</t>
  </si>
  <si>
    <t>beton dle Projektové dokumentace 
celkem pod rampová napojení - (0,15*(1,55*5,7)*4)=5,3010 [A] 
celkem pod šachty - 0,2*1,5*1,5*3=1,3500 [B] 
celkem pod UV - 0,2*1,25*1,25*2=0,6250 [C] 
celkem pod objekty odvodnění - 0,2*3,0*2,5*2=3,0000 [D] 
celkem skluzy - 0,15*1,2*1,0*(1,6+9,9)=2,0700 [E] 
celkem pod schodiště - 1,0*0,25*1,2*(17,8)=5,3400 [F] 
Celkem: A+B+C+D+E+F=17,6860 [G]</t>
  </si>
  <si>
    <t>45152</t>
  </si>
  <si>
    <t>PODKLADNÍ A VÝPLŇOVÉ VRSTVY Z KAMENIVA DRCENÉHO</t>
  </si>
  <si>
    <t>celkem sanace základové spáry křídel 
celkem 0,25*2*2,25*6,5=7,3125 [A]</t>
  </si>
  <si>
    <t>položka zahrnuje dodávku předepsaného kameniva, mimostaveništní a vnitrostaveništní dopravu a jeho uložení 
není-li v zadávací dokumentaci uvedeno jinak, jedná se o nakupovaný materiál</t>
  </si>
  <si>
    <t>45160</t>
  </si>
  <si>
    <t>PODKL A VÝPLŇ VRSTVY Z MEZEROVITÉHO BETONU</t>
  </si>
  <si>
    <t>celkem mezerovitý beton za opěrou 01 - 0,52*3,3*11,1=19,0476 [A] 
celkem mezerovitý beton za opěrou 02 - 0,52*3,3*11,1=19,0476 [B] 
celkem mezerovitý beton obetonování trubní drenáže za opěrami - 0,3*0,6*(8,2+11,05+14,8+5,5+4,1)=7,8570 [C] 
celkem mezerovitý beton obetonování trubní drenáže za opěrami - 0,3*0,6*(8,2+11,05+14,8+4,5+4,0)=7,6590 [D] 
Celkem: A+B+C+D=53,6112 [E]</t>
  </si>
  <si>
    <t>Položka zahrnuje dodávku mezerovitého betonu a jeho uložení se zhutněním, včetně mimostaveništní a vnitrostaveništní dopravy (rovněž přesuny)</t>
  </si>
  <si>
    <t>45734</t>
  </si>
  <si>
    <t>VYROVNÁVACÍ A SPÁD BETON ZVLÁŠTNÍ (PLASTBETON)</t>
  </si>
  <si>
    <t>celkem výčnělek na okraji křídel a n.k. - 0,5*(0,1+0,15)*0,05*(30,95+30,95+16,3+8,15+16,3+8,15)=0,6925 [A]</t>
  </si>
  <si>
    <t>položka zahrnuje: 
- dodání zvláštního betonu (plastbetonu) předepsané kvality a jeho rozprostření v předepsané tloušťce a v předepsaném tvaru</t>
  </si>
  <si>
    <t>457365</t>
  </si>
  <si>
    <t>VÝZTUŽ VYROV A SPÁD BETONU Z OCELI 10505, B500B</t>
  </si>
  <si>
    <t>celkem předpoklad 125 kg/m3 
celkem předpoklad - 0,125*0,69=0,0862 [A]</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</si>
  <si>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povrchovou antikorozní úpravu výztuže, 
- separaci výztuže</t>
  </si>
  <si>
    <t>45852</t>
  </si>
  <si>
    <t>VÝPLŇ ZA OPĚRAMI A ZDMI Z KAMENIVA DRCENÉHO</t>
  </si>
  <si>
    <t>Zásyp za opěrami dle ČSN 73 6244 na dané ID dle materiálu 
celkem zásyp za opěrou 01 - 8,1*11,05+0,5*(7,6+32,8)*2,5+0,5*(3,5+22,5)*2,5=172,5050 [A] 
celkem zásyp za opěrou 02 - 8,1*11,05+0,5*(7,6+32,8)*2,5+0,5*(3,5+22,5)*2,5=172,5050 [B] 
celkem za šikmými křídly - 0,5*(0,25+1,75)*(22,9+1,8+1,8+23,9)=50,4000 [C] 
Celkem: A+B+C=395,4100 [D]</t>
  </si>
  <si>
    <t>458523</t>
  </si>
  <si>
    <t>VÝPLŇ ZA OPĚRAMI A ZDMI Z KAMENIVA DRCENÉHO, INDEX ZHUTNĚNÍ ID DO 0,9</t>
  </si>
  <si>
    <t>ochranný obsyp opěr dle ČSN 73 6244 - na ID 0,85 
celkem ochranný obsyp opěry 01 - 1,0*2,6*11,05+0,7*2,6*(13,8+7,2)+0,7*1,5*2,6*2=72,4100 [A] 
celkem ochranný obsyp opěry 02 - 1,0*2,6*11,05+0,7*2,6*(13,8+7,2)+0,7*1,5*2,6*2=72,4100 [B] 
celkem ochranný obsyp za šikmými křídly - 0,6*1,25*(22,9+1,8+1,8+23,9)=37,8000 [C] 
Celkem: A+B+C=182,6200 [D]</t>
  </si>
  <si>
    <t>461314</t>
  </si>
  <si>
    <t>PATKY Z PROSTÉHO BETONU C25/30</t>
  </si>
  <si>
    <t>celkem zajišťující prahy z betonu C25/30nXF3 
celkem patky v patě svahu - 0,6*1,0*(1,2*(1,0+1,0)+0,6)=1,8000 [A]</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</si>
  <si>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</si>
  <si>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46321</t>
  </si>
  <si>
    <t>ROVNANINA Z LOMOVÉHO KAMENE</t>
  </si>
  <si>
    <t>celkem podél oěpr a křídel  
celkem 0,2*0,6*(27,6+26,5+0,6+0,6+1,5+0,6+13,3+0,6+0,6+1,5+0,6+13,3)=10,4760 [A] 
celkem za šikmými křídly 0,25*0,6*(20,8+0,8+0,8+21,8)=6,6300 [B] 
Celkem: A+B=17,1060 [C]</t>
  </si>
  <si>
    <t>položka zahrnuje: 
- dodávku a vyrovnání lomového kamene předepsané frakce do předepsaného tvaru včetně mimostaveništní a vnitrostaveništní dopravy 
není-li v zadávací dokumentaci uvedeno jinak, jedná se o nakupovaný materiál</t>
  </si>
  <si>
    <t>465512</t>
  </si>
  <si>
    <t>DLAŽBY Z LOMOVÉHO KAMENE NA MC</t>
  </si>
  <si>
    <t>celkem dlažby opevnění a úprav pod mostem tl kamene 0,25m s podkladním betonem v samostatné položce s vyspárováním z malty M25 XF4 a nebo M25 XF3 
celkem opevnění z dlažby pod mostem - 0,25*(1,2*(3,0*3,25)+(1,2*(2,5*2,2)+2,5*1,5))=5,5125 [A] 
celkem opevnění z dlažby podél křídel - 0,25*1,2*(1,05*13,6+1,05*4,0+1,05*3,8+0,575*17,05)=9,6821 [B] 
celkem rampová napojení - (0,25*(3,5+3,5+5,8+5,8))=4,6500 [C] 
celkem skluzy - 0,6*1,2*(9,8+1,5)*0,25=2,0340 [D] 
Celkem: A+B+C+D=21,8786 [E]</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</si>
  <si>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</si>
  <si>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46591</t>
  </si>
  <si>
    <t>DLAŽBY Z KAMENICKÝCH VÝROBKŮ</t>
  </si>
  <si>
    <t>Kamenná dlažba ze silničních kostech do betonového lože a vyspárováním z MC 
celkem nátok skluzů - 0,5*(0,8+2,6)*(0,85)*2=2,8900 [A]</t>
  </si>
  <si>
    <t>položka zahrnuje: 
- nutné zemní práce (svahování, úpravu pláně a pod.) 
- úpravu podkladu 
- zřízení spojovací vrstvy 
- zřízení lože dlažby z předepsaného materiálu 
- dodávku a uložení dlažby z předepsaných kamenických výrobků do předepsaného tvaru 
- spárování, těsnění, tmelení a vyplnění spar případně s vyklínováním 
- úprava povrchu pro odvedení srážkové vody 
- nezahrnuje podklad pod dlažbu, vykazuje se samostatně položkami SD 45</t>
  </si>
  <si>
    <t>20</t>
  </si>
  <si>
    <t>56140</t>
  </si>
  <si>
    <t>KAMENIVO ZPEVNĚNÉ CEMENTEM</t>
  </si>
  <si>
    <t>celkem SC C8/10 
celkem vozovka - 0,17*1,05*(10,5*(75,0+45,0))+0,17*1,05*(235,0+205,0)=303,4500 [A] 
celkem obnova pod mostem - 0,17*1,5*14,5=3,6975 [B] 
Celkem: A+B=307,1475 [C]</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</si>
  <si>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</si>
  <si>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19</t>
  </si>
  <si>
    <t>56330</t>
  </si>
  <si>
    <t>VOZOVKOVÉ VRSTVY ZE ŠTĚRKODRTI</t>
  </si>
  <si>
    <t>obnova komunikace před a za mostem - 0,25*13,5*(75,0+45,0)+0,25*(279,0+221,0)=530,0000 [A] 
pod rampová napojení - 0,25*(1,5*5,5)*4=8,2500 [B] 
celkem obnova pod mostem - 0,25*1,5*14,5=5,4375 [C] 
Celkem: A+B+C=543,6875 [D]</t>
  </si>
  <si>
    <t>- dodání kameniva předepsané kvality a zrnitosti 
- rozprostření a zhutnění vrstvy v předepsané tloušťce 
- zřízení vrstvy bez rozlišení šířky, pokládání vrstvy po etapách 
- nezahrnuje postřiky, nátěry</t>
  </si>
  <si>
    <t>22</t>
  </si>
  <si>
    <t>56930</t>
  </si>
  <si>
    <t>ZPEVNĚNÍ KRAJNIC ZE ŠTĚRKODRTI</t>
  </si>
  <si>
    <t>násyp krajnic 0,25*(84,4+83,4+51,0+49,0)=66,9500 [A]</t>
  </si>
  <si>
    <t>- dodání kameniva předepsané kvality a zrnitosti 
- rozprostření a zhutnění vrstvy v předepsané tloušťce 
- zřízení vrstvy bez rozlišení šířky, pokládání vrstvy po etapách</t>
  </si>
  <si>
    <t>21</t>
  </si>
  <si>
    <t>56933</t>
  </si>
  <si>
    <t>ZPEVNĚNÍ KRAJNIC ZE ŠTĚRKODRTI TL. DO 150MM</t>
  </si>
  <si>
    <t>celkem nezpevněná krajnice vozovky - (1,5*(84,4+83,4+51,0+49,0)+0,25*3*(3,0+2,5))=405,8250 [A]</t>
  </si>
  <si>
    <t>25</t>
  </si>
  <si>
    <t>572121</t>
  </si>
  <si>
    <t>INFILTRAČNÍ POSTŘIK ASFALTOVÝ DO 1,0KG/M2</t>
  </si>
  <si>
    <t>dle PD - PI-E - 0,8 kg/m2 
vozovka na kamenivu zpevněném cementem - 1,05*(1080,0+725,0)=1 895,2500 [A] 
celkem vozovka pod mostem - (1,05*1,5*14,5)=22,8375 [B] 
Celkem: A+B=1 918,0875 [C]</t>
  </si>
  <si>
    <t>- dodání všech předepsaných materiálů pro postřiky v předepsaném množství 
- provedení dle předepsaného technologického předpisu 
- zřízení vrstvy bez rozlišení šířky, pokládání vrstvy po etapách 
- úpravu napojení, ukončení</t>
  </si>
  <si>
    <t>23</t>
  </si>
  <si>
    <t>572211</t>
  </si>
  <si>
    <t>SPOJOVACÍ POSTŘIK Z ASFALTU DO 0,5KG/M2</t>
  </si>
  <si>
    <t>dle PD - PS-EP - 0,4 kg/m2 
celkem obnova vozovky  
vozovka na kamenivu zpevněném cementem - před a za mostem 1,05*(1080,0+725,0)=1 895,2500 [A] 
celkem vozovka pod mostem - (1,05*1,5*14,5)=22,8375 [B] 
Celkem: A+B=1 918,0875 [C]</t>
  </si>
  <si>
    <t>24</t>
  </si>
  <si>
    <t>572212</t>
  </si>
  <si>
    <t>SPOJOVACÍ POSTŘIK Z MODIFIK ASFALTU DO 0,5KG/M2</t>
  </si>
  <si>
    <t>dle PD - PS-EP - 0,35 kg/m2 
celkem obnova vozovky  
vozovka na podkladní vrstvě - 1,03*(1080,0+725,0)=1 859,1500 [A] 
vozovka na ložné vrstvě - 1,02*(1080,0+725,0+11,5*31,0)=2 204,7300 [B] 
celkem vozovka pod mostem - (1,03+1,02)*(1,5*14,5)=44,5875 [C] 
Celkem: A+B+C=4 108,4675 [D]</t>
  </si>
  <si>
    <t>26</t>
  </si>
  <si>
    <t>574B34</t>
  </si>
  <si>
    <t>ASFALTOVÝ BETON PRO OBRUSNÉ VRSTVY MODIFIK ACO 11+, 11S TL. 40MM</t>
  </si>
  <si>
    <t>celkem ACO 11S tl 40 mm 
celkem vozovka obrusné vrstvy - 1,01*(1080,0+725,0+11,5*31,0)=2 183,1150 [A] 
celkem vozovka pod mostem - 1,01*1,5*14,5=21,9675 [B] 
Celkem: A+B=2 205,0825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</si>
  <si>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</si>
  <si>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27</t>
  </si>
  <si>
    <t>574D46</t>
  </si>
  <si>
    <t>ASFALTOVÝ BETON PRO LOŽNÍ VRSTVY MODIFIK ACL 16+, 16S TL. 50MM</t>
  </si>
  <si>
    <t>celkem ložná vrstva - ACL 16S tl 60mm 
celkem vozovka obrusné vrstvy - 1,02*(1080,0+725,0+11,5*31,0)=2 204,7300 [A] 
celkem vozovka pod mostem - 1,02*1,5*14,5=22,1850 [B] 
Celkem: A+B=2 226,9150 [C]</t>
  </si>
  <si>
    <t>28</t>
  </si>
  <si>
    <t>574F88</t>
  </si>
  <si>
    <t>ASFALTOVÝ BETON PRO PODKLADNÍ VRSTVY MODIFIK ACP 22+, 22S TL. 90MM</t>
  </si>
  <si>
    <t>celkem podkladní vrstva ACP 22S tl 90 mm 
celkem vozovka obrusné vrstvy - 1,03*(1080,0+725,0)=1 859,1500 [A] 
celkem vozovka pod mostem - 1,03*1,5*14,5=22,4025 [B] 
Celkem: A+B=1 881,5525 [C]</t>
  </si>
  <si>
    <t>29</t>
  </si>
  <si>
    <t>575C03</t>
  </si>
  <si>
    <t>LITÝ ASFALT MA IV (OCHRANA MOSTNÍ IZOLACE) 11</t>
  </si>
  <si>
    <t>ochrana izolace z MA 11 IV na mostě pod konstrukcí vozovky  včetně pohozu z drti 
celkem s odpočtem kubatury položky 21341 - 0,035*(11,5*31,0+1,35*11,5*2-0,15*2*31,0)=13,2388 [A]</t>
  </si>
  <si>
    <t>Úpravy povrchů, podlahy, výplně otvorů</t>
  </si>
  <si>
    <t>30</t>
  </si>
  <si>
    <t>62631</t>
  </si>
  <si>
    <t>SPOJOVACÍ MŮSTEK MEZI STARÝM A NOVÝM BETONEM</t>
  </si>
  <si>
    <t>celkem spojovací můstek mezi starým a novým betonem opravy opěr a křídel 
přibetonávka opěry 01 a křídel - (13,4*4,7+8,0+30,4)=101,3800 [A] 
přibetonávka opěry 02 a křídel - (13,4*4,8+9,5+32,5)=106,3200 [B] 
přibetonávka křídla opěry 01 - (92,5)=92,5000 [C] 
přibetonávka křídla opěry 02 - (105,0)=105,0000 [D] 
celkem spodní stavba rezerva - kubatura čerpána dle odsouhlasení TDI a AD - (25,0)=25,0000 [E] 
Celkem: A+B+C+D+E=430,2000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</si>
  <si>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</si>
  <si>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31</t>
  </si>
  <si>
    <t>62641</t>
  </si>
  <si>
    <t>SJEDNOCUJÍCÍ STĚRKA JEMNOU MALTOU TL CCA 2MM</t>
  </si>
  <si>
    <t>celkem sjednocující stěrka opravy přibetonávkou 
přibetonávka opěry 01 a křídel - (13,4*4,7+8,0+30,4)=101,3800 [A] 
přibetonávka opěry 02 a křídel - (13,4*4,8+9,5+32,5)=106,3200 [B] 
přibetonávka křídla opěry 01 - (92,5)=92,5000 [C] 
přibetonávka křídla opěry 02 - (105,0)=105,0000 [D] 
celkem spodní stavba rezerva - kubatura čerpána dle odsouhlasení TDI a AD (25,0)=25,0000 [E] 
Celkem: A+B+C+D+E=430,2000 [F]</t>
  </si>
  <si>
    <t>32</t>
  </si>
  <si>
    <t>62651</t>
  </si>
  <si>
    <t>OCHRANA VÝZTUŽE PŘI DOSTATEČNÉM KRYTÍ</t>
  </si>
  <si>
    <t>úpravou povrchu s inhibitorem koroze v celé ploše 
přibetonávka opěry 01 a křídel - (13,4*4,7+8,0+30,4)=101,3800 [A] 
přibetonávka opěry 02 a křídel - (13,4*4,8+9,5+32,5)=106,3200 [B] 
přibetonávka křídla opěry 01 - (92,5)=92,5000 [C] 
přibetonávka křídla opěry 02 - (105,0)=105,0000 [D] 
celkem spodní stavba rezerva - kubatura čerpána dle odsouhlasení TDI a AD (25,0)=25,0000 [E] 
Celkem: A+B+C+D+E=430,2000 [F]</t>
  </si>
  <si>
    <t>položka zahrnuje: 
dodávku veškerého materiálu potřebného pro předepsanou úpravu v předepsané kvalitě 
položení vrstvy v předepsané tloušťce 
potřebná lešení a podpěrné konstrukce</t>
  </si>
  <si>
    <t>33</t>
  </si>
  <si>
    <t>62652</t>
  </si>
  <si>
    <t>OCHRANA VÝZTUŽE PŘI NEDOSTATEČNÉM KRYTÍ</t>
  </si>
  <si>
    <t>ochrana betonářské výztuže a ocelových částí n.o. PKO  
přibetonávka opěry 01 a křídel - (13,4*4,7+8,0+30,4)*0,15=15,2070 [A] 
přibetonávka opěry 02 a křídel - (13,4*4,8+9,5+32,5)*0,15=15,9480 [B] 
přibetonávka křídla opěry 01 - (92,5)*0,15=13,8750 [C] 
přibetonávka křídla opěry 02 - (105,0)*0,15=15,7500 [D] 
celkem spodní stavba rezerva - kubatura čerpána dle odsouhlasení TDI a AD - (25,0)*0,15 =3,7500 [E] 
Celkem: A+B+C+D+E=64,5300 [F]</t>
  </si>
  <si>
    <t>Přidružená stavební výroba</t>
  </si>
  <si>
    <t>711111</t>
  </si>
  <si>
    <t>IZOLACE BĚŽNÝCH KONSTRUKCÍ PROTI ZEMNÍ VLHKOSTI ASFALTOVÝMI NÁTĚRY</t>
  </si>
  <si>
    <t>kompletní práce s dodáním a aplikací Np+2xNa 
celkem nátěry stávajícího rubu samostatných křídel - 1,25*(5,85+5,65+19,6+18,4)*2*0,8*1,25=123,7500 [A] 
celkem nátěry oprav opěr a křídel - 0,6*(0,6+13,4+1,5+0,8+13,4+1,5)=18,7200 [B] 
celkem nátěry oprav líce samostatných křídel - 0,6*(26,5+27,5)=32,4000 [C] 
Celkem: A+B+C=174,8700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</si>
  <si>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</si>
  <si>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711112</t>
  </si>
  <si>
    <t>IZOLACE BĚŽNÝCH KONSTRUKCÍ PROTI ZEMNÍ VLHKOSTI ASFALTOVÝMI PÁSY</t>
  </si>
  <si>
    <t>mezi křídlem a přechodovou deskou 0,5*(2,25+2,25)*2=4,5000 [A] 
celkem na rubu samostatných křídel - 1,25*(5,85+5,65+19,6+18,4)*2*0,8*1,25=123,7500 [B] 
celkem rub opěry 01 a křídel 3,0*(1,4+8,2+11,1+14,9+1,4)=111,0000 [C] 
celkem rub opěry 02 a křídel 3,0*(1,4+14,8+11,1+8,2+1,4)=110,7000 [D] 
Celkem: A+B+C+D=349,9500 [E]</t>
  </si>
  <si>
    <t>711442</t>
  </si>
  <si>
    <t>IZOLACE MOSTOVEK CELOPLOŠNÁ ASFALTOVÝMI PÁSY S PEČETÍCÍ VRSTVOU</t>
  </si>
  <si>
    <t>celkem nosná konstrukce a na křídlech 31,0*12,6+(1,5+0,25)*(8,2+14,9+8,2+14,8)=471,2750 [A] 
celkem na přechodových deskách 2*1,5*11,05=33,1500 [B] 
Celkem: A+B=504,4250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</si>
  <si>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</si>
  <si>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</si>
  <si>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</si>
  <si>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celkem ochrana celoplošné izolace na mostovce 
celkem nosná konstrukce 0,625*2*30,0=37,5000 [A] 
na křídlech (1,5+0,25)*(8,2+14,9+8,2+14,8)=80,6750 [B] 
Celkem: A+B=118,1750 [C]</t>
  </si>
  <si>
    <t>položka zahrnuje: 
- dodání  předepsaného ochranného materiálu 
- zřízení ochrany izolace</t>
  </si>
  <si>
    <t>711509</t>
  </si>
  <si>
    <t>OCHRANA IZOLACE NA POVRCHU TEXTILIÍ</t>
  </si>
  <si>
    <t>kompletní práce s dodáním a aplikací Np+2xNa 
celkem nátěry stávajícího rubu samostatných křídel - 1,25*(5,85+5,65+19,6+18,4)*2*0,8*1,25=123,7500 [A] 
celkem nátěry oprav opěr a křídel - 0,6*(0,6+13,4+1,5+0,8+13,4+1,5)=18,7200 [B] 
celkem nátěry oprav líce samostatných křídel - 0,6*(26,5+27,5)=32,4000 [C] 
mezi křídlem a přechodovou deskou 0,5*(2,25+2,25)*2=4,5000 [D] 
celkem na rubu samostatných křídel - 1,25*(5,85+5,65+19,6+18,4)*2*0,8*1,25=123,7500 [E] 
celkem rub opěry 01 a křídel 3,0*(1,4+8,2+11,1+14,9+1,4)=111,0000 [F] 
celkem rub opěry 02 a křídel 3,0*(1,4+14,8+11,1+8,2+1,4)=110,7000 [G] 
Celkem: A+B+C+D+E+F+G=524,8200 [H]</t>
  </si>
  <si>
    <t>721174</t>
  </si>
  <si>
    <t>VNITŘNÍ KANALIZACE Z PLAST TRUB DN 200</t>
  </si>
  <si>
    <t>"podélný svod pod mostem prům.100,150 a 200 mm s čistícími kusy, tvarovkami a kompenzátory s prostupem skrz opěru a zaústěním do svodného potrubí za opěrami (do revizních šachet), 
komplet vč.uchycení (závěsů),  
vč. napojení ze zaústění svodů odvodňovačů a odvodnění izolace,  
vč. kompenzátorů a napojení  
vykázána délka podélného svodu potrubí  
Odvodňovací systém mostu certifikovaný pro mosty Pozemních komunikací s korozivzdorné oceli" 
celkem svodné potrubí pod podhledem n.k. až do zaústění do revizních šachet - 27,4+1,3+20,7+28,0+1,3+14,9+1,0*4*2=101,6000 [A]</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</si>
  <si>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nejsou-li tyto práce předmětem jiné položky 
- úprava, očištění a ošetření prostoru kolem instalace 
- provedení požadovaných zkoušek vodotěsnosti</t>
  </si>
  <si>
    <t>76422</t>
  </si>
  <si>
    <t>OPLECHOVÁNÍ A LEMOVÁNÍ KONSTRUKCÍ Z MĚDĚNÉHO PLECHU</t>
  </si>
  <si>
    <t>celkem dle souboru detailů dodávka a montáž s kotvením 
plechování v místě okrajů n.k. v pracovních sparách říms - 2*5*(0,5*0,3)+2*0,3*0,75+2*0,25*0,75=2,3250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</si>
  <si>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</si>
  <si>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78382</t>
  </si>
  <si>
    <t>NÁTĚRY BETON KONSTR TYP S2 (OS-B)</t>
  </si>
  <si>
    <t>celkem ochranný nátěr proti kouřovým plynům dle ČSN 73 6223 - 0,25*(31,0)+29,47*4,25*7=884,4825 [A] 
celkem čela nosné konstrukce - 2*(1,57+0,15)*14,27=49,0888 [B] 
celkem římsy (0,425+0,15)*2*31,0+(0,425+0,15)*(16,3+8,15+8,15+16,3)=63,7675 [C] 
Celkem: A+B+C=997,3388 [D]</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</si>
  <si>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</si>
  <si>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78383</t>
  </si>
  <si>
    <t>NÁTĚRY BETON KONSTR TYP S4 (OS-C)</t>
  </si>
  <si>
    <t>celkem římsy na samostatných kčídlech (0,1+0,3+0,8+0,3)*(5,85+5,65+19,6+18,4)=74,2500 [A] 
celkem římsy na mostě - (0,8-0,15+0,75+0,25+0,1)*(55,55+55,6)=194,5125 [B] 
celkem barevný nátěr protinárazová zábrana na opěrách a jejich rozích žlutočerné pruhy dle ČSN 73 6266 - 0,5*2*2*4,8 =9,6000 [C] 
Celkem: A+B+C=278,3625 [D]</t>
  </si>
  <si>
    <t>78384</t>
  </si>
  <si>
    <t>NÁTĚRY BETON KONSTR TYP S5 (OS-DI)</t>
  </si>
  <si>
    <t>celkem římsy na mostě - (0,15+0,15)*(55,55+55,6)=33,3450 [A]</t>
  </si>
  <si>
    <t>Potrubí</t>
  </si>
  <si>
    <t>87434</t>
  </si>
  <si>
    <t>POTRUBÍ Z TRUB PLASTOVÝCH ODPADNÍCH DN DO 200MM</t>
  </si>
  <si>
    <t>celkem svodné potrubí - 2,0+8,8+9,0+2,2+3,5=25,5000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</si>
  <si>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</si>
  <si>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87445</t>
  </si>
  <si>
    <t>POTRUBÍ Z TRUB PLASTOVÝCH ODPADNÍCH DN DO 300MM</t>
  </si>
  <si>
    <t>celkem svodné potrubí - 6,2+3,0+1,0+15,3+7,7+2,0=35,2000 [A]</t>
  </si>
  <si>
    <t>87533</t>
  </si>
  <si>
    <t>POTRUBÍ DREN Z TRUB PLAST DN DO 150MM</t>
  </si>
  <si>
    <t>trativod za opěrou 01 - 8,2+11,05+14,8+5,5+4,1=43,6500 [A] 
trativod za opěrou 02 - 8,2+11,05+14,8+4,5+4,0=42,5500 [B] 
Celkem: A+B=86,2000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</si>
  <si>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t>
  </si>
  <si>
    <t>87627</t>
  </si>
  <si>
    <t>CHRÁNIČKY Z TRUB PLASTOVÝCH DN DO 100MM</t>
  </si>
  <si>
    <t>celkem chráničky na mostě - (3,0+3,0+55,6)*2*2=246,4000 [A] 
celkem chráničky pro vedení VO ve spodní stavbě - 10,2+10,9+0,3+0,3+0,3+5,3+0,3+16,9+10,9+0,3+0,3+3,0+3,0=62,0000 [B] 
Celkem: A+B=308,4000 [C]</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</si>
  <si>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</si>
  <si>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894145</t>
  </si>
  <si>
    <t>ŠACHTY KANALIZAČNÍ Z BETON DÍLCŮ NA POTRUBÍ DN DO 300MM</t>
  </si>
  <si>
    <t>celkem komplet včetně rámu a deklu 
celkem 1+1+1=3,0000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</si>
  <si>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</si>
  <si>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89536</t>
  </si>
  <si>
    <t>DRENÁŽNÍ VÝUSŤ Z PROST BETONU</t>
  </si>
  <si>
    <t>celkem dle detailu vyústění potrubí z betonu C30/37-XF4,XD3 
celkem 1+1=2,0000 [A]</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</si>
  <si>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</si>
  <si>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89712</t>
  </si>
  <si>
    <t>VPUSŤ KANALIZAČNÍ ULIČNÍ KOMPLETNÍ Z BETONOVÝCH DÍLCŮ</t>
  </si>
  <si>
    <t>celkem uliční sputi prefabrikované s rámem a mříží komplet - 1+1=2,0000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</si>
  <si>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</si>
  <si>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51</t>
  </si>
  <si>
    <t>9112A1</t>
  </si>
  <si>
    <t>ZÁBRADLÍ MOSTNÍ S VODOR MADLY - DODÁVKA A MONTÁŽ</t>
  </si>
  <si>
    <t>celkem zábradlí na křídlch z kompozitu dle VL.4:2015, PD a dle TP 186, 258 
celkem na křídlech - 22,4+22,4=44,8000 [A]</t>
  </si>
  <si>
    <t>položka zahrnuje: 
dodání zábradlí včetně předepsané povrchové úpravy 
kotvení sloupků, t.j. kotevní desky, šrouby z nerez oceli, vrty a zálivku, pokud zadávací dokumentace nestanoví jinak 
případné nivelační hmoty pod kotevní desky</t>
  </si>
  <si>
    <t>9112B3</t>
  </si>
  <si>
    <t>ZÁBRADLÍ MOSTNÍ SE SVISLOU VÝPLNÍ - DEMONTÁŽ S PŘESUNEM</t>
  </si>
  <si>
    <t>Včetně odvozu a uložení na skládku dle požadavku PD a objednatele  do dodavatelem určené vzdálenosti. 
Včetně odkupu zhotovitelem dle zadávacích podmínek. 
celkem odstranění zábradlí na stávajícím mostě - 50,0+50,0=100,0000 [A]</t>
  </si>
  <si>
    <t>9113A3</t>
  </si>
  <si>
    <t>SVODIDLO OCEL SILNIČ JEDNOSTR, ÚROVEŇ ZADRŽ N1, N2 - DEMONTÁŽ S PŘESUNEM</t>
  </si>
  <si>
    <t>Včetně odvozu a uložení na skládku dle požadavku PD a objednatele  do dodavatelem určené vzdálenosti. 
Včetně odkupu zhotovitelem dle zadávacích podmínek. 
likvidace ocelového svodidla dle SOD 
celkem na předpolích - 152,0+152,0=304,0000 [A]</t>
  </si>
  <si>
    <t>9113B1</t>
  </si>
  <si>
    <t>SVODIDLO OCEL SILNIČ JEDNOSTR, ÚROVEŇ ZADRŽ H1 -DODÁVKA A MONTÁŽ</t>
  </si>
  <si>
    <t>celkem dodávka a montáž dle daného TP a návrhu v PD a PKO dle TKP 19.B. 
celkem vlevo - 200,0-58,0=142,0000 [A] 
celkem vpravo - 200,0-58,0=142,0000 [B] 
Celkem: A+B=284,0000 [C]</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</si>
  <si>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</si>
  <si>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9117D1</t>
  </si>
  <si>
    <t>SVOD OCEL ZÁBRADEL ÚROVEŇ ZADRŽ H3 - DODÁVKA A MONTÁŽ</t>
  </si>
  <si>
    <t>celkem zábradelní svodidlo na mostě a křídlech se svislou výplní a PKO dle TP 19B 
celkem zábradelní svodidlo na mostě - 58,0+58,0=116,0000 [A]</t>
  </si>
  <si>
    <t>položka zahrnuje: 
- kompletní dodávku všech dílů ocelového svodidla s předepsanou povrchovou úpravou včetně spojovacích a diltačních prvků 
- montáž a osazení svodidla, kotvení, t.j. kotevní desky, šrouby z nerez oceli, vrty a zálivku, pokud zadávací dokumentace nestanoví jinak, případné nivelační hmoty pod kotevní desky 
- přechod na jiný typ svodidla nebo přes mostní závěr 
- ochranu proti bludným proudům a vývody pro jejich měření 
nezahrnuje odrazky nebo retroreflexní fólie</t>
  </si>
  <si>
    <t>912283</t>
  </si>
  <si>
    <t>SMĚROVÉ SLOUPKY Z PLAST HMOT - DEMONTÁŽ A ODVOZ</t>
  </si>
  <si>
    <t>včetně odvozu a uložení na skládku dle SOD  do dodavatelem určené vzdálenosti 
likvidace ocelového svodidla dle SOD 
celkem demontáž stávajících sloupků - 2*2*2=8,0000 [A]</t>
  </si>
  <si>
    <t>položka zahrnuje demontáž stávajícího sloupku, jeho odvoz do skladu nebo na skládku</t>
  </si>
  <si>
    <t>91267</t>
  </si>
  <si>
    <t>ODRAZKY NA SVODIDLA</t>
  </si>
  <si>
    <t>Odrazky do svodnic á 50m.v bílé barvě  dle ČSN 73 6101 
celkem vpravo 11=11,0000 [A] 
celkem vlevo 11=11,0000 [B] 
Odrazky do svodnic á 50m.v modré barvě dle TP 58 (5,0m před sloupek bílé barvy) 
celkem vpravo 11=11,0000 [C] 
celkem vlevo 11=11,0000 [D] 
Celkem: A+B+C+D=44,0000 [E]</t>
  </si>
  <si>
    <t>- kompletní dodávka se všemi pomocnými a doplňujícími pracemi a součástmi</t>
  </si>
  <si>
    <t>91345</t>
  </si>
  <si>
    <t>NIVELAČNÍ ZNAČKY KOVOVÉ</t>
  </si>
  <si>
    <t>celkem opěry mostu - (2*2)=4,0000 [A] 
celkem na římsách - (3*2)=6,0000 [B] 
Celkem: A+B=10,0000 [C]</t>
  </si>
  <si>
    <t>položka zahrnuje: 
- dodání a osazení nivelační značky včetně nutných zemních prací 
- vnitrostaveništní a mimostaveništní dopravu</t>
  </si>
  <si>
    <t>91355</t>
  </si>
  <si>
    <t>EVIDENČNÍ ČÍSLO MOSTU</t>
  </si>
  <si>
    <t>celkem dle PD a ČSN 2*1 evidenční číslo mostu dle detailu v souboru detailů 
Celkem 1=1,0000 [A]</t>
  </si>
  <si>
    <t>položka zahrnuje štítek s evidenčním číslem mostu, sloupek dopravní značky včetně osazení a nutných zemních prací a zabetonování</t>
  </si>
  <si>
    <t>914113</t>
  </si>
  <si>
    <t>DOPRAVNÍ ZNAČKY ZÁKLADNÍ VELIKOSTI OCELOVÉ NEREFLEXNÍ - DEMONTÁŽ</t>
  </si>
  <si>
    <t>Včetně odvozu a uložení na skládku dodavatelem s do dodavatelem určené vzdálenosti.  
Likvidace nepotřebných DZ dle požadavku PD a objednatele. 
celkem evidenční čísla mostu - 2 =2,0000 [A]</t>
  </si>
  <si>
    <t>915111</t>
  </si>
  <si>
    <t>VODOROVNÉ DOPRAVNÍ ZNAČENÍ BARVOU HLADKÉ - DODÁVKA A POKLÁDKA</t>
  </si>
  <si>
    <t>V1a (š.0,125m) - celkem 0,125*(200,0)=25,0000 [A] 
V4 (š.0,25m) - celkem 0,25*(200,0+200,0)=100,0000 [B] 
Celkem: A+B=125,0000 [C]</t>
  </si>
  <si>
    <t>položka zahrnuje: 
- dodání a pokládku nátěrového materiálu (měří se pouze natíraná plocha) 
- předznačení a reflexní úpravu</t>
  </si>
  <si>
    <t>915211</t>
  </si>
  <si>
    <t>VODOROVNÉ DOPRAVNÍ ZNAČENÍ PLASTEM HLADKÉ - DODÁVKA A POKLÁDKA</t>
  </si>
  <si>
    <t>V1a (š.0,125m) - celkem 0,125*(200,0)=25,0000 [A]</t>
  </si>
  <si>
    <t>915231</t>
  </si>
  <si>
    <t>VODOR DOPRAV ZNAČ PLASTEM PROFIL ZVUČÍCÍ - DOD A POKLÁDKA</t>
  </si>
  <si>
    <t>V4 (š.0,25m) - celkem 0,25*(200,0+200,0)=100,0000 [A]</t>
  </si>
  <si>
    <t>915611</t>
  </si>
  <si>
    <t>VODOR DOPRAV ZNAČ - KNOFLÍKY TRVALÉ LEPENÉ - DOD A POKLÁDKA</t>
  </si>
  <si>
    <t>Dopravní knoflíky bílé barvy dle TP 133 - á 9,0m v délce úseku 200+100+200m 
celkem - 56=56,0000 [A] 
Dopravní knoflíky modré barvy dle TP 133 - á 9,0m ( 2,0m před knoflíkem bílé barvy) v délce úseku 200+100+200m 
celkem - 56=56,0000 [B] 
Celkem: A+B=112,0000 [C]</t>
  </si>
  <si>
    <t>zahrnuje dodávku a osazení knoflíků předepsaným způsobem</t>
  </si>
  <si>
    <t>917223</t>
  </si>
  <si>
    <t>SILNIČNÍ A CHODNÍKOVÉ OBRUBY Z BETONOVÝCH OBRUBNÍKŮ ŠÍŘ 100MM</t>
  </si>
  <si>
    <t>celkem betonové obrubníky z betonu min. C30/37-XF4,XD3 do betonového lože C16/20nXF1, C20/25nXF3 
celkem podél opevnění pod mostem a podél křídel - 1,2*(2,6+13,6+2,9)+0,6+1,2=24,7200 [A] 
celkem podél schodiště - 1,2*(17,0+15,0)=38,4000 [B] 
v rampovém napojení (2*(1,0+2,5+3,0+0,5+2,0)+2*(1,0+2,5+3,0+0,5)+0,5*2)=33,0000 [C] 
celkem podél skluzů (1,2*(9,8+9,8+1,5+1,5))=27,1200 [D] 
Celkem: A+B+C+D=123,2400 [E]</t>
  </si>
  <si>
    <t>Položka zahrnuje: 
dodání a pokládku betonových obrubníků o rozměrech předepsaných zadávací dokumentací 
betonové lože i boční betonovou opěrku.</t>
  </si>
  <si>
    <t>917224</t>
  </si>
  <si>
    <t>SILNIČNÍ A CHODNÍKOVÉ OBRUBY Z BETONOVÝCH OBRUBNÍKŮ ŠÍŘ 150MM</t>
  </si>
  <si>
    <t>celkem betonové obrubníky z betonu C30/37-XF4,XD3 do betonového lože C16/20nXF1, C20/25nXF3 
celkem rampová napojení 
celkem před a za mostem - 2*5,0+2*5,0=20,0000 [A]</t>
  </si>
  <si>
    <t>919112</t>
  </si>
  <si>
    <t>ŘEZÁNÍ ASFALTOVÉHO KRYTU VOZOVEK TL DO 100MM</t>
  </si>
  <si>
    <t>celkem komunikace pod mostem 1,5+14,5+1,5=17,5000 [A] 
celkem proříznutí vozovky na začátku a konci úseku - 10,5+10,5+200,0=221,0000 [B] 
podél dilatačních závěrů a po obvodě mostních odvodňovačů - 2*(0,5+0,3+0,3)*2*4+2*13,05+2*13,05=69,8000 [C] 
celkem proříznutí vozovky podél římsy - (5,0+55,6+5,0+0,5+0,5+5,0+55,6+5,0)=132,2000 [D] 
Celkem: A+B+C+D=440,5000 [E]</t>
  </si>
  <si>
    <t>položka zahrnuje řezání vozovkové vrstvy v předepsané tloušťce, včetně spotřeby vody</t>
  </si>
  <si>
    <t>91913</t>
  </si>
  <si>
    <t>ŘEZÁNÍ BETONOVÝCH KONSTRUKCÍ</t>
  </si>
  <si>
    <t>celkem zaříznutí oprav spodní stavby - opěra 01 - 0,15*(13,3+4,7+8,0)=3,9000 [A] 
celkem zaříznutí oprav spodní stavby - opěra 02 - 0,15*(13,3+4,7+9,5)=4,1250 [B] 
celkem zaříznutí oprav samostatných křídel - 0,15*(19,5+5,7+19,2+5,9)=7,5450 [C] 
Celkem: A+B+C=15,5700 [D]</t>
  </si>
  <si>
    <t>položka zahrnuje řezání betonových konstrukcí bez ohledu na tloušťku, včetně spotřeby vody</t>
  </si>
  <si>
    <t>93118</t>
  </si>
  <si>
    <t>VÝPLŇ DILATAČNÍCH SPAR Z POLYSTYRENU</t>
  </si>
  <si>
    <t>celkem separace přechodových desek od křídel 0,05*0,4*2*2*5,0=0,4000 [A] 
celkem separace přechodové desky od opěr - 0,02*0,37*11,05*2=0,1635 [B] 
Celkem: A+B=0,5635 [C]</t>
  </si>
  <si>
    <t>položka zahrnuje dodávku a osazení předepsaného materiálu, očištění ploch spáry před úpravou, očištění okolí spáry po úpravě</t>
  </si>
  <si>
    <t>931327</t>
  </si>
  <si>
    <t>TĚSNĚNÍ DILATAČ SPAR ASF ZÁLIVKOU MODIFIK PRŮŘ DO 1000MM2</t>
  </si>
  <si>
    <t>celkem komunikace pod mostem 1,5+14,5+1,5=17,5000 [A] 
celkem proříznutí vozovky na začátku a konci úseku - 10,5+10,5+200,0=221,0000 [B] 
podél dilatačních závěrů a po obvodě mostních odvodňovačů - 2*(0,5+0,3+0,3)*2*4+2*13,05+1*13,05=56,7500 [C] 
celkem proříznutí vozovky podél římsy - (5,0+55,6+5,0+0,5+0,5+5,0+55,6+5,0)=132,2000 [D] 
Celkem: A+B+C+D=427,4500 [E]</t>
  </si>
  <si>
    <t>položka zahrnuje dodávku a osazení předepsaného materiálu, očištění ploch spáry před úpravou, očištění okolí spáry po úpravě  
nezahrnuje těsnící profil</t>
  </si>
  <si>
    <t>93140</t>
  </si>
  <si>
    <t>MOSTNÍ ZÁVĚRY PODPOVRCHOVÉ</t>
  </si>
  <si>
    <t>celkem podpovrchový dilatační závěry nad opěrou 01 včetně PKO dodávky včetně kompletního řešení v římsách a ve vozovce 
celkem dilatační závěry s posunem dle statického výpočtu v PD. Hodnoty posunů v MSÚ i MSP jsou uvedeny v technické zprávě (kapitola  4.2.4.5.) 
celkem celková délka - 1*(0,75+0,91+0,15+13,03+0,15+0,910+0,75)=16,6500 [A]</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</si>
  <si>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</si>
  <si>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93152</t>
  </si>
  <si>
    <t>MOSTNÍ ZÁVĚRY POVRCHOVÉ POSUN DO 100MM</t>
  </si>
  <si>
    <t>celkem povrchový dilatační závěr nad opěrou 02 včetně PKO dodávky řešení ve vozovce a v římsích  
celkem dilatační závěry s posunem dle statického výpočtu v PD. Hodnoty posunů v MSÚ i MSP jsou uvedeny v technické zprávě (kapitola  4.2.4.5.) 
celkem celková délka - 1*(0,75+0,91+0,15+13,03+0,15+0,910+0,75)=16,6500 [A]</t>
  </si>
  <si>
    <t>93312</t>
  </si>
  <si>
    <t>ZATĚŽOVACÍ ZKOUŠKA MOSTU STATICKÁ 1. POLE DO 500M2</t>
  </si>
  <si>
    <t>celkem zatěžovací zouška dle ČSN 73 6209 vč podkladu pro zatěž. Zkoušku, projektu zatěžovací zkoušky, provedení a vyhodnocení. Vše dle ČSN 73 6209. 
celkem 1=1,0000 [A] kus</t>
  </si>
  <si>
    <t>- podklady a dokumentaci zkoušky 
- výrobní dokumentace potřebných zařízení 
- stavební práce spojené s přípravou a provedením zkoušky (zřízení a odstranění) 
- veškerá zkušební zařízení vč. opotřebení a nájmu 
- výpomoce při vlastní zkoušce 
- dodání zatěžovacích prostředků a hmot, manipulaci s nimi a jejich opotřebení a nájem 
- přeprava zatěžovacích prostředků a hmot na stavbu a zpět, včetně zajížďky k váze a vážních poplatků 
- provedení vlastní zkoušky a její vyhodnocení, včetně všech měření a dalších potřebných činností</t>
  </si>
  <si>
    <t>93639</t>
  </si>
  <si>
    <t>ZAÚSTĚNÍ SKLUZŮ (VČET DLAŽBY Z LOM KAMENE)</t>
  </si>
  <si>
    <t>celkem dle souboru detailů a VL.4:2015 a projektové dokumentace komplet 
celkem 2=2,0000 [A] ks</t>
  </si>
  <si>
    <t>Položka zahrnuje veškerý materiál, výrobky a polotovary, včetně mimostaveništní a vnitrostaveništní dopravy (rovněž přesuny), včetně naložení a složení,případně s uložením.</t>
  </si>
  <si>
    <t>936501</t>
  </si>
  <si>
    <t>DROBNÉ DOPLŇK KONSTR KOVOVÉ NEREZ</t>
  </si>
  <si>
    <t>celkem dle souboru detailů vyústění odvodnění úložných prahl včetně kotvení, montáž, dodávka 
celkem kotvení izolace na samostatných křídlech - 0,08*0,01*7850*(5,85+5,65+19,6+18,4)+0,15*5*(5,85+5,65+19,6+18,4)=347,9850 [A] 
celkem - 4*5,0=20,0000 [B] 
Celkem: A+B=367,9850 [C]</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</si>
  <si>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</si>
  <si>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936502</t>
  </si>
  <si>
    <t>DROBNÉ DOPLŇK KONSTR KOVOVÉ POZINK</t>
  </si>
  <si>
    <t>celkem měřící bod dle TP 124 a VL.4:2015 dle TKP19A a PKO dle TKP 19B včetně provaření dle TP 124 
celkem 7,0*(2*4)=56,0000 [A]</t>
  </si>
  <si>
    <t>93653</t>
  </si>
  <si>
    <t>MOSTNÍ ODVODŇOVACÍ SOUPRAVA</t>
  </si>
  <si>
    <t>kompletní řešení mostního odvodňovače se svislým svodem pod podhled n.k. DN 100 mm (vozovkový odvodňovač) s napojením na svodné potrubí 
odvodňovač komplet – celkem 2*4=8,0000 [A]</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</si>
  <si>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</si>
  <si>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936541</t>
  </si>
  <si>
    <t>MOSTNÍ ODVODŇOVACÍ TRUBKA (POVRCHŮ IZOLACE) Z NEREZ OCELI</t>
  </si>
  <si>
    <t>kompletní řešení odvodňovačů celoplošné izolace dle souboru detailů 
odvodňovač celoplošné izolace komplet včetně přípojky do svodného potrubí pod podhledem n.k.– celkem 9+9=18,0000 [A]</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</si>
  <si>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</si>
  <si>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938444</t>
  </si>
  <si>
    <t>OČIŠTĚNÍ ZDIVA OTRYSKÁNÍM TLAKOVOU VODOU PŘES 1000 BARŮ</t>
  </si>
  <si>
    <t>Položka čerpána dle skutečné realizace s odsouhlasením TDI a AD 
přibetonávka opěry 01 a křídel - (13,4*4,7+8,0+30,4)=101,3800 [A] 
přibetonávka opěry 02 a křídel - (13,4*4,8+9,5+32,5)=106,3200 [B] 
přibetonávka křídla opěry 01 - (92,5)=92,5000 [C] 
přibetonávka křídla opěry 02 - (105,0)=105,0000 [D] 
celkem spodní stavba - kubatura čerpána dle odsouhlasení TDI a AD - (25,0) =25,0000 [E] 
Celkem: A+B+C+D+E=430,2000 [F]</t>
  </si>
  <si>
    <t>položka zahrnuje očištění předepsaným způsobem včetně odklizení vzniklého odpadu</t>
  </si>
  <si>
    <t>938451</t>
  </si>
  <si>
    <t>OČIŠTĚNÍ ZDIVA OTRYSKÁNÍM NA SUCHO VZDUCHEM</t>
  </si>
  <si>
    <t>938452</t>
  </si>
  <si>
    <t>OČIŠTĚNÍ ZDIVA OTRYSKÁNÍM NA SUCHO KŘEMIČ PÍSKEM</t>
  </si>
  <si>
    <t>96613</t>
  </si>
  <si>
    <t>BOURÁNÍ KONSTRUKCÍ Z KAMENE NA MC</t>
  </si>
  <si>
    <t>Včetně odvozu a uložení na skládku dle požadavku PD a objednatele  do dodavatelem určené vzdálenosti. 
Poplatek za uložení je v položce 0141**. 
celkem demolice opevnění pod mostem - svahové kužele 1,2*0,25*(1,0*(23,0+14,5+23,0+17,5))=23,4000 [A] 
celkem rezerva (kubatura čerpána s odsouhlasením TDI a AD) - 10,0=10,0000 [B] 
Celkem: A+B=33,4000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</si>
  <si>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</si>
  <si>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96615</t>
  </si>
  <si>
    <t>BOURÁNÍ KONSTRUKCÍ Z PROSTÉHO BETONU</t>
  </si>
  <si>
    <t>Včetně odvozu a uložení na skládku dle požadavku PD a objednatele  do dodavatelem určené vzdálenosti. 
Poplatek za uložení je v položce 0141**. 
celkem podkladní betony pod přechodové desky - 0,15*2*(5,0*10,8)=16,2000 [A] 
celkem křídla mostu ubourání - 1,2*2,5*(3,5+3,5+16,2+16,2)=118,2000 [B] 
celkem ubourání šikmých křídel - 0,8*(9,9+15,3)=20,1600 [C] 
obourání opěry 01 - 0,15*(13,4*4,7+8,0+30,4)=15,2070 [D] 
obourání opěry 02 - 0,15*(13,4*4,8+9,5+32,5)=15,9480 [E] 
obourání křídla opěry 01 - 0,1*(92,5)=9,2500 [F] 
obourání křídla opěry 02 - 0,1*(105,0)=10,5000 [G] 
celkem rezerva (kubatura čerpána s odsouhlasením TDI a AD) - 10,0 =10,0000 [H] 
Celkem: A+B+C+D+E+F+G+H=215,4650 [I]</t>
  </si>
  <si>
    <t>96616</t>
  </si>
  <si>
    <t>BOURÁNÍ KONSTRUKCÍ ZE ŽELEZOBETONU</t>
  </si>
  <si>
    <t>Včetně odvozu a uložení na skládku dle požadavku PD a objednatele  do dodavatelem určené vzdálenosti. 
Poplatek za uložení je v položce 0141**. 
celkem římsy na mostě - (0,75*0,45*(51,0+51,0))=34,4250 [A] 
celkem přechodové desky - 0,35*2*(5,0*10,8)=37,8000 [B] 
vybourání desek nosníků - 0,12*0,35*7*2*29,96=17,6165 [C] 
celkem vybourání čel nosné konstrukce nad opěrami - 1,5*1,45*2*13,2=57,4200 [D] 
celkem I-73 nosníky - 7*29,96*0,63*1,05=138,7298 [E] 
celkem ubourání úložných prahů a závěrných zídek - 2*(2,25*1,25+0,65*1,25)*13,2=95,7000 [F] 
celkem římsy na křídlech - 0,65*0,3*(24,5+29,05)=10,4423 [G] 
celkem rezerva (kubatura čerpána s odsouhlasením TDI a AD) - 10,0=10,0000 [H] 
Celkem: A+B+C+D+E+F+G+H=402,1336 [I]</t>
  </si>
  <si>
    <t>96718</t>
  </si>
  <si>
    <t>VYBOURÁNÍ ČÁSTÍ KONSTRUKCÍ KOVOVÝCH</t>
  </si>
  <si>
    <t>Včetně odvozu a uložení na skládku dle požadavku PD a objednatele  do dodavatelem určené vzdálenosti. 
Poplatek za uložení je v položce 0141**. 
celkem plechování okrajů n.k. - 0,3*0,0015*7,85*1,2*(50,7+50,7)=0,4298 [A] 
celkem skryté části ocelové n.k. předpoklad (kubatura čerpána s odsouhlasením TDI a AD)  0,75=0,7500 [B] 
Celkem: A+B=1,1798 [C]</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</si>
  <si>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</si>
  <si>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96785</t>
  </si>
  <si>
    <t>VYBOURÁNÍ MOSTNÍCH DILATAČNÍCH ZÁVĚRŮ</t>
  </si>
  <si>
    <t>Včetně odvozu a uložení na skládku dle požadavku PD a objednatele  do dodavatelem určené vzdálenosti. 
Poplatek za uložení je v položce 0141**. 
celkem dle PD půdorysné délky dilatací - 2*13,6=27,2000 [A]</t>
  </si>
  <si>
    <t>967865</t>
  </si>
  <si>
    <t>VYBOURÁNÍ MOST LOŽISEK HRNCOVÝCH</t>
  </si>
  <si>
    <t>Vybourání stávajících ložisek s úpravou vybouraného prostoru 
Včetně odvozu a uložení na skládku dle požadavku PD a objednatele  do dodavatelem určené vzdálenosti. 
Poplatek za uložení je v položce 0141**. 
celkem vybourání ložisek na opěrách (zahrnuje jakýkoliv typ stávajících ložisek) - 2*8=16,0000 [A]</t>
  </si>
  <si>
    <t>97816</t>
  </si>
  <si>
    <t>ODSEKÁNÍ VRSTVY VYROVNÁVACÍHO BETONU NA MOSTECH</t>
  </si>
  <si>
    <t>Včetně odvozu a uložení na skládku dle požadavku PD a objednatele  do dodavatelem určené vzdálenosti. 
Poplatek za uložení je v položce 0141**. 
celkem dle předpokladu - 0,15*(11,65*30,75)=53,7356 [A] 
celkem rezerva (kubatura čerpána s odsouhlasením TDI a AD) - 10,0 =10,0000 [B] 
Celkem: A+B=63,7356 [C]</t>
  </si>
  <si>
    <t>97817</t>
  </si>
  <si>
    <t>ODSTRANĚNÍ MOSTNÍ IZOLACE</t>
  </si>
  <si>
    <t>Včetně odvozu a uložení na skládku dle požadavku PD a objednatele  do dodavatelem určené vzdálenosti. 
Poplatek za uložení je v položce 0141**. 
celkem izolace na spodní stavbě - (2,5*11,0*2)+2,0*(16,0+3,0+3,5+16,0)=132,0000 [A] 
celkem odstranění izolace na nosné konstrukci 11,65*30,75=358,2375 [B] 
Celkem: A+B=490,2375 [C]</t>
  </si>
  <si>
    <t>SO460</t>
  </si>
  <si>
    <t>SO460 - Přeložka el. VO vedení - Vedlejší výdaj</t>
  </si>
  <si>
    <t>74300</t>
  </si>
  <si>
    <t>VEŘEJNÉ OSVĚTLENÍ POD MOSTEM</t>
  </si>
  <si>
    <t>SOUBOR</t>
  </si>
  <si>
    <t>položkový soupis prací přiložen v PD objektu 
Celkem 1=1,0000 [A]</t>
  </si>
  <si>
    <t>74</t>
  </si>
  <si>
    <t>Elektroinstalace - silnoproud</t>
  </si>
</sst>
</file>

<file path=xl/styles.xml><?xml version="1.0" encoding="utf-8"?>
<styleSheet xmlns="http://schemas.openxmlformats.org/spreadsheetml/2006/main">
  <numFmts count="2">
    <numFmt numFmtId="177" formatCode="#,##0.00"/>
    <numFmt numFmtId="178" formatCode="#,##0.000"/>
  </numFmts>
  <fonts count="6">
    <font>
      <sz val="10"/>
      <name val="Arial"/>
      <family val="0"/>
    </font>
    <font>
      <b/>
      <sz val="16"/>
      <color indexed="8"/>
      <name val="Arial"/>
      <family val="0"/>
    </font>
    <font>
      <b/>
      <sz val="11"/>
      <name val="Arial"/>
      <family val="0"/>
    </font>
    <font>
      <sz val="10"/>
      <color indexed="9"/>
      <name val="Arial"/>
      <family val="0"/>
    </font>
    <font>
      <b/>
      <sz val="10"/>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horizontal="right" vertical="center"/>
    </xf>
    <xf numFmtId="0" fontId="2" fillId="2" borderId="3" xfId="0" applyFont="1" applyFill="1" applyBorder="1" applyAlignment="1">
      <alignment horizontal="left" vertical="center"/>
    </xf>
    <xf numFmtId="0" fontId="0" fillId="2" borderId="6" xfId="0" applyFill="1" applyBorder="1" applyAlignment="1">
      <alignment vertical="center"/>
    </xf>
    <xf numFmtId="0" fontId="4" fillId="2" borderId="5" xfId="0" applyFont="1" applyFill="1" applyBorder="1" applyAlignment="1">
      <alignment horizontal="right" vertical="center"/>
    </xf>
    <xf numFmtId="177" fontId="4"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0" fillId="0" borderId="1" xfId="0" applyBorder="1" applyAlignment="1">
      <alignment vertical="center"/>
    </xf>
    <xf numFmtId="0" fontId="4" fillId="2" borderId="6" xfId="0" applyFont="1" applyFill="1" applyBorder="1" applyAlignment="1">
      <alignment horizontal="right" vertical="center"/>
    </xf>
    <xf numFmtId="0" fontId="4" fillId="2" borderId="6" xfId="0" applyFont="1" applyFill="1" applyBorder="1" applyAlignment="1">
      <alignment vertical="center" wrapText="1"/>
    </xf>
    <xf numFmtId="177" fontId="4"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5"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0" fontId="4" fillId="2" borderId="0" xfId="0" applyFont="1" applyFill="1" applyAlignment="1">
      <alignment horizontal="right" vertical="center"/>
    </xf>
    <xf numFmtId="177" fontId="4" fillId="2" borderId="0" xfId="0" applyNumberFormat="1" applyFont="1" applyFill="1" applyAlignment="1">
      <alignment horizontal="center" vertical="center"/>
    </xf>
    <xf numFmtId="0" fontId="4" fillId="2" borderId="3" xfId="0" applyFont="1" applyFill="1" applyBorder="1" applyAlignment="1">
      <alignment horizontal="right" vertical="center"/>
    </xf>
    <xf numFmtId="177" fontId="4" fillId="2" borderId="3"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P64"/>
  <sheetViews>
    <sheetView tabSelected="1"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0</v>
      </c>
      <c r="B1" s="1"/>
      <c r="C1" s="1"/>
      <c r="D1" s="1"/>
      <c r="E1" s="1" t="s">
        <v>2</v>
      </c>
      <c r="F1" s="1"/>
      <c r="G1" s="1"/>
      <c r="H1" s="1"/>
      <c r="I1" s="1"/>
      <c r="P1" t="s">
        <v>12</v>
      </c>
    </row>
    <row r="2" spans="2:16" ht="24.75" customHeight="1">
      <c r="B2" s="1"/>
      <c r="C2" s="1"/>
      <c r="D2" s="1"/>
      <c r="E2" s="2" t="s">
        <v>3</v>
      </c>
      <c r="F2" s="1"/>
      <c r="G2" s="1"/>
      <c r="H2" s="5"/>
      <c r="I2" s="5"/>
      <c r="P2" t="s">
        <v>12</v>
      </c>
    </row>
    <row r="3" spans="1:16" ht="15" customHeight="1">
      <c r="A3" t="s">
        <v>1</v>
      </c>
      <c r="B3" s="8" t="s">
        <v>4</v>
      </c>
      <c r="C3" s="9" t="s">
        <v>5</v>
      </c>
      <c r="D3" s="1"/>
      <c r="E3" s="10" t="s">
        <v>6</v>
      </c>
      <c r="F3" s="1"/>
      <c r="G3" s="4"/>
      <c r="H3" s="3" t="s">
        <v>14</v>
      </c>
      <c r="I3" s="32">
        <f>0+I8</f>
      </c>
      <c r="O3" t="s">
        <v>9</v>
      </c>
      <c r="P3" t="s">
        <v>13</v>
      </c>
    </row>
    <row r="4" spans="1:16" ht="15" customHeight="1">
      <c r="A4" t="s">
        <v>7</v>
      </c>
      <c r="B4" s="12" t="s">
        <v>8</v>
      </c>
      <c r="C4" s="13" t="s">
        <v>14</v>
      </c>
      <c r="D4" s="5"/>
      <c r="E4" s="14" t="s">
        <v>15</v>
      </c>
      <c r="F4" s="5"/>
      <c r="G4" s="5"/>
      <c r="H4" s="15"/>
      <c r="I4" s="15"/>
      <c r="O4" t="s">
        <v>10</v>
      </c>
      <c r="P4" t="s">
        <v>13</v>
      </c>
    </row>
    <row r="5" spans="1:16" ht="12.75" customHeight="1">
      <c r="A5" s="11" t="s">
        <v>16</v>
      </c>
      <c r="B5" s="11" t="s">
        <v>18</v>
      </c>
      <c r="C5" s="11" t="s">
        <v>20</v>
      </c>
      <c r="D5" s="11" t="s">
        <v>21</v>
      </c>
      <c r="E5" s="11" t="s">
        <v>22</v>
      </c>
      <c r="F5" s="11" t="s">
        <v>24</v>
      </c>
      <c r="G5" s="11" t="s">
        <v>26</v>
      </c>
      <c r="H5" s="11" t="s">
        <v>28</v>
      </c>
      <c r="I5" s="11"/>
      <c r="O5" t="s">
        <v>11</v>
      </c>
      <c r="P5" t="s">
        <v>13</v>
      </c>
    </row>
    <row r="6" spans="1:9" ht="12.75" customHeight="1">
      <c r="A6" s="11"/>
      <c r="B6" s="11"/>
      <c r="C6" s="11"/>
      <c r="D6" s="11"/>
      <c r="E6" s="11"/>
      <c r="F6" s="11"/>
      <c r="G6" s="11"/>
      <c r="H6" s="11" t="s">
        <v>29</v>
      </c>
      <c r="I6" s="11" t="s">
        <v>31</v>
      </c>
    </row>
    <row r="7" spans="1:9" ht="12.75" customHeight="1">
      <c r="A7" s="11" t="s">
        <v>17</v>
      </c>
      <c r="B7" s="11" t="s">
        <v>19</v>
      </c>
      <c r="C7" s="11" t="s">
        <v>13</v>
      </c>
      <c r="D7" s="11" t="s">
        <v>12</v>
      </c>
      <c r="E7" s="11" t="s">
        <v>23</v>
      </c>
      <c r="F7" s="11" t="s">
        <v>25</v>
      </c>
      <c r="G7" s="11" t="s">
        <v>27</v>
      </c>
      <c r="H7" s="11" t="s">
        <v>30</v>
      </c>
      <c r="I7" s="11" t="s">
        <v>32</v>
      </c>
    </row>
    <row r="8" spans="1:9" ht="12.75" customHeight="1">
      <c r="A8" s="15" t="s">
        <v>33</v>
      </c>
      <c r="B8" s="15"/>
      <c r="C8" s="20" t="s">
        <v>17</v>
      </c>
      <c r="D8" s="15"/>
      <c r="E8" s="21" t="s">
        <v>34</v>
      </c>
      <c r="F8" s="15"/>
      <c r="G8" s="15"/>
      <c r="H8" s="15"/>
      <c r="I8" s="22">
        <f>0+I9+I13+I17+I21+I25+I29+I33+I37+I41+I45+I49+I53+I57+I61</f>
      </c>
    </row>
    <row r="9" spans="1:16" ht="12.75" customHeight="1">
      <c r="A9" s="19" t="s">
        <v>35</v>
      </c>
      <c r="B9" s="23" t="s">
        <v>19</v>
      </c>
      <c r="C9" s="23" t="s">
        <v>36</v>
      </c>
      <c r="D9" s="19" t="s">
        <v>37</v>
      </c>
      <c r="E9" s="24" t="s">
        <v>38</v>
      </c>
      <c r="F9" s="25" t="s">
        <v>39</v>
      </c>
      <c r="G9" s="26">
        <v>8</v>
      </c>
      <c r="H9" s="27">
        <v>0</v>
      </c>
      <c r="I9" s="27">
        <f>ROUND(ROUND(H9,2)*ROUND(G9,3),2)</f>
      </c>
      <c r="O9">
        <f>(I9*21)/100</f>
      </c>
      <c r="P9" t="s">
        <v>13</v>
      </c>
    </row>
    <row r="10" spans="1:5" ht="12.75" customHeight="1">
      <c r="A10" s="28" t="s">
        <v>40</v>
      </c>
      <c r="E10" s="29" t="s">
        <v>37</v>
      </c>
    </row>
    <row r="11" spans="1:5" ht="51" customHeight="1">
      <c r="A11" s="30" t="s">
        <v>41</v>
      </c>
      <c r="E11" s="31" t="s">
        <v>42</v>
      </c>
    </row>
    <row r="12" spans="1:5" ht="12.75" customHeight="1">
      <c r="A12" t="s">
        <v>43</v>
      </c>
      <c r="E12" s="29" t="s">
        <v>44</v>
      </c>
    </row>
    <row r="13" spans="1:16" ht="12.75" customHeight="1">
      <c r="A13" s="19" t="s">
        <v>35</v>
      </c>
      <c r="B13" s="23" t="s">
        <v>13</v>
      </c>
      <c r="C13" s="23" t="s">
        <v>45</v>
      </c>
      <c r="D13" s="19" t="s">
        <v>37</v>
      </c>
      <c r="E13" s="24" t="s">
        <v>46</v>
      </c>
      <c r="F13" s="25" t="s">
        <v>47</v>
      </c>
      <c r="G13" s="26">
        <v>1</v>
      </c>
      <c r="H13" s="27">
        <v>0</v>
      </c>
      <c r="I13" s="27">
        <f>ROUND(ROUND(H13,2)*ROUND(G13,3),2)</f>
      </c>
      <c r="O13">
        <f>(I13*21)/100</f>
      </c>
      <c r="P13" t="s">
        <v>13</v>
      </c>
    </row>
    <row r="14" spans="1:5" ht="12.75" customHeight="1">
      <c r="A14" s="28" t="s">
        <v>40</v>
      </c>
      <c r="E14" s="29" t="s">
        <v>37</v>
      </c>
    </row>
    <row r="15" spans="1:5" ht="38.25" customHeight="1">
      <c r="A15" s="30" t="s">
        <v>41</v>
      </c>
      <c r="E15" s="31" t="s">
        <v>48</v>
      </c>
    </row>
    <row r="16" spans="1:5" ht="12.75" customHeight="1">
      <c r="A16" t="s">
        <v>43</v>
      </c>
      <c r="E16" s="29" t="s">
        <v>49</v>
      </c>
    </row>
    <row r="17" spans="1:16" ht="12.75" customHeight="1">
      <c r="A17" s="19" t="s">
        <v>35</v>
      </c>
      <c r="B17" s="23" t="s">
        <v>50</v>
      </c>
      <c r="C17" s="23" t="s">
        <v>51</v>
      </c>
      <c r="D17" s="19" t="s">
        <v>52</v>
      </c>
      <c r="E17" s="24" t="s">
        <v>53</v>
      </c>
      <c r="F17" s="25" t="s">
        <v>47</v>
      </c>
      <c r="G17" s="26">
        <v>1</v>
      </c>
      <c r="H17" s="27">
        <v>0</v>
      </c>
      <c r="I17" s="27">
        <f>ROUND(ROUND(H17,2)*ROUND(G17,3),2)</f>
      </c>
      <c r="O17">
        <f>(I17*21)/100</f>
      </c>
      <c r="P17" t="s">
        <v>13</v>
      </c>
    </row>
    <row r="18" spans="1:5" ht="12.75" customHeight="1">
      <c r="A18" s="28" t="s">
        <v>40</v>
      </c>
      <c r="E18" s="29" t="s">
        <v>37</v>
      </c>
    </row>
    <row r="19" spans="1:5" ht="89.25" customHeight="1">
      <c r="A19" s="30" t="s">
        <v>41</v>
      </c>
      <c r="E19" s="31" t="s">
        <v>54</v>
      </c>
    </row>
    <row r="20" spans="1:5" ht="12.75" customHeight="1">
      <c r="A20" t="s">
        <v>43</v>
      </c>
      <c r="E20" s="29" t="s">
        <v>55</v>
      </c>
    </row>
    <row r="21" spans="1:16" ht="12.75" customHeight="1">
      <c r="A21" s="19" t="s">
        <v>35</v>
      </c>
      <c r="B21" s="23" t="s">
        <v>12</v>
      </c>
      <c r="C21" s="23" t="s">
        <v>56</v>
      </c>
      <c r="D21" s="19" t="s">
        <v>37</v>
      </c>
      <c r="E21" s="24" t="s">
        <v>57</v>
      </c>
      <c r="F21" s="25" t="s">
        <v>47</v>
      </c>
      <c r="G21" s="26">
        <v>1</v>
      </c>
      <c r="H21" s="27">
        <v>0</v>
      </c>
      <c r="I21" s="27">
        <f>ROUND(ROUND(H21,2)*ROUND(G21,3),2)</f>
      </c>
      <c r="O21">
        <f>(I21*21)/100</f>
      </c>
      <c r="P21" t="s">
        <v>13</v>
      </c>
    </row>
    <row r="22" spans="1:5" ht="12.75" customHeight="1">
      <c r="A22" s="28" t="s">
        <v>40</v>
      </c>
      <c r="E22" s="29" t="s">
        <v>37</v>
      </c>
    </row>
    <row r="23" spans="1:5" ht="63.75" customHeight="1">
      <c r="A23" s="30" t="s">
        <v>41</v>
      </c>
      <c r="E23" s="31" t="s">
        <v>58</v>
      </c>
    </row>
    <row r="24" spans="1:5" ht="12.75" customHeight="1">
      <c r="A24" t="s">
        <v>43</v>
      </c>
      <c r="E24" s="29" t="s">
        <v>49</v>
      </c>
    </row>
    <row r="25" spans="1:16" ht="12.75" customHeight="1">
      <c r="A25" s="19" t="s">
        <v>35</v>
      </c>
      <c r="B25" s="23" t="s">
        <v>23</v>
      </c>
      <c r="C25" s="23" t="s">
        <v>59</v>
      </c>
      <c r="D25" s="19" t="s">
        <v>37</v>
      </c>
      <c r="E25" s="24" t="s">
        <v>60</v>
      </c>
      <c r="F25" s="25" t="s">
        <v>47</v>
      </c>
      <c r="G25" s="26">
        <v>1</v>
      </c>
      <c r="H25" s="27">
        <v>0</v>
      </c>
      <c r="I25" s="27">
        <f>ROUND(ROUND(H25,2)*ROUND(G25,3),2)</f>
      </c>
      <c r="O25">
        <f>(I25*21)/100</f>
      </c>
      <c r="P25" t="s">
        <v>13</v>
      </c>
    </row>
    <row r="26" spans="1:5" ht="12.75" customHeight="1">
      <c r="A26" s="28" t="s">
        <v>40</v>
      </c>
      <c r="E26" s="29" t="s">
        <v>37</v>
      </c>
    </row>
    <row r="27" spans="1:5" ht="38.25" customHeight="1">
      <c r="A27" s="30" t="s">
        <v>41</v>
      </c>
      <c r="E27" s="31" t="s">
        <v>61</v>
      </c>
    </row>
    <row r="28" spans="1:5" ht="25.5" customHeight="1">
      <c r="A28" t="s">
        <v>43</v>
      </c>
      <c r="E28" s="29" t="s">
        <v>62</v>
      </c>
    </row>
    <row r="29" spans="1:16" ht="12.75" customHeight="1">
      <c r="A29" s="19" t="s">
        <v>35</v>
      </c>
      <c r="B29" s="23" t="s">
        <v>25</v>
      </c>
      <c r="C29" s="23" t="s">
        <v>63</v>
      </c>
      <c r="D29" s="19" t="s">
        <v>37</v>
      </c>
      <c r="E29" s="24" t="s">
        <v>64</v>
      </c>
      <c r="F29" s="25" t="s">
        <v>47</v>
      </c>
      <c r="G29" s="26">
        <v>1</v>
      </c>
      <c r="H29" s="27">
        <v>0</v>
      </c>
      <c r="I29" s="27">
        <f>ROUND(ROUND(H29,2)*ROUND(G29,3),2)</f>
      </c>
      <c r="O29">
        <f>(I29*21)/100</f>
      </c>
      <c r="P29" t="s">
        <v>13</v>
      </c>
    </row>
    <row r="30" spans="1:5" ht="12.75" customHeight="1">
      <c r="A30" s="28" t="s">
        <v>40</v>
      </c>
      <c r="E30" s="29" t="s">
        <v>37</v>
      </c>
    </row>
    <row r="31" spans="1:5" ht="76.5" customHeight="1">
      <c r="A31" s="30" t="s">
        <v>41</v>
      </c>
      <c r="E31" s="31" t="s">
        <v>65</v>
      </c>
    </row>
    <row r="32" spans="1:5" ht="12.75" customHeight="1">
      <c r="A32" t="s">
        <v>43</v>
      </c>
      <c r="E32" s="29" t="s">
        <v>66</v>
      </c>
    </row>
    <row r="33" spans="1:16" ht="12.75" customHeight="1">
      <c r="A33" s="19" t="s">
        <v>35</v>
      </c>
      <c r="B33" s="23" t="s">
        <v>27</v>
      </c>
      <c r="C33" s="23" t="s">
        <v>67</v>
      </c>
      <c r="D33" s="19" t="s">
        <v>37</v>
      </c>
      <c r="E33" s="24" t="s">
        <v>68</v>
      </c>
      <c r="F33" s="25" t="s">
        <v>47</v>
      </c>
      <c r="G33" s="26">
        <v>1</v>
      </c>
      <c r="H33" s="27">
        <v>0</v>
      </c>
      <c r="I33" s="27">
        <f>ROUND(ROUND(H33,2)*ROUND(G33,3),2)</f>
      </c>
      <c r="O33">
        <f>(I33*21)/100</f>
      </c>
      <c r="P33" t="s">
        <v>13</v>
      </c>
    </row>
    <row r="34" spans="1:5" ht="12.75" customHeight="1">
      <c r="A34" s="28" t="s">
        <v>40</v>
      </c>
      <c r="E34" s="29" t="s">
        <v>37</v>
      </c>
    </row>
    <row r="35" spans="1:5" ht="76.5" customHeight="1">
      <c r="A35" s="30" t="s">
        <v>41</v>
      </c>
      <c r="E35" s="31" t="s">
        <v>65</v>
      </c>
    </row>
    <row r="36" spans="1:5" ht="12.75" customHeight="1">
      <c r="A36" t="s">
        <v>43</v>
      </c>
      <c r="E36" s="29" t="s">
        <v>66</v>
      </c>
    </row>
    <row r="37" spans="1:16" ht="12.75" customHeight="1">
      <c r="A37" s="19" t="s">
        <v>35</v>
      </c>
      <c r="B37" s="23" t="s">
        <v>69</v>
      </c>
      <c r="C37" s="23" t="s">
        <v>70</v>
      </c>
      <c r="D37" s="19" t="s">
        <v>37</v>
      </c>
      <c r="E37" s="24" t="s">
        <v>71</v>
      </c>
      <c r="F37" s="25" t="s">
        <v>47</v>
      </c>
      <c r="G37" s="26">
        <v>1</v>
      </c>
      <c r="H37" s="27">
        <v>0</v>
      </c>
      <c r="I37" s="27">
        <f>ROUND(ROUND(H37,2)*ROUND(G37,3),2)</f>
      </c>
      <c r="O37">
        <f>(I37*21)/100</f>
      </c>
      <c r="P37" t="s">
        <v>13</v>
      </c>
    </row>
    <row r="38" spans="1:5" ht="12.75" customHeight="1">
      <c r="A38" s="28" t="s">
        <v>40</v>
      </c>
      <c r="E38" s="29" t="s">
        <v>37</v>
      </c>
    </row>
    <row r="39" spans="1:5" ht="51" customHeight="1">
      <c r="A39" s="30" t="s">
        <v>41</v>
      </c>
      <c r="E39" s="31" t="s">
        <v>72</v>
      </c>
    </row>
    <row r="40" spans="1:5" ht="38.25" customHeight="1">
      <c r="A40" t="s">
        <v>43</v>
      </c>
      <c r="E40" s="29" t="s">
        <v>73</v>
      </c>
    </row>
    <row r="41" spans="1:16" ht="12.75" customHeight="1">
      <c r="A41" s="19" t="s">
        <v>35</v>
      </c>
      <c r="B41" s="23" t="s">
        <v>74</v>
      </c>
      <c r="C41" s="23" t="s">
        <v>75</v>
      </c>
      <c r="D41" s="19" t="s">
        <v>52</v>
      </c>
      <c r="E41" s="24" t="s">
        <v>76</v>
      </c>
      <c r="F41" s="25" t="s">
        <v>47</v>
      </c>
      <c r="G41" s="26">
        <v>1</v>
      </c>
      <c r="H41" s="27">
        <v>0</v>
      </c>
      <c r="I41" s="27">
        <f>ROUND(ROUND(H41,2)*ROUND(G41,3),2)</f>
      </c>
      <c r="O41">
        <f>(I41*21)/100</f>
      </c>
      <c r="P41" t="s">
        <v>13</v>
      </c>
    </row>
    <row r="42" spans="1:5" ht="12.75" customHeight="1">
      <c r="A42" s="28" t="s">
        <v>40</v>
      </c>
      <c r="E42" s="29" t="s">
        <v>37</v>
      </c>
    </row>
    <row r="43" spans="1:5" ht="89.25" customHeight="1">
      <c r="A43" s="30" t="s">
        <v>41</v>
      </c>
      <c r="E43" s="31" t="s">
        <v>77</v>
      </c>
    </row>
    <row r="44" spans="1:5" ht="12.75" customHeight="1">
      <c r="A44" t="s">
        <v>43</v>
      </c>
      <c r="E44" s="29" t="s">
        <v>66</v>
      </c>
    </row>
    <row r="45" spans="1:16" ht="12.75" customHeight="1">
      <c r="A45" s="19" t="s">
        <v>35</v>
      </c>
      <c r="B45" s="23" t="s">
        <v>30</v>
      </c>
      <c r="C45" s="23" t="s">
        <v>75</v>
      </c>
      <c r="D45" s="19" t="s">
        <v>78</v>
      </c>
      <c r="E45" s="24" t="s">
        <v>76</v>
      </c>
      <c r="F45" s="25" t="s">
        <v>47</v>
      </c>
      <c r="G45" s="26">
        <v>1</v>
      </c>
      <c r="H45" s="27">
        <v>0</v>
      </c>
      <c r="I45" s="27">
        <f>ROUND(ROUND(H45,2)*ROUND(G45,3),2)</f>
      </c>
      <c r="O45">
        <f>(I45*21)/100</f>
      </c>
      <c r="P45" t="s">
        <v>13</v>
      </c>
    </row>
    <row r="46" spans="1:5" ht="12.75" customHeight="1">
      <c r="A46" s="28" t="s">
        <v>40</v>
      </c>
      <c r="E46" s="29" t="s">
        <v>37</v>
      </c>
    </row>
    <row r="47" spans="1:5" ht="89.25" customHeight="1">
      <c r="A47" s="30" t="s">
        <v>41</v>
      </c>
      <c r="E47" s="31" t="s">
        <v>79</v>
      </c>
    </row>
    <row r="48" spans="1:5" ht="12.75" customHeight="1">
      <c r="A48" t="s">
        <v>43</v>
      </c>
      <c r="E48" s="29" t="s">
        <v>66</v>
      </c>
    </row>
    <row r="49" spans="1:16" ht="12.75" customHeight="1">
      <c r="A49" s="19" t="s">
        <v>35</v>
      </c>
      <c r="B49" s="23" t="s">
        <v>80</v>
      </c>
      <c r="C49" s="23" t="s">
        <v>81</v>
      </c>
      <c r="D49" s="19" t="s">
        <v>37</v>
      </c>
      <c r="E49" s="24" t="s">
        <v>82</v>
      </c>
      <c r="F49" s="25" t="s">
        <v>47</v>
      </c>
      <c r="G49" s="26">
        <v>1</v>
      </c>
      <c r="H49" s="27">
        <v>0</v>
      </c>
      <c r="I49" s="27">
        <f>ROUND(ROUND(H49,2)*ROUND(G49,3),2)</f>
      </c>
      <c r="O49">
        <f>(I49*21)/100</f>
      </c>
      <c r="P49" t="s">
        <v>13</v>
      </c>
    </row>
    <row r="50" spans="1:5" ht="12.75" customHeight="1">
      <c r="A50" s="28" t="s">
        <v>40</v>
      </c>
      <c r="E50" s="29" t="s">
        <v>37</v>
      </c>
    </row>
    <row r="51" spans="1:5" ht="76.5" customHeight="1">
      <c r="A51" s="30" t="s">
        <v>41</v>
      </c>
      <c r="E51" s="31" t="s">
        <v>83</v>
      </c>
    </row>
    <row r="52" spans="1:5" ht="12.75" customHeight="1">
      <c r="A52" t="s">
        <v>43</v>
      </c>
      <c r="E52" s="29" t="s">
        <v>84</v>
      </c>
    </row>
    <row r="53" spans="1:16" ht="12.75" customHeight="1">
      <c r="A53" s="19" t="s">
        <v>35</v>
      </c>
      <c r="B53" s="23" t="s">
        <v>32</v>
      </c>
      <c r="C53" s="23" t="s">
        <v>85</v>
      </c>
      <c r="D53" s="19" t="s">
        <v>37</v>
      </c>
      <c r="E53" s="24" t="s">
        <v>86</v>
      </c>
      <c r="F53" s="25" t="s">
        <v>47</v>
      </c>
      <c r="G53" s="26">
        <v>1</v>
      </c>
      <c r="H53" s="27">
        <v>0</v>
      </c>
      <c r="I53" s="27">
        <f>ROUND(ROUND(H53,2)*ROUND(G53,3),2)</f>
      </c>
      <c r="O53">
        <f>(I53*21)/100</f>
      </c>
      <c r="P53" t="s">
        <v>13</v>
      </c>
    </row>
    <row r="54" spans="1:5" ht="12.75" customHeight="1">
      <c r="A54" s="28" t="s">
        <v>40</v>
      </c>
      <c r="E54" s="29" t="s">
        <v>37</v>
      </c>
    </row>
    <row r="55" spans="1:5" ht="38.25" customHeight="1">
      <c r="A55" s="30" t="s">
        <v>41</v>
      </c>
      <c r="E55" s="31" t="s">
        <v>87</v>
      </c>
    </row>
    <row r="56" spans="1:5" ht="63.75" customHeight="1">
      <c r="A56" t="s">
        <v>43</v>
      </c>
      <c r="E56" s="29" t="s">
        <v>88</v>
      </c>
    </row>
    <row r="57" spans="1:16" ht="12.75" customHeight="1">
      <c r="A57" s="19" t="s">
        <v>35</v>
      </c>
      <c r="B57" s="23" t="s">
        <v>89</v>
      </c>
      <c r="C57" s="23" t="s">
        <v>90</v>
      </c>
      <c r="D57" s="19" t="s">
        <v>37</v>
      </c>
      <c r="E57" s="24" t="s">
        <v>86</v>
      </c>
      <c r="F57" s="25" t="s">
        <v>91</v>
      </c>
      <c r="G57" s="26">
        <v>1</v>
      </c>
      <c r="H57" s="27">
        <v>0</v>
      </c>
      <c r="I57" s="27">
        <f>ROUND(ROUND(H57,2)*ROUND(G57,3),2)</f>
      </c>
      <c r="O57">
        <f>(I57*21)/100</f>
      </c>
      <c r="P57" t="s">
        <v>13</v>
      </c>
    </row>
    <row r="58" spans="1:5" ht="12.75" customHeight="1">
      <c r="A58" s="28" t="s">
        <v>40</v>
      </c>
      <c r="E58" s="29" t="s">
        <v>37</v>
      </c>
    </row>
    <row r="59" spans="1:5" ht="38.25" customHeight="1">
      <c r="A59" s="30" t="s">
        <v>41</v>
      </c>
      <c r="E59" s="31" t="s">
        <v>92</v>
      </c>
    </row>
    <row r="60" spans="1:5" ht="76.5" customHeight="1">
      <c r="A60" t="s">
        <v>43</v>
      </c>
      <c r="E60" s="29" t="s">
        <v>93</v>
      </c>
    </row>
    <row r="61" spans="1:16" ht="12.75" customHeight="1">
      <c r="A61" s="19" t="s">
        <v>35</v>
      </c>
      <c r="B61" s="23" t="s">
        <v>94</v>
      </c>
      <c r="C61" s="23" t="s">
        <v>95</v>
      </c>
      <c r="D61" s="19" t="s">
        <v>37</v>
      </c>
      <c r="E61" s="24" t="s">
        <v>96</v>
      </c>
      <c r="F61" s="25" t="s">
        <v>47</v>
      </c>
      <c r="G61" s="26">
        <v>1</v>
      </c>
      <c r="H61" s="27">
        <v>0</v>
      </c>
      <c r="I61" s="27">
        <f>ROUND(ROUND(H61,2)*ROUND(G61,3),2)</f>
      </c>
      <c r="O61">
        <f>(I61*21)/100</f>
      </c>
      <c r="P61" t="s">
        <v>13</v>
      </c>
    </row>
    <row r="62" spans="1:5" ht="12.75" customHeight="1">
      <c r="A62" s="28" t="s">
        <v>40</v>
      </c>
      <c r="E62" s="29" t="s">
        <v>37</v>
      </c>
    </row>
    <row r="63" spans="1:5" ht="25.5" customHeight="1">
      <c r="A63" s="30" t="s">
        <v>41</v>
      </c>
      <c r="E63" s="31" t="s">
        <v>97</v>
      </c>
    </row>
    <row r="64" spans="1:5" ht="12.75" customHeight="1">
      <c r="A64" t="s">
        <v>43</v>
      </c>
      <c r="E64" s="29" t="s">
        <v>98</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P11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0</v>
      </c>
      <c r="B1" s="1"/>
      <c r="C1" s="1"/>
      <c r="D1" s="1"/>
      <c r="E1" s="1" t="s">
        <v>2</v>
      </c>
      <c r="F1" s="1"/>
      <c r="G1" s="1"/>
      <c r="H1" s="1"/>
      <c r="I1" s="1"/>
      <c r="P1" t="s">
        <v>12</v>
      </c>
    </row>
    <row r="2" spans="2:16" ht="24.75" customHeight="1">
      <c r="B2" s="1"/>
      <c r="C2" s="1"/>
      <c r="D2" s="1"/>
      <c r="E2" s="2" t="s">
        <v>3</v>
      </c>
      <c r="F2" s="1"/>
      <c r="G2" s="1"/>
      <c r="H2" s="5"/>
      <c r="I2" s="5"/>
      <c r="P2" t="s">
        <v>12</v>
      </c>
    </row>
    <row r="3" spans="1:16" ht="15" customHeight="1">
      <c r="A3" t="s">
        <v>1</v>
      </c>
      <c r="B3" s="8" t="s">
        <v>4</v>
      </c>
      <c r="C3" s="9" t="s">
        <v>5</v>
      </c>
      <c r="D3" s="1"/>
      <c r="E3" s="10" t="s">
        <v>6</v>
      </c>
      <c r="F3" s="1"/>
      <c r="G3" s="4"/>
      <c r="H3" s="3" t="s">
        <v>99</v>
      </c>
      <c r="I3" s="32">
        <f>0+I8+I13+I18+I31</f>
      </c>
      <c r="O3" t="s">
        <v>9</v>
      </c>
      <c r="P3" t="s">
        <v>13</v>
      </c>
    </row>
    <row r="4" spans="1:16" ht="15" customHeight="1">
      <c r="A4" t="s">
        <v>7</v>
      </c>
      <c r="B4" s="12" t="s">
        <v>8</v>
      </c>
      <c r="C4" s="13" t="s">
        <v>99</v>
      </c>
      <c r="D4" s="5"/>
      <c r="E4" s="14" t="s">
        <v>100</v>
      </c>
      <c r="F4" s="5"/>
      <c r="G4" s="5"/>
      <c r="H4" s="15"/>
      <c r="I4" s="15"/>
      <c r="O4" t="s">
        <v>10</v>
      </c>
      <c r="P4" t="s">
        <v>13</v>
      </c>
    </row>
    <row r="5" spans="1:16" ht="12.75" customHeight="1">
      <c r="A5" s="11" t="s">
        <v>16</v>
      </c>
      <c r="B5" s="11" t="s">
        <v>18</v>
      </c>
      <c r="C5" s="11" t="s">
        <v>20</v>
      </c>
      <c r="D5" s="11" t="s">
        <v>21</v>
      </c>
      <c r="E5" s="11" t="s">
        <v>22</v>
      </c>
      <c r="F5" s="11" t="s">
        <v>24</v>
      </c>
      <c r="G5" s="11" t="s">
        <v>26</v>
      </c>
      <c r="H5" s="11" t="s">
        <v>28</v>
      </c>
      <c r="I5" s="11"/>
      <c r="O5" t="s">
        <v>11</v>
      </c>
      <c r="P5" t="s">
        <v>13</v>
      </c>
    </row>
    <row r="6" spans="1:9" ht="12.75" customHeight="1">
      <c r="A6" s="11"/>
      <c r="B6" s="11"/>
      <c r="C6" s="11"/>
      <c r="D6" s="11"/>
      <c r="E6" s="11"/>
      <c r="F6" s="11"/>
      <c r="G6" s="11"/>
      <c r="H6" s="11" t="s">
        <v>29</v>
      </c>
      <c r="I6" s="11" t="s">
        <v>31</v>
      </c>
    </row>
    <row r="7" spans="1:9" ht="12.75" customHeight="1">
      <c r="A7" s="11" t="s">
        <v>17</v>
      </c>
      <c r="B7" s="11" t="s">
        <v>19</v>
      </c>
      <c r="C7" s="11" t="s">
        <v>13</v>
      </c>
      <c r="D7" s="11" t="s">
        <v>12</v>
      </c>
      <c r="E7" s="11" t="s">
        <v>23</v>
      </c>
      <c r="F7" s="11" t="s">
        <v>25</v>
      </c>
      <c r="G7" s="11" t="s">
        <v>27</v>
      </c>
      <c r="H7" s="11" t="s">
        <v>30</v>
      </c>
      <c r="I7" s="11" t="s">
        <v>32</v>
      </c>
    </row>
    <row r="8" spans="1:9" ht="12.75" customHeight="1">
      <c r="A8" s="15" t="s">
        <v>33</v>
      </c>
      <c r="B8" s="15"/>
      <c r="C8" s="20" t="s">
        <v>17</v>
      </c>
      <c r="D8" s="15"/>
      <c r="E8" s="21" t="s">
        <v>34</v>
      </c>
      <c r="F8" s="15"/>
      <c r="G8" s="15"/>
      <c r="H8" s="15"/>
      <c r="I8" s="22">
        <f>0+I9</f>
      </c>
    </row>
    <row r="9" spans="1:16" ht="12.75" customHeight="1">
      <c r="A9" s="19" t="s">
        <v>35</v>
      </c>
      <c r="B9" s="23" t="s">
        <v>19</v>
      </c>
      <c r="C9" s="23" t="s">
        <v>45</v>
      </c>
      <c r="D9" s="19" t="s">
        <v>37</v>
      </c>
      <c r="E9" s="24" t="s">
        <v>46</v>
      </c>
      <c r="F9" s="25" t="s">
        <v>47</v>
      </c>
      <c r="G9" s="26">
        <v>1</v>
      </c>
      <c r="H9" s="27">
        <v>0</v>
      </c>
      <c r="I9" s="27">
        <f>ROUND(ROUND(H9,2)*ROUND(G9,3),2)</f>
      </c>
      <c r="O9">
        <f>(I9*21)/100</f>
      </c>
      <c r="P9" t="s">
        <v>13</v>
      </c>
    </row>
    <row r="10" spans="1:5" ht="12.75" customHeight="1">
      <c r="A10" s="28" t="s">
        <v>40</v>
      </c>
      <c r="E10" s="29" t="s">
        <v>37</v>
      </c>
    </row>
    <row r="11" spans="1:5" ht="63.75" customHeight="1">
      <c r="A11" s="30" t="s">
        <v>41</v>
      </c>
      <c r="E11" s="31" t="s">
        <v>101</v>
      </c>
    </row>
    <row r="12" spans="1:5" ht="12.75" customHeight="1">
      <c r="A12" t="s">
        <v>43</v>
      </c>
      <c r="E12" s="29" t="s">
        <v>49</v>
      </c>
    </row>
    <row r="13" spans="1:9" ht="12.75" customHeight="1">
      <c r="A13" s="5" t="s">
        <v>33</v>
      </c>
      <c r="B13" s="5"/>
      <c r="C13" s="35" t="s">
        <v>19</v>
      </c>
      <c r="D13" s="5"/>
      <c r="E13" s="21" t="s">
        <v>102</v>
      </c>
      <c r="F13" s="5"/>
      <c r="G13" s="5"/>
      <c r="H13" s="5"/>
      <c r="I13" s="36">
        <f>0+I14</f>
      </c>
    </row>
    <row r="14" spans="1:16" ht="12.75" customHeight="1">
      <c r="A14" s="19" t="s">
        <v>35</v>
      </c>
      <c r="B14" s="23" t="s">
        <v>13</v>
      </c>
      <c r="C14" s="23" t="s">
        <v>103</v>
      </c>
      <c r="D14" s="19" t="s">
        <v>37</v>
      </c>
      <c r="E14" s="24" t="s">
        <v>104</v>
      </c>
      <c r="F14" s="25" t="s">
        <v>105</v>
      </c>
      <c r="G14" s="26">
        <v>180</v>
      </c>
      <c r="H14" s="27">
        <v>0</v>
      </c>
      <c r="I14" s="27">
        <f>ROUND(ROUND(H14,2)*ROUND(G14,3),2)</f>
      </c>
      <c r="O14">
        <f>(I14*21)/100</f>
      </c>
      <c r="P14" t="s">
        <v>13</v>
      </c>
    </row>
    <row r="15" spans="1:5" ht="12.75" customHeight="1">
      <c r="A15" s="28" t="s">
        <v>40</v>
      </c>
      <c r="E15" s="29" t="s">
        <v>37</v>
      </c>
    </row>
    <row r="16" spans="1:5" ht="89.25" customHeight="1">
      <c r="A16" s="30" t="s">
        <v>41</v>
      </c>
      <c r="E16" s="31" t="s">
        <v>106</v>
      </c>
    </row>
    <row r="17" spans="1:5" ht="12.75" customHeight="1">
      <c r="A17" t="s">
        <v>43</v>
      </c>
      <c r="E17" s="29" t="s">
        <v>107</v>
      </c>
    </row>
    <row r="18" spans="1:9" ht="12.75" customHeight="1">
      <c r="A18" s="5" t="s">
        <v>33</v>
      </c>
      <c r="B18" s="5"/>
      <c r="C18" s="35" t="s">
        <v>25</v>
      </c>
      <c r="D18" s="5"/>
      <c r="E18" s="21" t="s">
        <v>108</v>
      </c>
      <c r="F18" s="5"/>
      <c r="G18" s="5"/>
      <c r="H18" s="5"/>
      <c r="I18" s="36">
        <f>0+I19+I23+I27</f>
      </c>
    </row>
    <row r="19" spans="1:16" ht="12.75" customHeight="1">
      <c r="A19" s="19" t="s">
        <v>35</v>
      </c>
      <c r="B19" s="23" t="s">
        <v>89</v>
      </c>
      <c r="C19" s="23" t="s">
        <v>109</v>
      </c>
      <c r="D19" s="19" t="s">
        <v>37</v>
      </c>
      <c r="E19" s="24" t="s">
        <v>110</v>
      </c>
      <c r="F19" s="25" t="s">
        <v>111</v>
      </c>
      <c r="G19" s="26">
        <v>3600</v>
      </c>
      <c r="H19" s="27">
        <v>0</v>
      </c>
      <c r="I19" s="27">
        <f>ROUND(ROUND(H19,2)*ROUND(G19,3),2)</f>
      </c>
      <c r="O19">
        <f>(I19*21)/100</f>
      </c>
      <c r="P19" t="s">
        <v>13</v>
      </c>
    </row>
    <row r="20" spans="1:5" ht="12.75" customHeight="1">
      <c r="A20" s="28" t="s">
        <v>40</v>
      </c>
      <c r="E20" s="29" t="s">
        <v>37</v>
      </c>
    </row>
    <row r="21" spans="1:5" ht="51" customHeight="1">
      <c r="A21" s="30" t="s">
        <v>41</v>
      </c>
      <c r="E21" s="31" t="s">
        <v>112</v>
      </c>
    </row>
    <row r="22" spans="1:5" ht="63.75" customHeight="1">
      <c r="A22" t="s">
        <v>43</v>
      </c>
      <c r="E22" s="29" t="s">
        <v>113</v>
      </c>
    </row>
    <row r="23" spans="1:16" ht="12.75" customHeight="1">
      <c r="A23" s="19" t="s">
        <v>35</v>
      </c>
      <c r="B23" s="23" t="s">
        <v>89</v>
      </c>
      <c r="C23" s="23" t="s">
        <v>114</v>
      </c>
      <c r="D23" s="19" t="s">
        <v>37</v>
      </c>
      <c r="E23" s="24" t="s">
        <v>115</v>
      </c>
      <c r="F23" s="25" t="s">
        <v>105</v>
      </c>
      <c r="G23" s="26">
        <v>90</v>
      </c>
      <c r="H23" s="27">
        <v>0</v>
      </c>
      <c r="I23" s="27">
        <f>ROUND(ROUND(H23,2)*ROUND(G23,3),2)</f>
      </c>
      <c r="O23">
        <f>(I23*21)/100</f>
      </c>
      <c r="P23" t="s">
        <v>13</v>
      </c>
    </row>
    <row r="24" spans="1:5" ht="12.75" customHeight="1">
      <c r="A24" s="28" t="s">
        <v>40</v>
      </c>
      <c r="E24" s="29" t="s">
        <v>37</v>
      </c>
    </row>
    <row r="25" spans="1:5" ht="51" customHeight="1">
      <c r="A25" s="30" t="s">
        <v>41</v>
      </c>
      <c r="E25" s="31" t="s">
        <v>116</v>
      </c>
    </row>
    <row r="26" spans="1:5" ht="114.75" customHeight="1">
      <c r="A26" t="s">
        <v>43</v>
      </c>
      <c r="E26" s="29" t="s">
        <v>117</v>
      </c>
    </row>
    <row r="27" spans="1:16" ht="12.75" customHeight="1">
      <c r="A27" s="19" t="s">
        <v>35</v>
      </c>
      <c r="B27" s="23" t="s">
        <v>89</v>
      </c>
      <c r="C27" s="23" t="s">
        <v>118</v>
      </c>
      <c r="D27" s="19" t="s">
        <v>37</v>
      </c>
      <c r="E27" s="24" t="s">
        <v>119</v>
      </c>
      <c r="F27" s="25" t="s">
        <v>105</v>
      </c>
      <c r="G27" s="26">
        <v>90</v>
      </c>
      <c r="H27" s="27">
        <v>0</v>
      </c>
      <c r="I27" s="27">
        <f>ROUND(ROUND(H27,2)*ROUND(G27,3),2)</f>
      </c>
      <c r="O27">
        <f>(I27*21)/100</f>
      </c>
      <c r="P27" t="s">
        <v>13</v>
      </c>
    </row>
    <row r="28" spans="1:5" ht="12.75" customHeight="1">
      <c r="A28" s="28" t="s">
        <v>40</v>
      </c>
      <c r="E28" s="29" t="s">
        <v>37</v>
      </c>
    </row>
    <row r="29" spans="1:5" ht="51" customHeight="1">
      <c r="A29" s="30" t="s">
        <v>41</v>
      </c>
      <c r="E29" s="31" t="s">
        <v>116</v>
      </c>
    </row>
    <row r="30" spans="1:5" ht="114.75" customHeight="1">
      <c r="A30" t="s">
        <v>43</v>
      </c>
      <c r="E30" s="29" t="s">
        <v>117</v>
      </c>
    </row>
    <row r="31" spans="1:9" ht="12.75" customHeight="1">
      <c r="A31" s="5" t="s">
        <v>33</v>
      </c>
      <c r="B31" s="5"/>
      <c r="C31" s="35" t="s">
        <v>30</v>
      </c>
      <c r="D31" s="5"/>
      <c r="E31" s="21" t="s">
        <v>120</v>
      </c>
      <c r="F31" s="5"/>
      <c r="G31" s="5"/>
      <c r="H31" s="5"/>
      <c r="I31" s="36">
        <f>0+I32+I36+I40+I44+I48+I52+I56+I60+I64+I68+I72+I76+I80+I84+I88+I92+I96+I100+I104+I108+I112</f>
      </c>
    </row>
    <row r="32" spans="1:16" ht="12.75" customHeight="1">
      <c r="A32" s="19" t="s">
        <v>35</v>
      </c>
      <c r="B32" s="23" t="s">
        <v>94</v>
      </c>
      <c r="C32" s="23" t="s">
        <v>121</v>
      </c>
      <c r="D32" s="19" t="s">
        <v>37</v>
      </c>
      <c r="E32" s="24" t="s">
        <v>122</v>
      </c>
      <c r="F32" s="25" t="s">
        <v>123</v>
      </c>
      <c r="G32" s="26">
        <v>40</v>
      </c>
      <c r="H32" s="27">
        <v>0</v>
      </c>
      <c r="I32" s="27">
        <f>ROUND(ROUND(H32,2)*ROUND(G32,3),2)</f>
      </c>
      <c r="O32">
        <f>(I32*21)/100</f>
      </c>
      <c r="P32" t="s">
        <v>13</v>
      </c>
    </row>
    <row r="33" spans="1:5" ht="12.75" customHeight="1">
      <c r="A33" s="28" t="s">
        <v>40</v>
      </c>
      <c r="E33" s="29" t="s">
        <v>37</v>
      </c>
    </row>
    <row r="34" spans="1:5" ht="63.75" customHeight="1">
      <c r="A34" s="30" t="s">
        <v>41</v>
      </c>
      <c r="E34" s="31" t="s">
        <v>124</v>
      </c>
    </row>
    <row r="35" spans="1:5" ht="76.5" customHeight="1">
      <c r="A35" t="s">
        <v>43</v>
      </c>
      <c r="E35" s="29" t="s">
        <v>125</v>
      </c>
    </row>
    <row r="36" spans="1:16" ht="12.75" customHeight="1">
      <c r="A36" s="19" t="s">
        <v>35</v>
      </c>
      <c r="B36" s="23" t="s">
        <v>94</v>
      </c>
      <c r="C36" s="23" t="s">
        <v>126</v>
      </c>
      <c r="D36" s="19" t="s">
        <v>37</v>
      </c>
      <c r="E36" s="24" t="s">
        <v>127</v>
      </c>
      <c r="F36" s="25" t="s">
        <v>123</v>
      </c>
      <c r="G36" s="26">
        <v>40</v>
      </c>
      <c r="H36" s="27">
        <v>0</v>
      </c>
      <c r="I36" s="27">
        <f>ROUND(ROUND(H36,2)*ROUND(G36,3),2)</f>
      </c>
      <c r="O36">
        <f>(I36*21)/100</f>
      </c>
      <c r="P36" t="s">
        <v>13</v>
      </c>
    </row>
    <row r="37" spans="1:5" ht="12.75" customHeight="1">
      <c r="A37" s="28" t="s">
        <v>40</v>
      </c>
      <c r="E37" s="29" t="s">
        <v>37</v>
      </c>
    </row>
    <row r="38" spans="1:5" ht="63.75" customHeight="1">
      <c r="A38" s="30" t="s">
        <v>41</v>
      </c>
      <c r="E38" s="31" t="s">
        <v>124</v>
      </c>
    </row>
    <row r="39" spans="1:5" ht="38.25" customHeight="1">
      <c r="A39" t="s">
        <v>43</v>
      </c>
      <c r="E39" s="29" t="s">
        <v>128</v>
      </c>
    </row>
    <row r="40" spans="1:16" ht="12.75" customHeight="1">
      <c r="A40" s="19" t="s">
        <v>35</v>
      </c>
      <c r="B40" s="23" t="s">
        <v>94</v>
      </c>
      <c r="C40" s="23" t="s">
        <v>129</v>
      </c>
      <c r="D40" s="19" t="s">
        <v>37</v>
      </c>
      <c r="E40" s="24" t="s">
        <v>130</v>
      </c>
      <c r="F40" s="25" t="s">
        <v>131</v>
      </c>
      <c r="G40" s="26">
        <v>9800</v>
      </c>
      <c r="H40" s="27">
        <v>0</v>
      </c>
      <c r="I40" s="27">
        <f>ROUND(ROUND(H40,2)*ROUND(G40,3),2)</f>
      </c>
      <c r="O40">
        <f>(I40*21)/100</f>
      </c>
      <c r="P40" t="s">
        <v>13</v>
      </c>
    </row>
    <row r="41" spans="1:5" ht="12.75" customHeight="1">
      <c r="A41" s="28" t="s">
        <v>40</v>
      </c>
      <c r="E41" s="29" t="s">
        <v>37</v>
      </c>
    </row>
    <row r="42" spans="1:5" ht="63.75" customHeight="1">
      <c r="A42" s="30" t="s">
        <v>41</v>
      </c>
      <c r="E42" s="31" t="s">
        <v>132</v>
      </c>
    </row>
    <row r="43" spans="1:5" ht="25.5" customHeight="1">
      <c r="A43" t="s">
        <v>43</v>
      </c>
      <c r="E43" s="29" t="s">
        <v>133</v>
      </c>
    </row>
    <row r="44" spans="1:16" ht="12.75" customHeight="1">
      <c r="A44" s="19" t="s">
        <v>35</v>
      </c>
      <c r="B44" s="23" t="s">
        <v>94</v>
      </c>
      <c r="C44" s="23" t="s">
        <v>134</v>
      </c>
      <c r="D44" s="19" t="s">
        <v>37</v>
      </c>
      <c r="E44" s="24" t="s">
        <v>135</v>
      </c>
      <c r="F44" s="25" t="s">
        <v>91</v>
      </c>
      <c r="G44" s="26">
        <v>129</v>
      </c>
      <c r="H44" s="27">
        <v>0</v>
      </c>
      <c r="I44" s="27">
        <f>ROUND(ROUND(H44,2)*ROUND(G44,3),2)</f>
      </c>
      <c r="O44">
        <f>(I44*21)/100</f>
      </c>
      <c r="P44" t="s">
        <v>13</v>
      </c>
    </row>
    <row r="45" spans="1:5" ht="12.75" customHeight="1">
      <c r="A45" s="28" t="s">
        <v>40</v>
      </c>
      <c r="E45" s="29" t="s">
        <v>37</v>
      </c>
    </row>
    <row r="46" spans="1:5" ht="153" customHeight="1">
      <c r="A46" s="30" t="s">
        <v>41</v>
      </c>
      <c r="E46" s="31" t="s">
        <v>136</v>
      </c>
    </row>
    <row r="47" spans="1:5" ht="63.75" customHeight="1">
      <c r="A47" t="s">
        <v>43</v>
      </c>
      <c r="E47" s="29" t="s">
        <v>137</v>
      </c>
    </row>
    <row r="48" spans="1:16" ht="12.75" customHeight="1">
      <c r="A48" s="19" t="s">
        <v>35</v>
      </c>
      <c r="B48" s="23" t="s">
        <v>94</v>
      </c>
      <c r="C48" s="23" t="s">
        <v>138</v>
      </c>
      <c r="D48" s="19" t="s">
        <v>37</v>
      </c>
      <c r="E48" s="24" t="s">
        <v>139</v>
      </c>
      <c r="F48" s="25" t="s">
        <v>91</v>
      </c>
      <c r="G48" s="26">
        <v>129</v>
      </c>
      <c r="H48" s="27">
        <v>0</v>
      </c>
      <c r="I48" s="27">
        <f>ROUND(ROUND(H48,2)*ROUND(G48,3),2)</f>
      </c>
      <c r="O48">
        <f>(I48*21)/100</f>
      </c>
      <c r="P48" t="s">
        <v>13</v>
      </c>
    </row>
    <row r="49" spans="1:5" ht="12.75" customHeight="1">
      <c r="A49" s="28" t="s">
        <v>40</v>
      </c>
      <c r="E49" s="29" t="s">
        <v>37</v>
      </c>
    </row>
    <row r="50" spans="1:5" ht="153" customHeight="1">
      <c r="A50" s="30" t="s">
        <v>41</v>
      </c>
      <c r="E50" s="31" t="s">
        <v>136</v>
      </c>
    </row>
    <row r="51" spans="1:5" ht="12.75" customHeight="1">
      <c r="A51" t="s">
        <v>43</v>
      </c>
      <c r="E51" s="29" t="s">
        <v>140</v>
      </c>
    </row>
    <row r="52" spans="1:16" ht="12.75" customHeight="1">
      <c r="A52" s="19" t="s">
        <v>35</v>
      </c>
      <c r="B52" s="23" t="s">
        <v>94</v>
      </c>
      <c r="C52" s="23" t="s">
        <v>141</v>
      </c>
      <c r="D52" s="19" t="s">
        <v>37</v>
      </c>
      <c r="E52" s="24" t="s">
        <v>142</v>
      </c>
      <c r="F52" s="25" t="s">
        <v>143</v>
      </c>
      <c r="G52" s="26">
        <v>31605</v>
      </c>
      <c r="H52" s="27">
        <v>0</v>
      </c>
      <c r="I52" s="27">
        <f>ROUND(ROUND(H52,2)*ROUND(G52,3),2)</f>
      </c>
      <c r="O52">
        <f>(I52*21)/100</f>
      </c>
      <c r="P52" t="s">
        <v>13</v>
      </c>
    </row>
    <row r="53" spans="1:5" ht="12.75" customHeight="1">
      <c r="A53" s="28" t="s">
        <v>40</v>
      </c>
      <c r="E53" s="29" t="s">
        <v>37</v>
      </c>
    </row>
    <row r="54" spans="1:5" ht="153" customHeight="1">
      <c r="A54" s="30" t="s">
        <v>41</v>
      </c>
      <c r="E54" s="31" t="s">
        <v>144</v>
      </c>
    </row>
    <row r="55" spans="1:5" ht="12.75" customHeight="1">
      <c r="A55" t="s">
        <v>43</v>
      </c>
      <c r="E55" s="29" t="s">
        <v>145</v>
      </c>
    </row>
    <row r="56" spans="1:16" ht="12.75" customHeight="1">
      <c r="A56" s="19" t="s">
        <v>35</v>
      </c>
      <c r="B56" s="23" t="s">
        <v>94</v>
      </c>
      <c r="C56" s="23" t="s">
        <v>146</v>
      </c>
      <c r="D56" s="19" t="s">
        <v>37</v>
      </c>
      <c r="E56" s="24" t="s">
        <v>147</v>
      </c>
      <c r="F56" s="25" t="s">
        <v>91</v>
      </c>
      <c r="G56" s="26">
        <v>20</v>
      </c>
      <c r="H56" s="27">
        <v>0</v>
      </c>
      <c r="I56" s="27">
        <f>ROUND(ROUND(H56,2)*ROUND(G56,3),2)</f>
      </c>
      <c r="O56">
        <f>(I56*21)/100</f>
      </c>
      <c r="P56" t="s">
        <v>13</v>
      </c>
    </row>
    <row r="57" spans="1:5" ht="12.75" customHeight="1">
      <c r="A57" s="28" t="s">
        <v>40</v>
      </c>
      <c r="E57" s="29" t="s">
        <v>37</v>
      </c>
    </row>
    <row r="58" spans="1:5" ht="153" customHeight="1">
      <c r="A58" s="30" t="s">
        <v>41</v>
      </c>
      <c r="E58" s="31" t="s">
        <v>148</v>
      </c>
    </row>
    <row r="59" spans="1:5" ht="63.75" customHeight="1">
      <c r="A59" t="s">
        <v>43</v>
      </c>
      <c r="E59" s="29" t="s">
        <v>149</v>
      </c>
    </row>
    <row r="60" spans="1:16" ht="12.75" customHeight="1">
      <c r="A60" s="19" t="s">
        <v>35</v>
      </c>
      <c r="B60" s="23" t="s">
        <v>94</v>
      </c>
      <c r="C60" s="23" t="s">
        <v>150</v>
      </c>
      <c r="D60" s="19" t="s">
        <v>37</v>
      </c>
      <c r="E60" s="24" t="s">
        <v>151</v>
      </c>
      <c r="F60" s="25" t="s">
        <v>91</v>
      </c>
      <c r="G60" s="26">
        <v>20</v>
      </c>
      <c r="H60" s="27">
        <v>0</v>
      </c>
      <c r="I60" s="27">
        <f>ROUND(ROUND(H60,2)*ROUND(G60,3),2)</f>
      </c>
      <c r="O60">
        <f>(I60*21)/100</f>
      </c>
      <c r="P60" t="s">
        <v>13</v>
      </c>
    </row>
    <row r="61" spans="1:5" ht="12.75" customHeight="1">
      <c r="A61" s="28" t="s">
        <v>40</v>
      </c>
      <c r="E61" s="29" t="s">
        <v>37</v>
      </c>
    </row>
    <row r="62" spans="1:5" ht="153" customHeight="1">
      <c r="A62" s="30" t="s">
        <v>41</v>
      </c>
      <c r="E62" s="31" t="s">
        <v>148</v>
      </c>
    </row>
    <row r="63" spans="1:5" ht="12.75" customHeight="1">
      <c r="A63" t="s">
        <v>43</v>
      </c>
      <c r="E63" s="29" t="s">
        <v>140</v>
      </c>
    </row>
    <row r="64" spans="1:16" ht="12.75" customHeight="1">
      <c r="A64" s="19" t="s">
        <v>35</v>
      </c>
      <c r="B64" s="23" t="s">
        <v>94</v>
      </c>
      <c r="C64" s="23" t="s">
        <v>152</v>
      </c>
      <c r="D64" s="19" t="s">
        <v>37</v>
      </c>
      <c r="E64" s="24" t="s">
        <v>153</v>
      </c>
      <c r="F64" s="25" t="s">
        <v>143</v>
      </c>
      <c r="G64" s="26">
        <v>4900</v>
      </c>
      <c r="H64" s="27">
        <v>0</v>
      </c>
      <c r="I64" s="27">
        <f>ROUND(ROUND(H64,2)*ROUND(G64,3),2)</f>
      </c>
      <c r="O64">
        <f>(I64*21)/100</f>
      </c>
      <c r="P64" t="s">
        <v>13</v>
      </c>
    </row>
    <row r="65" spans="1:5" ht="12.75" customHeight="1">
      <c r="A65" s="28" t="s">
        <v>40</v>
      </c>
      <c r="E65" s="29" t="s">
        <v>37</v>
      </c>
    </row>
    <row r="66" spans="1:5" ht="153" customHeight="1">
      <c r="A66" s="30" t="s">
        <v>41</v>
      </c>
      <c r="E66" s="31" t="s">
        <v>154</v>
      </c>
    </row>
    <row r="67" spans="1:5" ht="12.75" customHeight="1">
      <c r="A67" t="s">
        <v>43</v>
      </c>
      <c r="E67" s="29" t="s">
        <v>145</v>
      </c>
    </row>
    <row r="68" spans="1:16" ht="12.75" customHeight="1">
      <c r="A68" s="19" t="s">
        <v>35</v>
      </c>
      <c r="B68" s="23" t="s">
        <v>94</v>
      </c>
      <c r="C68" s="23" t="s">
        <v>155</v>
      </c>
      <c r="D68" s="19" t="s">
        <v>37</v>
      </c>
      <c r="E68" s="24" t="s">
        <v>156</v>
      </c>
      <c r="F68" s="25" t="s">
        <v>91</v>
      </c>
      <c r="G68" s="26">
        <v>6</v>
      </c>
      <c r="H68" s="27">
        <v>0</v>
      </c>
      <c r="I68" s="27">
        <f>ROUND(ROUND(H68,2)*ROUND(G68,3),2)</f>
      </c>
      <c r="O68">
        <f>(I68*21)/100</f>
      </c>
      <c r="P68" t="s">
        <v>13</v>
      </c>
    </row>
    <row r="69" spans="1:5" ht="12.75" customHeight="1">
      <c r="A69" s="28" t="s">
        <v>40</v>
      </c>
      <c r="E69" s="29" t="s">
        <v>37</v>
      </c>
    </row>
    <row r="70" spans="1:5" ht="153" customHeight="1">
      <c r="A70" s="30" t="s">
        <v>41</v>
      </c>
      <c r="E70" s="31" t="s">
        <v>157</v>
      </c>
    </row>
    <row r="71" spans="1:5" ht="51" customHeight="1">
      <c r="A71" t="s">
        <v>43</v>
      </c>
      <c r="E71" s="29" t="s">
        <v>158</v>
      </c>
    </row>
    <row r="72" spans="1:16" ht="12.75" customHeight="1">
      <c r="A72" s="19" t="s">
        <v>35</v>
      </c>
      <c r="B72" s="23" t="s">
        <v>94</v>
      </c>
      <c r="C72" s="23" t="s">
        <v>159</v>
      </c>
      <c r="D72" s="19" t="s">
        <v>37</v>
      </c>
      <c r="E72" s="24" t="s">
        <v>160</v>
      </c>
      <c r="F72" s="25" t="s">
        <v>91</v>
      </c>
      <c r="G72" s="26">
        <v>6</v>
      </c>
      <c r="H72" s="27">
        <v>0</v>
      </c>
      <c r="I72" s="27">
        <f>ROUND(ROUND(H72,2)*ROUND(G72,3),2)</f>
      </c>
      <c r="O72">
        <f>(I72*21)/100</f>
      </c>
      <c r="P72" t="s">
        <v>13</v>
      </c>
    </row>
    <row r="73" spans="1:5" ht="12.75" customHeight="1">
      <c r="A73" s="28" t="s">
        <v>40</v>
      </c>
      <c r="E73" s="29" t="s">
        <v>37</v>
      </c>
    </row>
    <row r="74" spans="1:5" ht="153" customHeight="1">
      <c r="A74" s="30" t="s">
        <v>41</v>
      </c>
      <c r="E74" s="31" t="s">
        <v>157</v>
      </c>
    </row>
    <row r="75" spans="1:5" ht="12.75" customHeight="1">
      <c r="A75" t="s">
        <v>43</v>
      </c>
      <c r="E75" s="29" t="s">
        <v>161</v>
      </c>
    </row>
    <row r="76" spans="1:16" ht="12.75" customHeight="1">
      <c r="A76" s="19" t="s">
        <v>35</v>
      </c>
      <c r="B76" s="23" t="s">
        <v>94</v>
      </c>
      <c r="C76" s="23" t="s">
        <v>162</v>
      </c>
      <c r="D76" s="19" t="s">
        <v>37</v>
      </c>
      <c r="E76" s="24" t="s">
        <v>163</v>
      </c>
      <c r="F76" s="25" t="s">
        <v>143</v>
      </c>
      <c r="G76" s="26">
        <v>1470</v>
      </c>
      <c r="H76" s="27">
        <v>0</v>
      </c>
      <c r="I76" s="27">
        <f>ROUND(ROUND(H76,2)*ROUND(G76,3),2)</f>
      </c>
      <c r="O76">
        <f>(I76*21)/100</f>
      </c>
      <c r="P76" t="s">
        <v>13</v>
      </c>
    </row>
    <row r="77" spans="1:5" ht="12.75" customHeight="1">
      <c r="A77" s="28" t="s">
        <v>40</v>
      </c>
      <c r="E77" s="29" t="s">
        <v>37</v>
      </c>
    </row>
    <row r="78" spans="1:5" ht="153" customHeight="1">
      <c r="A78" s="30" t="s">
        <v>41</v>
      </c>
      <c r="E78" s="31" t="s">
        <v>164</v>
      </c>
    </row>
    <row r="79" spans="1:5" ht="12.75" customHeight="1">
      <c r="A79" t="s">
        <v>43</v>
      </c>
      <c r="E79" s="29" t="s">
        <v>165</v>
      </c>
    </row>
    <row r="80" spans="1:16" ht="12.75" customHeight="1">
      <c r="A80" s="19" t="s">
        <v>35</v>
      </c>
      <c r="B80" s="23" t="s">
        <v>94</v>
      </c>
      <c r="C80" s="23" t="s">
        <v>166</v>
      </c>
      <c r="D80" s="19" t="s">
        <v>37</v>
      </c>
      <c r="E80" s="24" t="s">
        <v>167</v>
      </c>
      <c r="F80" s="25" t="s">
        <v>91</v>
      </c>
      <c r="G80" s="26">
        <v>6</v>
      </c>
      <c r="H80" s="27">
        <v>0</v>
      </c>
      <c r="I80" s="27">
        <f>ROUND(ROUND(H80,2)*ROUND(G80,3),2)</f>
      </c>
      <c r="O80">
        <f>(I80*21)/100</f>
      </c>
      <c r="P80" t="s">
        <v>13</v>
      </c>
    </row>
    <row r="81" spans="1:5" ht="12.75" customHeight="1">
      <c r="A81" s="28" t="s">
        <v>40</v>
      </c>
      <c r="E81" s="29" t="s">
        <v>37</v>
      </c>
    </row>
    <row r="82" spans="1:5" ht="153" customHeight="1">
      <c r="A82" s="30" t="s">
        <v>41</v>
      </c>
      <c r="E82" s="31" t="s">
        <v>157</v>
      </c>
    </row>
    <row r="83" spans="1:5" ht="38.25" customHeight="1">
      <c r="A83" t="s">
        <v>43</v>
      </c>
      <c r="E83" s="29" t="s">
        <v>168</v>
      </c>
    </row>
    <row r="84" spans="1:16" ht="12.75" customHeight="1">
      <c r="A84" s="19" t="s">
        <v>35</v>
      </c>
      <c r="B84" s="23" t="s">
        <v>94</v>
      </c>
      <c r="C84" s="23" t="s">
        <v>169</v>
      </c>
      <c r="D84" s="19" t="s">
        <v>37</v>
      </c>
      <c r="E84" s="24" t="s">
        <v>170</v>
      </c>
      <c r="F84" s="25" t="s">
        <v>91</v>
      </c>
      <c r="G84" s="26">
        <v>6</v>
      </c>
      <c r="H84" s="27">
        <v>0</v>
      </c>
      <c r="I84" s="27">
        <f>ROUND(ROUND(H84,2)*ROUND(G84,3),2)</f>
      </c>
      <c r="O84">
        <f>(I84*21)/100</f>
      </c>
      <c r="P84" t="s">
        <v>13</v>
      </c>
    </row>
    <row r="85" spans="1:5" ht="12.75" customHeight="1">
      <c r="A85" s="28" t="s">
        <v>40</v>
      </c>
      <c r="E85" s="29" t="s">
        <v>37</v>
      </c>
    </row>
    <row r="86" spans="1:5" ht="153" customHeight="1">
      <c r="A86" s="30" t="s">
        <v>41</v>
      </c>
      <c r="E86" s="31" t="s">
        <v>157</v>
      </c>
    </row>
    <row r="87" spans="1:5" ht="12.75" customHeight="1">
      <c r="A87" t="s">
        <v>43</v>
      </c>
      <c r="E87" s="29" t="s">
        <v>161</v>
      </c>
    </row>
    <row r="88" spans="1:16" ht="12.75" customHeight="1">
      <c r="A88" s="19" t="s">
        <v>35</v>
      </c>
      <c r="B88" s="23" t="s">
        <v>94</v>
      </c>
      <c r="C88" s="23" t="s">
        <v>171</v>
      </c>
      <c r="D88" s="19" t="s">
        <v>37</v>
      </c>
      <c r="E88" s="24" t="s">
        <v>172</v>
      </c>
      <c r="F88" s="25" t="s">
        <v>143</v>
      </c>
      <c r="G88" s="26">
        <v>1470</v>
      </c>
      <c r="H88" s="27">
        <v>0</v>
      </c>
      <c r="I88" s="27">
        <f>ROUND(ROUND(H88,2)*ROUND(G88,3),2)</f>
      </c>
      <c r="O88">
        <f>(I88*21)/100</f>
      </c>
      <c r="P88" t="s">
        <v>13</v>
      </c>
    </row>
    <row r="89" spans="1:5" ht="12.75" customHeight="1">
      <c r="A89" s="28" t="s">
        <v>40</v>
      </c>
      <c r="E89" s="29" t="s">
        <v>37</v>
      </c>
    </row>
    <row r="90" spans="1:5" ht="153" customHeight="1">
      <c r="A90" s="30" t="s">
        <v>41</v>
      </c>
      <c r="E90" s="31" t="s">
        <v>164</v>
      </c>
    </row>
    <row r="91" spans="1:5" ht="12.75" customHeight="1">
      <c r="A91" t="s">
        <v>43</v>
      </c>
      <c r="E91" s="29" t="s">
        <v>165</v>
      </c>
    </row>
    <row r="92" spans="1:16" ht="12.75" customHeight="1">
      <c r="A92" s="19" t="s">
        <v>35</v>
      </c>
      <c r="B92" s="23" t="s">
        <v>94</v>
      </c>
      <c r="C92" s="23" t="s">
        <v>173</v>
      </c>
      <c r="D92" s="19" t="s">
        <v>37</v>
      </c>
      <c r="E92" s="24" t="s">
        <v>174</v>
      </c>
      <c r="F92" s="25" t="s">
        <v>91</v>
      </c>
      <c r="G92" s="26">
        <v>199</v>
      </c>
      <c r="H92" s="27">
        <v>0</v>
      </c>
      <c r="I92" s="27">
        <f>ROUND(ROUND(H92,2)*ROUND(G92,3),2)</f>
      </c>
      <c r="O92">
        <f>(I92*21)/100</f>
      </c>
      <c r="P92" t="s">
        <v>13</v>
      </c>
    </row>
    <row r="93" spans="1:5" ht="12.75" customHeight="1">
      <c r="A93" s="28" t="s">
        <v>40</v>
      </c>
      <c r="E93" s="29" t="s">
        <v>37</v>
      </c>
    </row>
    <row r="94" spans="1:5" ht="102" customHeight="1">
      <c r="A94" s="30" t="s">
        <v>41</v>
      </c>
      <c r="E94" s="31" t="s">
        <v>175</v>
      </c>
    </row>
    <row r="95" spans="1:5" ht="38.25" customHeight="1">
      <c r="A95" t="s">
        <v>43</v>
      </c>
      <c r="E95" s="29" t="s">
        <v>168</v>
      </c>
    </row>
    <row r="96" spans="1:16" ht="12.75" customHeight="1">
      <c r="A96" s="19" t="s">
        <v>35</v>
      </c>
      <c r="B96" s="23" t="s">
        <v>94</v>
      </c>
      <c r="C96" s="23" t="s">
        <v>176</v>
      </c>
      <c r="D96" s="19" t="s">
        <v>37</v>
      </c>
      <c r="E96" s="24" t="s">
        <v>177</v>
      </c>
      <c r="F96" s="25" t="s">
        <v>91</v>
      </c>
      <c r="G96" s="26">
        <v>199</v>
      </c>
      <c r="H96" s="27">
        <v>0</v>
      </c>
      <c r="I96" s="27">
        <f>ROUND(ROUND(H96,2)*ROUND(G96,3),2)</f>
      </c>
      <c r="O96">
        <f>(I96*21)/100</f>
      </c>
      <c r="P96" t="s">
        <v>13</v>
      </c>
    </row>
    <row r="97" spans="1:5" ht="12.75" customHeight="1">
      <c r="A97" s="28" t="s">
        <v>40</v>
      </c>
      <c r="E97" s="29" t="s">
        <v>37</v>
      </c>
    </row>
    <row r="98" spans="1:5" ht="102" customHeight="1">
      <c r="A98" s="30" t="s">
        <v>41</v>
      </c>
      <c r="E98" s="31" t="s">
        <v>175</v>
      </c>
    </row>
    <row r="99" spans="1:5" ht="12.75" customHeight="1">
      <c r="A99" t="s">
        <v>43</v>
      </c>
      <c r="E99" s="29" t="s">
        <v>161</v>
      </c>
    </row>
    <row r="100" spans="1:16" ht="12.75" customHeight="1">
      <c r="A100" s="19" t="s">
        <v>35</v>
      </c>
      <c r="B100" s="23" t="s">
        <v>94</v>
      </c>
      <c r="C100" s="23" t="s">
        <v>178</v>
      </c>
      <c r="D100" s="19" t="s">
        <v>37</v>
      </c>
      <c r="E100" s="24" t="s">
        <v>179</v>
      </c>
      <c r="F100" s="25" t="s">
        <v>143</v>
      </c>
      <c r="G100" s="26">
        <v>48755</v>
      </c>
      <c r="H100" s="27">
        <v>0</v>
      </c>
      <c r="I100" s="27">
        <f>ROUND(ROUND(H100,2)*ROUND(G100,3),2)</f>
      </c>
      <c r="O100">
        <f>(I100*21)/100</f>
      </c>
      <c r="P100" t="s">
        <v>13</v>
      </c>
    </row>
    <row r="101" spans="1:5" ht="12.75" customHeight="1">
      <c r="A101" s="28" t="s">
        <v>40</v>
      </c>
      <c r="E101" s="29" t="s">
        <v>37</v>
      </c>
    </row>
    <row r="102" spans="1:5" ht="102" customHeight="1">
      <c r="A102" s="30" t="s">
        <v>41</v>
      </c>
      <c r="E102" s="31" t="s">
        <v>180</v>
      </c>
    </row>
    <row r="103" spans="1:5" ht="12.75" customHeight="1">
      <c r="A103" t="s">
        <v>43</v>
      </c>
      <c r="E103" s="29" t="s">
        <v>165</v>
      </c>
    </row>
    <row r="104" spans="1:16" ht="12.75" customHeight="1">
      <c r="A104" s="19" t="s">
        <v>35</v>
      </c>
      <c r="B104" s="23" t="s">
        <v>94</v>
      </c>
      <c r="C104" s="23" t="s">
        <v>181</v>
      </c>
      <c r="D104" s="19" t="s">
        <v>37</v>
      </c>
      <c r="E104" s="24" t="s">
        <v>182</v>
      </c>
      <c r="F104" s="25" t="s">
        <v>91</v>
      </c>
      <c r="G104" s="26">
        <v>199</v>
      </c>
      <c r="H104" s="27">
        <v>0</v>
      </c>
      <c r="I104" s="27">
        <f>ROUND(ROUND(H104,2)*ROUND(G104,3),2)</f>
      </c>
      <c r="O104">
        <f>(I104*21)/100</f>
      </c>
      <c r="P104" t="s">
        <v>13</v>
      </c>
    </row>
    <row r="105" spans="1:5" ht="12.75" customHeight="1">
      <c r="A105" s="28" t="s">
        <v>40</v>
      </c>
      <c r="E105" s="29" t="s">
        <v>37</v>
      </c>
    </row>
    <row r="106" spans="1:5" ht="102" customHeight="1">
      <c r="A106" s="30" t="s">
        <v>41</v>
      </c>
      <c r="E106" s="31" t="s">
        <v>183</v>
      </c>
    </row>
    <row r="107" spans="1:5" ht="38.25" customHeight="1">
      <c r="A107" t="s">
        <v>43</v>
      </c>
      <c r="E107" s="29" t="s">
        <v>168</v>
      </c>
    </row>
    <row r="108" spans="1:16" ht="12.75" customHeight="1">
      <c r="A108" s="19" t="s">
        <v>35</v>
      </c>
      <c r="B108" s="23" t="s">
        <v>94</v>
      </c>
      <c r="C108" s="23" t="s">
        <v>184</v>
      </c>
      <c r="D108" s="19" t="s">
        <v>37</v>
      </c>
      <c r="E108" s="24" t="s">
        <v>185</v>
      </c>
      <c r="F108" s="25" t="s">
        <v>91</v>
      </c>
      <c r="G108" s="26">
        <v>199</v>
      </c>
      <c r="H108" s="27">
        <v>0</v>
      </c>
      <c r="I108" s="27">
        <f>ROUND(ROUND(H108,2)*ROUND(G108,3),2)</f>
      </c>
      <c r="O108">
        <f>(I108*21)/100</f>
      </c>
      <c r="P108" t="s">
        <v>13</v>
      </c>
    </row>
    <row r="109" spans="1:5" ht="12.75" customHeight="1">
      <c r="A109" s="28" t="s">
        <v>40</v>
      </c>
      <c r="E109" s="29" t="s">
        <v>37</v>
      </c>
    </row>
    <row r="110" spans="1:5" ht="102" customHeight="1">
      <c r="A110" s="30" t="s">
        <v>41</v>
      </c>
      <c r="E110" s="31" t="s">
        <v>183</v>
      </c>
    </row>
    <row r="111" spans="1:5" ht="12.75" customHeight="1">
      <c r="A111" t="s">
        <v>43</v>
      </c>
      <c r="E111" s="29" t="s">
        <v>161</v>
      </c>
    </row>
    <row r="112" spans="1:16" ht="12.75" customHeight="1">
      <c r="A112" s="19" t="s">
        <v>35</v>
      </c>
      <c r="B112" s="23" t="s">
        <v>94</v>
      </c>
      <c r="C112" s="23" t="s">
        <v>186</v>
      </c>
      <c r="D112" s="19" t="s">
        <v>37</v>
      </c>
      <c r="E112" s="24" t="s">
        <v>187</v>
      </c>
      <c r="F112" s="25" t="s">
        <v>143</v>
      </c>
      <c r="G112" s="26">
        <v>48755</v>
      </c>
      <c r="H112" s="27">
        <v>0</v>
      </c>
      <c r="I112" s="27">
        <f>ROUND(ROUND(H112,2)*ROUND(G112,3),2)</f>
      </c>
      <c r="O112">
        <f>(I112*21)/100</f>
      </c>
      <c r="P112" t="s">
        <v>13</v>
      </c>
    </row>
    <row r="113" spans="1:5" ht="12.75" customHeight="1">
      <c r="A113" s="28" t="s">
        <v>40</v>
      </c>
      <c r="E113" s="29" t="s">
        <v>37</v>
      </c>
    </row>
    <row r="114" spans="1:5" ht="102" customHeight="1">
      <c r="A114" s="30" t="s">
        <v>41</v>
      </c>
      <c r="E114" s="31" t="s">
        <v>188</v>
      </c>
    </row>
    <row r="115" spans="1:5" ht="12.75" customHeight="1">
      <c r="A115" t="s">
        <v>43</v>
      </c>
      <c r="E115" s="29" t="s">
        <v>165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P56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0</v>
      </c>
      <c r="B1" s="1"/>
      <c r="C1" s="1"/>
      <c r="D1" s="1"/>
      <c r="E1" s="1" t="s">
        <v>2</v>
      </c>
      <c r="F1" s="1"/>
      <c r="G1" s="1"/>
      <c r="H1" s="1"/>
      <c r="I1" s="1"/>
      <c r="P1" t="s">
        <v>12</v>
      </c>
    </row>
    <row r="2" spans="2:16" ht="24.75" customHeight="1">
      <c r="B2" s="1"/>
      <c r="C2" s="1"/>
      <c r="D2" s="1"/>
      <c r="E2" s="2" t="s">
        <v>3</v>
      </c>
      <c r="F2" s="1"/>
      <c r="G2" s="1"/>
      <c r="H2" s="5"/>
      <c r="I2" s="5"/>
      <c r="P2" t="s">
        <v>12</v>
      </c>
    </row>
    <row r="3" spans="1:16" ht="15" customHeight="1">
      <c r="A3" t="s">
        <v>1</v>
      </c>
      <c r="B3" s="8" t="s">
        <v>4</v>
      </c>
      <c r="C3" s="9" t="s">
        <v>5</v>
      </c>
      <c r="D3" s="1"/>
      <c r="E3" s="10" t="s">
        <v>6</v>
      </c>
      <c r="F3" s="1"/>
      <c r="G3" s="4"/>
      <c r="H3" s="3" t="s">
        <v>189</v>
      </c>
      <c r="I3" s="32">
        <f>0+I8+I45+I138+I167+I192+I277+I322+I339+I380+I409</f>
      </c>
      <c r="O3" t="s">
        <v>9</v>
      </c>
      <c r="P3" t="s">
        <v>13</v>
      </c>
    </row>
    <row r="4" spans="1:16" ht="15" customHeight="1">
      <c r="A4" t="s">
        <v>7</v>
      </c>
      <c r="B4" s="12" t="s">
        <v>8</v>
      </c>
      <c r="C4" s="13" t="s">
        <v>189</v>
      </c>
      <c r="D4" s="5"/>
      <c r="E4" s="14" t="s">
        <v>190</v>
      </c>
      <c r="F4" s="5"/>
      <c r="G4" s="5"/>
      <c r="H4" s="15"/>
      <c r="I4" s="15"/>
      <c r="O4" t="s">
        <v>10</v>
      </c>
      <c r="P4" t="s">
        <v>13</v>
      </c>
    </row>
    <row r="5" spans="1:16" ht="12.75" customHeight="1">
      <c r="A5" s="11" t="s">
        <v>16</v>
      </c>
      <c r="B5" s="11" t="s">
        <v>18</v>
      </c>
      <c r="C5" s="11" t="s">
        <v>20</v>
      </c>
      <c r="D5" s="11" t="s">
        <v>21</v>
      </c>
      <c r="E5" s="11" t="s">
        <v>22</v>
      </c>
      <c r="F5" s="11" t="s">
        <v>24</v>
      </c>
      <c r="G5" s="11" t="s">
        <v>26</v>
      </c>
      <c r="H5" s="11" t="s">
        <v>28</v>
      </c>
      <c r="I5" s="11"/>
      <c r="O5" t="s">
        <v>11</v>
      </c>
      <c r="P5" t="s">
        <v>13</v>
      </c>
    </row>
    <row r="6" spans="1:9" ht="12.75" customHeight="1">
      <c r="A6" s="11"/>
      <c r="B6" s="11"/>
      <c r="C6" s="11"/>
      <c r="D6" s="11"/>
      <c r="E6" s="11"/>
      <c r="F6" s="11"/>
      <c r="G6" s="11"/>
      <c r="H6" s="11" t="s">
        <v>29</v>
      </c>
      <c r="I6" s="11" t="s">
        <v>31</v>
      </c>
    </row>
    <row r="7" spans="1:9" ht="12.75" customHeight="1">
      <c r="A7" s="11" t="s">
        <v>17</v>
      </c>
      <c r="B7" s="11" t="s">
        <v>19</v>
      </c>
      <c r="C7" s="11" t="s">
        <v>13</v>
      </c>
      <c r="D7" s="11" t="s">
        <v>12</v>
      </c>
      <c r="E7" s="11" t="s">
        <v>23</v>
      </c>
      <c r="F7" s="11" t="s">
        <v>25</v>
      </c>
      <c r="G7" s="11" t="s">
        <v>27</v>
      </c>
      <c r="H7" s="11" t="s">
        <v>30</v>
      </c>
      <c r="I7" s="11" t="s">
        <v>32</v>
      </c>
    </row>
    <row r="8" spans="1:9" ht="12.75" customHeight="1">
      <c r="A8" s="15" t="s">
        <v>33</v>
      </c>
      <c r="B8" s="15"/>
      <c r="C8" s="20" t="s">
        <v>17</v>
      </c>
      <c r="D8" s="15"/>
      <c r="E8" s="21" t="s">
        <v>34</v>
      </c>
      <c r="F8" s="15"/>
      <c r="G8" s="15"/>
      <c r="H8" s="15"/>
      <c r="I8" s="22">
        <f>0+I9+I13+I17+I21+I25+I29+I33+I37+I41</f>
      </c>
    </row>
    <row r="9" spans="1:16" ht="12.75" customHeight="1">
      <c r="A9" s="19" t="s">
        <v>35</v>
      </c>
      <c r="B9" s="23" t="s">
        <v>80</v>
      </c>
      <c r="C9" s="23" t="s">
        <v>191</v>
      </c>
      <c r="D9" s="19" t="s">
        <v>37</v>
      </c>
      <c r="E9" s="24" t="s">
        <v>192</v>
      </c>
      <c r="F9" s="25" t="s">
        <v>193</v>
      </c>
      <c r="G9" s="26">
        <v>3816.48</v>
      </c>
      <c r="H9" s="27">
        <v>0</v>
      </c>
      <c r="I9" s="27">
        <f>ROUND(ROUND(H9,2)*ROUND(G9,3),2)</f>
      </c>
      <c r="O9">
        <f>(I9*21)/100</f>
      </c>
      <c r="P9" t="s">
        <v>13</v>
      </c>
    </row>
    <row r="10" spans="1:5" ht="12.75" customHeight="1">
      <c r="A10" s="28" t="s">
        <v>40</v>
      </c>
      <c r="E10" s="29" t="s">
        <v>37</v>
      </c>
    </row>
    <row r="11" spans="1:5" ht="140.25" customHeight="1">
      <c r="A11" s="30" t="s">
        <v>41</v>
      </c>
      <c r="E11" s="31" t="s">
        <v>194</v>
      </c>
    </row>
    <row r="12" spans="1:5" ht="12.75" customHeight="1">
      <c r="A12" t="s">
        <v>43</v>
      </c>
      <c r="E12" s="29" t="s">
        <v>195</v>
      </c>
    </row>
    <row r="13" spans="1:16" ht="12.75" customHeight="1">
      <c r="A13" s="19" t="s">
        <v>35</v>
      </c>
      <c r="B13" s="23" t="s">
        <v>80</v>
      </c>
      <c r="C13" s="23" t="s">
        <v>196</v>
      </c>
      <c r="D13" s="19" t="s">
        <v>37</v>
      </c>
      <c r="E13" s="24" t="s">
        <v>197</v>
      </c>
      <c r="F13" s="25" t="s">
        <v>193</v>
      </c>
      <c r="G13" s="26">
        <v>2480.69</v>
      </c>
      <c r="H13" s="27">
        <v>0</v>
      </c>
      <c r="I13" s="27">
        <f>ROUND(ROUND(H13,2)*ROUND(G13,3),2)</f>
      </c>
      <c r="O13">
        <f>(I13*21)/100</f>
      </c>
      <c r="P13" t="s">
        <v>13</v>
      </c>
    </row>
    <row r="14" spans="1:5" ht="12.75" customHeight="1">
      <c r="A14" s="28" t="s">
        <v>40</v>
      </c>
      <c r="E14" s="29" t="s">
        <v>37</v>
      </c>
    </row>
    <row r="15" spans="1:5" ht="140.25" customHeight="1">
      <c r="A15" s="30" t="s">
        <v>41</v>
      </c>
      <c r="E15" s="31" t="s">
        <v>198</v>
      </c>
    </row>
    <row r="16" spans="1:5" ht="12.75" customHeight="1">
      <c r="A16" t="s">
        <v>43</v>
      </c>
      <c r="E16" s="29" t="s">
        <v>195</v>
      </c>
    </row>
    <row r="17" spans="1:16" ht="12.75" customHeight="1">
      <c r="A17" s="19" t="s">
        <v>35</v>
      </c>
      <c r="B17" s="23" t="s">
        <v>80</v>
      </c>
      <c r="C17" s="23" t="s">
        <v>199</v>
      </c>
      <c r="D17" s="19" t="s">
        <v>37</v>
      </c>
      <c r="E17" s="24" t="s">
        <v>200</v>
      </c>
      <c r="F17" s="25" t="s">
        <v>193</v>
      </c>
      <c r="G17" s="26">
        <v>4.902</v>
      </c>
      <c r="H17" s="27">
        <v>0</v>
      </c>
      <c r="I17" s="27">
        <f>ROUND(ROUND(H17,2)*ROUND(G17,3),2)</f>
      </c>
      <c r="O17">
        <f>(I17*21)/100</f>
      </c>
      <c r="P17" t="s">
        <v>13</v>
      </c>
    </row>
    <row r="18" spans="1:5" ht="12.75" customHeight="1">
      <c r="A18" s="28" t="s">
        <v>40</v>
      </c>
      <c r="E18" s="29" t="s">
        <v>37</v>
      </c>
    </row>
    <row r="19" spans="1:5" ht="25.5" customHeight="1">
      <c r="A19" s="30" t="s">
        <v>41</v>
      </c>
      <c r="E19" s="31" t="s">
        <v>201</v>
      </c>
    </row>
    <row r="20" spans="1:5" ht="12.75" customHeight="1">
      <c r="A20" t="s">
        <v>43</v>
      </c>
      <c r="E20" s="29" t="s">
        <v>195</v>
      </c>
    </row>
    <row r="21" spans="1:16" ht="12.75" customHeight="1">
      <c r="A21" s="19" t="s">
        <v>35</v>
      </c>
      <c r="B21" s="23" t="s">
        <v>80</v>
      </c>
      <c r="C21" s="23" t="s">
        <v>202</v>
      </c>
      <c r="D21" s="19" t="s">
        <v>37</v>
      </c>
      <c r="E21" s="24" t="s">
        <v>203</v>
      </c>
      <c r="F21" s="25" t="s">
        <v>47</v>
      </c>
      <c r="G21" s="26">
        <v>1</v>
      </c>
      <c r="H21" s="27">
        <v>0</v>
      </c>
      <c r="I21" s="27">
        <f>ROUND(ROUND(H21,2)*ROUND(G21,3),2)</f>
      </c>
      <c r="O21">
        <f>(I21*21)/100</f>
      </c>
      <c r="P21" t="s">
        <v>13</v>
      </c>
    </row>
    <row r="22" spans="1:5" ht="12.75" customHeight="1">
      <c r="A22" s="28" t="s">
        <v>40</v>
      </c>
      <c r="E22" s="29" t="s">
        <v>37</v>
      </c>
    </row>
    <row r="23" spans="1:5" ht="38.25" customHeight="1">
      <c r="A23" s="30" t="s">
        <v>41</v>
      </c>
      <c r="E23" s="31" t="s">
        <v>204</v>
      </c>
    </row>
    <row r="24" spans="1:5" ht="12.75" customHeight="1">
      <c r="A24" t="s">
        <v>43</v>
      </c>
      <c r="E24" s="29" t="s">
        <v>66</v>
      </c>
    </row>
    <row r="25" spans="1:16" ht="12.75" customHeight="1">
      <c r="A25" s="19" t="s">
        <v>35</v>
      </c>
      <c r="B25" s="23" t="s">
        <v>80</v>
      </c>
      <c r="C25" s="23" t="s">
        <v>205</v>
      </c>
      <c r="D25" s="19" t="s">
        <v>37</v>
      </c>
      <c r="E25" s="24" t="s">
        <v>206</v>
      </c>
      <c r="F25" s="25" t="s">
        <v>47</v>
      </c>
      <c r="G25" s="26">
        <v>1</v>
      </c>
      <c r="H25" s="27">
        <v>0</v>
      </c>
      <c r="I25" s="27">
        <f>ROUND(ROUND(H25,2)*ROUND(G25,3),2)</f>
      </c>
      <c r="O25">
        <f>(I25*21)/100</f>
      </c>
      <c r="P25" t="s">
        <v>13</v>
      </c>
    </row>
    <row r="26" spans="1:5" ht="12.75" customHeight="1">
      <c r="A26" s="28" t="s">
        <v>40</v>
      </c>
      <c r="E26" s="29" t="s">
        <v>37</v>
      </c>
    </row>
    <row r="27" spans="1:5" ht="38.25" customHeight="1">
      <c r="A27" s="30" t="s">
        <v>41</v>
      </c>
      <c r="E27" s="31" t="s">
        <v>207</v>
      </c>
    </row>
    <row r="28" spans="1:5" ht="12.75" customHeight="1">
      <c r="A28" t="s">
        <v>43</v>
      </c>
      <c r="E28" s="29" t="s">
        <v>66</v>
      </c>
    </row>
    <row r="29" spans="1:16" ht="12.75" customHeight="1">
      <c r="A29" s="19" t="s">
        <v>35</v>
      </c>
      <c r="B29" s="23" t="s">
        <v>80</v>
      </c>
      <c r="C29" s="23" t="s">
        <v>59</v>
      </c>
      <c r="D29" s="19" t="s">
        <v>37</v>
      </c>
      <c r="E29" s="24" t="s">
        <v>60</v>
      </c>
      <c r="F29" s="25" t="s">
        <v>47</v>
      </c>
      <c r="G29" s="26">
        <v>1</v>
      </c>
      <c r="H29" s="27">
        <v>0</v>
      </c>
      <c r="I29" s="27">
        <f>ROUND(ROUND(H29,2)*ROUND(G29,3),2)</f>
      </c>
      <c r="O29">
        <f>(I29*21)/100</f>
      </c>
      <c r="P29" t="s">
        <v>13</v>
      </c>
    </row>
    <row r="30" spans="1:5" ht="12.75" customHeight="1">
      <c r="A30" s="28" t="s">
        <v>40</v>
      </c>
      <c r="E30" s="29" t="s">
        <v>37</v>
      </c>
    </row>
    <row r="31" spans="1:5" ht="76.5" customHeight="1">
      <c r="A31" s="30" t="s">
        <v>41</v>
      </c>
      <c r="E31" s="31" t="s">
        <v>208</v>
      </c>
    </row>
    <row r="32" spans="1:5" ht="25.5" customHeight="1">
      <c r="A32" t="s">
        <v>43</v>
      </c>
      <c r="E32" s="29" t="s">
        <v>62</v>
      </c>
    </row>
    <row r="33" spans="1:16" ht="12.75" customHeight="1">
      <c r="A33" s="19" t="s">
        <v>35</v>
      </c>
      <c r="B33" s="23" t="s">
        <v>80</v>
      </c>
      <c r="C33" s="23" t="s">
        <v>209</v>
      </c>
      <c r="D33" s="19" t="s">
        <v>37</v>
      </c>
      <c r="E33" s="24" t="s">
        <v>210</v>
      </c>
      <c r="F33" s="25" t="s">
        <v>91</v>
      </c>
      <c r="G33" s="26">
        <v>1</v>
      </c>
      <c r="H33" s="27">
        <v>0</v>
      </c>
      <c r="I33" s="27">
        <f>ROUND(ROUND(H33,2)*ROUND(G33,3),2)</f>
      </c>
      <c r="O33">
        <f>(I33*21)/100</f>
      </c>
      <c r="P33" t="s">
        <v>13</v>
      </c>
    </row>
    <row r="34" spans="1:5" ht="12.75" customHeight="1">
      <c r="A34" s="28" t="s">
        <v>40</v>
      </c>
      <c r="E34" s="29" t="s">
        <v>37</v>
      </c>
    </row>
    <row r="35" spans="1:5" ht="25.5" customHeight="1">
      <c r="A35" s="30" t="s">
        <v>41</v>
      </c>
      <c r="E35" s="31" t="s">
        <v>211</v>
      </c>
    </row>
    <row r="36" spans="1:5" ht="12.75" customHeight="1">
      <c r="A36" t="s">
        <v>43</v>
      </c>
      <c r="E36" s="29" t="s">
        <v>66</v>
      </c>
    </row>
    <row r="37" spans="1:16" ht="12.75" customHeight="1">
      <c r="A37" s="19" t="s">
        <v>35</v>
      </c>
      <c r="B37" s="23" t="s">
        <v>80</v>
      </c>
      <c r="C37" s="23" t="s">
        <v>75</v>
      </c>
      <c r="D37" s="19" t="s">
        <v>37</v>
      </c>
      <c r="E37" s="24" t="s">
        <v>76</v>
      </c>
      <c r="F37" s="25" t="s">
        <v>47</v>
      </c>
      <c r="G37" s="26">
        <v>1</v>
      </c>
      <c r="H37" s="27">
        <v>0</v>
      </c>
      <c r="I37" s="27">
        <f>ROUND(ROUND(H37,2)*ROUND(G37,3),2)</f>
      </c>
      <c r="O37">
        <f>(I37*21)/100</f>
      </c>
      <c r="P37" t="s">
        <v>13</v>
      </c>
    </row>
    <row r="38" spans="1:5" ht="12.75" customHeight="1">
      <c r="A38" s="28" t="s">
        <v>40</v>
      </c>
      <c r="E38" s="29" t="s">
        <v>37</v>
      </c>
    </row>
    <row r="39" spans="1:5" ht="38.25" customHeight="1">
      <c r="A39" s="30" t="s">
        <v>41</v>
      </c>
      <c r="E39" s="31" t="s">
        <v>212</v>
      </c>
    </row>
    <row r="40" spans="1:5" ht="12.75" customHeight="1">
      <c r="A40" t="s">
        <v>43</v>
      </c>
      <c r="E40" s="29" t="s">
        <v>66</v>
      </c>
    </row>
    <row r="41" spans="1:16" ht="12.75" customHeight="1">
      <c r="A41" s="19" t="s">
        <v>35</v>
      </c>
      <c r="B41" s="23" t="s">
        <v>80</v>
      </c>
      <c r="C41" s="23" t="s">
        <v>213</v>
      </c>
      <c r="D41" s="19" t="s">
        <v>37</v>
      </c>
      <c r="E41" s="24" t="s">
        <v>214</v>
      </c>
      <c r="F41" s="25" t="s">
        <v>91</v>
      </c>
      <c r="G41" s="26">
        <v>1</v>
      </c>
      <c r="H41" s="27">
        <v>0</v>
      </c>
      <c r="I41" s="27">
        <f>ROUND(ROUND(H41,2)*ROUND(G41,3),2)</f>
      </c>
      <c r="O41">
        <f>(I41*21)/100</f>
      </c>
      <c r="P41" t="s">
        <v>13</v>
      </c>
    </row>
    <row r="42" spans="1:5" ht="12.75" customHeight="1">
      <c r="A42" s="28" t="s">
        <v>40</v>
      </c>
      <c r="E42" s="29" t="s">
        <v>37</v>
      </c>
    </row>
    <row r="43" spans="1:5" ht="38.25" customHeight="1">
      <c r="A43" s="30" t="s">
        <v>41</v>
      </c>
      <c r="E43" s="31" t="s">
        <v>215</v>
      </c>
    </row>
    <row r="44" spans="1:5" ht="51" customHeight="1">
      <c r="A44" t="s">
        <v>43</v>
      </c>
      <c r="E44" s="29" t="s">
        <v>216</v>
      </c>
    </row>
    <row r="45" spans="1:9" ht="12.75" customHeight="1">
      <c r="A45" s="5" t="s">
        <v>33</v>
      </c>
      <c r="B45" s="5"/>
      <c r="C45" s="35" t="s">
        <v>19</v>
      </c>
      <c r="D45" s="5"/>
      <c r="E45" s="21" t="s">
        <v>102</v>
      </c>
      <c r="F45" s="5"/>
      <c r="G45" s="5"/>
      <c r="H45" s="5"/>
      <c r="I45" s="36">
        <f>0+I46+I50+I54+I58+I62+I66+I70+I74+I78+I82+I86+I90+I94+I98+I102+I106+I110+I114+I118+I122+I126+I130+I134</f>
      </c>
    </row>
    <row r="46" spans="1:16" ht="12.75" customHeight="1">
      <c r="A46" s="19" t="s">
        <v>35</v>
      </c>
      <c r="B46" s="23" t="s">
        <v>217</v>
      </c>
      <c r="C46" s="23" t="s">
        <v>218</v>
      </c>
      <c r="D46" s="19" t="s">
        <v>37</v>
      </c>
      <c r="E46" s="24" t="s">
        <v>219</v>
      </c>
      <c r="F46" s="25" t="s">
        <v>111</v>
      </c>
      <c r="G46" s="26">
        <v>2583.6</v>
      </c>
      <c r="H46" s="27">
        <v>0</v>
      </c>
      <c r="I46" s="27">
        <f>ROUND(ROUND(H46,2)*ROUND(G46,3),2)</f>
      </c>
      <c r="O46">
        <f>(I46*21)/100</f>
      </c>
      <c r="P46" t="s">
        <v>13</v>
      </c>
    </row>
    <row r="47" spans="1:5" ht="12.75" customHeight="1">
      <c r="A47" s="28" t="s">
        <v>40</v>
      </c>
      <c r="E47" s="29" t="s">
        <v>37</v>
      </c>
    </row>
    <row r="48" spans="1:5" ht="25.5" customHeight="1">
      <c r="A48" s="30" t="s">
        <v>41</v>
      </c>
      <c r="E48" s="31" t="s">
        <v>220</v>
      </c>
    </row>
    <row r="49" spans="1:5" ht="12.75" customHeight="1">
      <c r="A49" t="s">
        <v>43</v>
      </c>
      <c r="E49" s="29" t="s">
        <v>221</v>
      </c>
    </row>
    <row r="50" spans="1:16" ht="12.75" customHeight="1">
      <c r="A50" s="19" t="s">
        <v>35</v>
      </c>
      <c r="B50" s="23" t="s">
        <v>217</v>
      </c>
      <c r="C50" s="23" t="s">
        <v>222</v>
      </c>
      <c r="D50" s="19" t="s">
        <v>37</v>
      </c>
      <c r="E50" s="24" t="s">
        <v>223</v>
      </c>
      <c r="F50" s="25" t="s">
        <v>111</v>
      </c>
      <c r="G50" s="26">
        <v>1953.6</v>
      </c>
      <c r="H50" s="27">
        <v>0</v>
      </c>
      <c r="I50" s="27">
        <f>ROUND(ROUND(H50,2)*ROUND(G50,3),2)</f>
      </c>
      <c r="O50">
        <f>(I50*21)/100</f>
      </c>
      <c r="P50" t="s">
        <v>13</v>
      </c>
    </row>
    <row r="51" spans="1:5" ht="12.75" customHeight="1">
      <c r="A51" s="28" t="s">
        <v>40</v>
      </c>
      <c r="E51" s="29" t="s">
        <v>37</v>
      </c>
    </row>
    <row r="52" spans="1:5" ht="51" customHeight="1">
      <c r="A52" s="30" t="s">
        <v>41</v>
      </c>
      <c r="E52" s="31" t="s">
        <v>224</v>
      </c>
    </row>
    <row r="53" spans="1:5" ht="38.25" customHeight="1">
      <c r="A53" t="s">
        <v>43</v>
      </c>
      <c r="E53" s="29" t="s">
        <v>225</v>
      </c>
    </row>
    <row r="54" spans="1:16" ht="12.75" customHeight="1">
      <c r="A54" s="19" t="s">
        <v>35</v>
      </c>
      <c r="B54" s="23" t="s">
        <v>217</v>
      </c>
      <c r="C54" s="23" t="s">
        <v>226</v>
      </c>
      <c r="D54" s="19" t="s">
        <v>37</v>
      </c>
      <c r="E54" s="24" t="s">
        <v>227</v>
      </c>
      <c r="F54" s="25" t="s">
        <v>91</v>
      </c>
      <c r="G54" s="26">
        <v>2</v>
      </c>
      <c r="H54" s="27">
        <v>0</v>
      </c>
      <c r="I54" s="27">
        <f>ROUND(ROUND(H54,2)*ROUND(G54,3),2)</f>
      </c>
      <c r="O54">
        <f>(I54*21)/100</f>
      </c>
      <c r="P54" t="s">
        <v>13</v>
      </c>
    </row>
    <row r="55" spans="1:5" ht="12.75" customHeight="1">
      <c r="A55" s="28" t="s">
        <v>40</v>
      </c>
      <c r="E55" s="29" t="s">
        <v>37</v>
      </c>
    </row>
    <row r="56" spans="1:5" ht="76.5" customHeight="1">
      <c r="A56" s="30" t="s">
        <v>41</v>
      </c>
      <c r="E56" s="31" t="s">
        <v>228</v>
      </c>
    </row>
    <row r="57" spans="1:5" ht="114.75" customHeight="1">
      <c r="A57" t="s">
        <v>43</v>
      </c>
      <c r="E57" s="29" t="s">
        <v>229</v>
      </c>
    </row>
    <row r="58" spans="1:16" ht="12.75" customHeight="1">
      <c r="A58" s="19" t="s">
        <v>35</v>
      </c>
      <c r="B58" s="23" t="s">
        <v>217</v>
      </c>
      <c r="C58" s="23" t="s">
        <v>230</v>
      </c>
      <c r="D58" s="19" t="s">
        <v>37</v>
      </c>
      <c r="E58" s="24" t="s">
        <v>231</v>
      </c>
      <c r="F58" s="25" t="s">
        <v>105</v>
      </c>
      <c r="G58" s="26">
        <v>278.295</v>
      </c>
      <c r="H58" s="27">
        <v>0</v>
      </c>
      <c r="I58" s="27">
        <f>ROUND(ROUND(H58,2)*ROUND(G58,3),2)</f>
      </c>
      <c r="O58">
        <f>(I58*21)/100</f>
      </c>
      <c r="P58" t="s">
        <v>13</v>
      </c>
    </row>
    <row r="59" spans="1:5" ht="12.75" customHeight="1">
      <c r="A59" s="28" t="s">
        <v>40</v>
      </c>
      <c r="E59" s="29" t="s">
        <v>37</v>
      </c>
    </row>
    <row r="60" spans="1:5" ht="89.25" customHeight="1">
      <c r="A60" s="30" t="s">
        <v>41</v>
      </c>
      <c r="E60" s="31" t="s">
        <v>232</v>
      </c>
    </row>
    <row r="61" spans="1:5" ht="12.75" customHeight="1">
      <c r="A61" t="s">
        <v>43</v>
      </c>
      <c r="E61" s="29" t="s">
        <v>107</v>
      </c>
    </row>
    <row r="62" spans="1:16" ht="12.75" customHeight="1">
      <c r="A62" s="19" t="s">
        <v>35</v>
      </c>
      <c r="B62" s="23" t="s">
        <v>217</v>
      </c>
      <c r="C62" s="23" t="s">
        <v>233</v>
      </c>
      <c r="D62" s="19" t="s">
        <v>37</v>
      </c>
      <c r="E62" s="24" t="s">
        <v>234</v>
      </c>
      <c r="F62" s="25" t="s">
        <v>105</v>
      </c>
      <c r="G62" s="26">
        <v>10.2</v>
      </c>
      <c r="H62" s="27">
        <v>0</v>
      </c>
      <c r="I62" s="27">
        <f>ROUND(ROUND(H62,2)*ROUND(G62,3),2)</f>
      </c>
      <c r="O62">
        <f>(I62*21)/100</f>
      </c>
      <c r="P62" t="s">
        <v>13</v>
      </c>
    </row>
    <row r="63" spans="1:5" ht="12.75" customHeight="1">
      <c r="A63" s="28" t="s">
        <v>40</v>
      </c>
      <c r="E63" s="29" t="s">
        <v>37</v>
      </c>
    </row>
    <row r="64" spans="1:5" ht="38.25" customHeight="1">
      <c r="A64" s="30" t="s">
        <v>41</v>
      </c>
      <c r="E64" s="31" t="s">
        <v>235</v>
      </c>
    </row>
    <row r="65" spans="1:5" ht="12.75" customHeight="1">
      <c r="A65" t="s">
        <v>43</v>
      </c>
      <c r="E65" s="29" t="s">
        <v>107</v>
      </c>
    </row>
    <row r="66" spans="1:16" ht="12.75" customHeight="1">
      <c r="A66" s="19" t="s">
        <v>35</v>
      </c>
      <c r="B66" s="23" t="s">
        <v>217</v>
      </c>
      <c r="C66" s="23" t="s">
        <v>236</v>
      </c>
      <c r="D66" s="19" t="s">
        <v>37</v>
      </c>
      <c r="E66" s="24" t="s">
        <v>237</v>
      </c>
      <c r="F66" s="25" t="s">
        <v>105</v>
      </c>
      <c r="G66" s="26">
        <v>888.72</v>
      </c>
      <c r="H66" s="27">
        <v>0</v>
      </c>
      <c r="I66" s="27">
        <f>ROUND(ROUND(H66,2)*ROUND(G66,3),2)</f>
      </c>
      <c r="O66">
        <f>(I66*21)/100</f>
      </c>
      <c r="P66" t="s">
        <v>13</v>
      </c>
    </row>
    <row r="67" spans="1:5" ht="12.75" customHeight="1">
      <c r="A67" s="28" t="s">
        <v>40</v>
      </c>
      <c r="E67" s="29" t="s">
        <v>37</v>
      </c>
    </row>
    <row r="68" spans="1:5" ht="76.5" customHeight="1">
      <c r="A68" s="30" t="s">
        <v>41</v>
      </c>
      <c r="E68" s="31" t="s">
        <v>238</v>
      </c>
    </row>
    <row r="69" spans="1:5" ht="12.75" customHeight="1">
      <c r="A69" t="s">
        <v>43</v>
      </c>
      <c r="E69" s="29" t="s">
        <v>107</v>
      </c>
    </row>
    <row r="70" spans="1:16" ht="12.75" customHeight="1">
      <c r="A70" s="19" t="s">
        <v>35</v>
      </c>
      <c r="B70" s="23" t="s">
        <v>217</v>
      </c>
      <c r="C70" s="23" t="s">
        <v>103</v>
      </c>
      <c r="D70" s="19" t="s">
        <v>37</v>
      </c>
      <c r="E70" s="24" t="s">
        <v>104</v>
      </c>
      <c r="F70" s="25" t="s">
        <v>105</v>
      </c>
      <c r="G70" s="26">
        <v>214.95</v>
      </c>
      <c r="H70" s="27">
        <v>0</v>
      </c>
      <c r="I70" s="27">
        <f>ROUND(ROUND(H70,2)*ROUND(G70,3),2)</f>
      </c>
      <c r="O70">
        <f>(I70*21)/100</f>
      </c>
      <c r="P70" t="s">
        <v>13</v>
      </c>
    </row>
    <row r="71" spans="1:5" ht="12.75" customHeight="1">
      <c r="A71" s="28" t="s">
        <v>40</v>
      </c>
      <c r="E71" s="29" t="s">
        <v>37</v>
      </c>
    </row>
    <row r="72" spans="1:5" ht="76.5" customHeight="1">
      <c r="A72" s="30" t="s">
        <v>41</v>
      </c>
      <c r="E72" s="31" t="s">
        <v>239</v>
      </c>
    </row>
    <row r="73" spans="1:5" ht="12.75" customHeight="1">
      <c r="A73" t="s">
        <v>43</v>
      </c>
      <c r="E73" s="29" t="s">
        <v>107</v>
      </c>
    </row>
    <row r="74" spans="1:16" ht="12.75" customHeight="1">
      <c r="A74" s="19" t="s">
        <v>35</v>
      </c>
      <c r="B74" s="23" t="s">
        <v>217</v>
      </c>
      <c r="C74" s="23" t="s">
        <v>240</v>
      </c>
      <c r="D74" s="19" t="s">
        <v>37</v>
      </c>
      <c r="E74" s="24" t="s">
        <v>241</v>
      </c>
      <c r="F74" s="25" t="s">
        <v>105</v>
      </c>
      <c r="G74" s="26">
        <v>234.96</v>
      </c>
      <c r="H74" s="27">
        <v>0</v>
      </c>
      <c r="I74" s="27">
        <f>ROUND(ROUND(H74,2)*ROUND(G74,3),2)</f>
      </c>
      <c r="O74">
        <f>(I74*21)/100</f>
      </c>
      <c r="P74" t="s">
        <v>13</v>
      </c>
    </row>
    <row r="75" spans="1:5" ht="12.75" customHeight="1">
      <c r="A75" s="28" t="s">
        <v>40</v>
      </c>
      <c r="E75" s="29" t="s">
        <v>37</v>
      </c>
    </row>
    <row r="76" spans="1:5" ht="63.75" customHeight="1">
      <c r="A76" s="30" t="s">
        <v>41</v>
      </c>
      <c r="E76" s="31" t="s">
        <v>242</v>
      </c>
    </row>
    <row r="77" spans="1:5" ht="25.5" customHeight="1">
      <c r="A77" t="s">
        <v>43</v>
      </c>
      <c r="E77" s="29" t="s">
        <v>243</v>
      </c>
    </row>
    <row r="78" spans="1:16" ht="12.75" customHeight="1">
      <c r="A78" s="19" t="s">
        <v>35</v>
      </c>
      <c r="B78" s="23" t="s">
        <v>217</v>
      </c>
      <c r="C78" s="23" t="s">
        <v>244</v>
      </c>
      <c r="D78" s="19" t="s">
        <v>37</v>
      </c>
      <c r="E78" s="24" t="s">
        <v>245</v>
      </c>
      <c r="F78" s="25" t="s">
        <v>105</v>
      </c>
      <c r="G78" s="26">
        <v>92</v>
      </c>
      <c r="H78" s="27">
        <v>0</v>
      </c>
      <c r="I78" s="27">
        <f>ROUND(ROUND(H78,2)*ROUND(G78,3),2)</f>
      </c>
      <c r="O78">
        <f>(I78*21)/100</f>
      </c>
      <c r="P78" t="s">
        <v>13</v>
      </c>
    </row>
    <row r="79" spans="1:5" ht="12.75" customHeight="1">
      <c r="A79" s="28" t="s">
        <v>40</v>
      </c>
      <c r="E79" s="29" t="s">
        <v>37</v>
      </c>
    </row>
    <row r="80" spans="1:5" ht="63.75" customHeight="1">
      <c r="A80" s="30" t="s">
        <v>41</v>
      </c>
      <c r="E80" s="31" t="s">
        <v>246</v>
      </c>
    </row>
    <row r="81" spans="1:5" ht="293.25" customHeight="1">
      <c r="A81" t="s">
        <v>43</v>
      </c>
      <c r="E81" s="29" t="s">
        <v>247</v>
      </c>
    </row>
    <row r="82" spans="1:16" ht="12.75" customHeight="1">
      <c r="A82" s="19" t="s">
        <v>35</v>
      </c>
      <c r="B82" s="23" t="s">
        <v>217</v>
      </c>
      <c r="C82" s="23" t="s">
        <v>248</v>
      </c>
      <c r="D82" s="19" t="s">
        <v>37</v>
      </c>
      <c r="E82" s="24" t="s">
        <v>249</v>
      </c>
      <c r="F82" s="25" t="s">
        <v>105</v>
      </c>
      <c r="G82" s="26">
        <v>314.63</v>
      </c>
      <c r="H82" s="27">
        <v>0</v>
      </c>
      <c r="I82" s="27">
        <f>ROUND(ROUND(H82,2)*ROUND(G82,3),2)</f>
      </c>
      <c r="O82">
        <f>(I82*21)/100</f>
      </c>
      <c r="P82" t="s">
        <v>13</v>
      </c>
    </row>
    <row r="83" spans="1:5" ht="12.75" customHeight="1">
      <c r="A83" s="28" t="s">
        <v>40</v>
      </c>
      <c r="E83" s="29" t="s">
        <v>37</v>
      </c>
    </row>
    <row r="84" spans="1:5" ht="63.75" customHeight="1">
      <c r="A84" s="30" t="s">
        <v>41</v>
      </c>
      <c r="E84" s="31" t="s">
        <v>250</v>
      </c>
    </row>
    <row r="85" spans="1:5" ht="267.75" customHeight="1">
      <c r="A85" t="s">
        <v>43</v>
      </c>
      <c r="E85" s="29" t="s">
        <v>251</v>
      </c>
    </row>
    <row r="86" spans="1:16" ht="12.75" customHeight="1">
      <c r="A86" s="19" t="s">
        <v>35</v>
      </c>
      <c r="B86" s="23" t="s">
        <v>217</v>
      </c>
      <c r="C86" s="23" t="s">
        <v>252</v>
      </c>
      <c r="D86" s="19" t="s">
        <v>37</v>
      </c>
      <c r="E86" s="24" t="s">
        <v>253</v>
      </c>
      <c r="F86" s="25" t="s">
        <v>105</v>
      </c>
      <c r="G86" s="26">
        <v>90.3</v>
      </c>
      <c r="H86" s="27">
        <v>0</v>
      </c>
      <c r="I86" s="27">
        <f>ROUND(ROUND(H86,2)*ROUND(G86,3),2)</f>
      </c>
      <c r="O86">
        <f>(I86*21)/100</f>
      </c>
      <c r="P86" t="s">
        <v>13</v>
      </c>
    </row>
    <row r="87" spans="1:5" ht="12.75" customHeight="1">
      <c r="A87" s="28" t="s">
        <v>40</v>
      </c>
      <c r="E87" s="29" t="s">
        <v>37</v>
      </c>
    </row>
    <row r="88" spans="1:5" ht="63.75" customHeight="1">
      <c r="A88" s="30" t="s">
        <v>41</v>
      </c>
      <c r="E88" s="31" t="s">
        <v>254</v>
      </c>
    </row>
    <row r="89" spans="1:5" ht="12.75" customHeight="1">
      <c r="A89" t="s">
        <v>43</v>
      </c>
      <c r="E89" s="29" t="s">
        <v>255</v>
      </c>
    </row>
    <row r="90" spans="1:16" ht="12.75" customHeight="1">
      <c r="A90" s="19" t="s">
        <v>35</v>
      </c>
      <c r="B90" s="23" t="s">
        <v>217</v>
      </c>
      <c r="C90" s="23" t="s">
        <v>256</v>
      </c>
      <c r="D90" s="19" t="s">
        <v>37</v>
      </c>
      <c r="E90" s="24" t="s">
        <v>257</v>
      </c>
      <c r="F90" s="25" t="s">
        <v>105</v>
      </c>
      <c r="G90" s="26">
        <v>15.228</v>
      </c>
      <c r="H90" s="27">
        <v>0</v>
      </c>
      <c r="I90" s="27">
        <f>ROUND(ROUND(H90,2)*ROUND(G90,3),2)</f>
      </c>
      <c r="O90">
        <f>(I90*21)/100</f>
      </c>
      <c r="P90" t="s">
        <v>13</v>
      </c>
    </row>
    <row r="91" spans="1:5" ht="12.75" customHeight="1">
      <c r="A91" s="28" t="s">
        <v>40</v>
      </c>
      <c r="E91" s="29" t="s">
        <v>37</v>
      </c>
    </row>
    <row r="92" spans="1:5" ht="63.75" customHeight="1">
      <c r="A92" s="30" t="s">
        <v>41</v>
      </c>
      <c r="E92" s="31" t="s">
        <v>258</v>
      </c>
    </row>
    <row r="93" spans="1:5" ht="12.75" customHeight="1">
      <c r="A93" t="s">
        <v>43</v>
      </c>
      <c r="E93" s="29" t="s">
        <v>255</v>
      </c>
    </row>
    <row r="94" spans="1:16" ht="12.75" customHeight="1">
      <c r="A94" s="19" t="s">
        <v>35</v>
      </c>
      <c r="B94" s="23" t="s">
        <v>217</v>
      </c>
      <c r="C94" s="23" t="s">
        <v>259</v>
      </c>
      <c r="D94" s="19" t="s">
        <v>37</v>
      </c>
      <c r="E94" s="24" t="s">
        <v>260</v>
      </c>
      <c r="F94" s="25" t="s">
        <v>105</v>
      </c>
      <c r="G94" s="26">
        <v>690.721</v>
      </c>
      <c r="H94" s="27">
        <v>0</v>
      </c>
      <c r="I94" s="27">
        <f>ROUND(ROUND(H94,2)*ROUND(G94,3),2)</f>
      </c>
      <c r="O94">
        <f>(I94*21)/100</f>
      </c>
      <c r="P94" t="s">
        <v>13</v>
      </c>
    </row>
    <row r="95" spans="1:5" ht="12.75" customHeight="1">
      <c r="A95" s="28" t="s">
        <v>40</v>
      </c>
      <c r="E95" s="29" t="s">
        <v>37</v>
      </c>
    </row>
    <row r="96" spans="1:5" ht="114.75" customHeight="1">
      <c r="A96" s="30" t="s">
        <v>41</v>
      </c>
      <c r="E96" s="31" t="s">
        <v>261</v>
      </c>
    </row>
    <row r="97" spans="1:5" ht="255" customHeight="1">
      <c r="A97" t="s">
        <v>43</v>
      </c>
      <c r="E97" s="29" t="s">
        <v>262</v>
      </c>
    </row>
    <row r="98" spans="1:16" ht="12.75" customHeight="1">
      <c r="A98" s="19" t="s">
        <v>35</v>
      </c>
      <c r="B98" s="23" t="s">
        <v>217</v>
      </c>
      <c r="C98" s="23" t="s">
        <v>263</v>
      </c>
      <c r="D98" s="19" t="s">
        <v>37</v>
      </c>
      <c r="E98" s="24" t="s">
        <v>264</v>
      </c>
      <c r="F98" s="25" t="s">
        <v>105</v>
      </c>
      <c r="G98" s="26">
        <v>179.54</v>
      </c>
      <c r="H98" s="27">
        <v>0</v>
      </c>
      <c r="I98" s="27">
        <f>ROUND(ROUND(H98,2)*ROUND(G98,3),2)</f>
      </c>
      <c r="O98">
        <f>(I98*21)/100</f>
      </c>
      <c r="P98" t="s">
        <v>13</v>
      </c>
    </row>
    <row r="99" spans="1:5" ht="12.75" customHeight="1">
      <c r="A99" s="28" t="s">
        <v>40</v>
      </c>
      <c r="E99" s="29" t="s">
        <v>37</v>
      </c>
    </row>
    <row r="100" spans="1:5" ht="178.5" customHeight="1">
      <c r="A100" s="30" t="s">
        <v>41</v>
      </c>
      <c r="E100" s="31" t="s">
        <v>265</v>
      </c>
    </row>
    <row r="101" spans="1:5" ht="255" customHeight="1">
      <c r="A101" t="s">
        <v>43</v>
      </c>
      <c r="E101" s="29" t="s">
        <v>262</v>
      </c>
    </row>
    <row r="102" spans="1:16" ht="12.75" customHeight="1">
      <c r="A102" s="19" t="s">
        <v>35</v>
      </c>
      <c r="B102" s="23" t="s">
        <v>217</v>
      </c>
      <c r="C102" s="23" t="s">
        <v>266</v>
      </c>
      <c r="D102" s="19" t="s">
        <v>37</v>
      </c>
      <c r="E102" s="24" t="s">
        <v>267</v>
      </c>
      <c r="F102" s="25" t="s">
        <v>105</v>
      </c>
      <c r="G102" s="26">
        <v>1302.66</v>
      </c>
      <c r="H102" s="27">
        <v>0</v>
      </c>
      <c r="I102" s="27">
        <f>ROUND(ROUND(H102,2)*ROUND(G102,3),2)</f>
      </c>
      <c r="O102">
        <f>(I102*21)/100</f>
      </c>
      <c r="P102" t="s">
        <v>13</v>
      </c>
    </row>
    <row r="103" spans="1:5" ht="12.75" customHeight="1">
      <c r="A103" s="28" t="s">
        <v>40</v>
      </c>
      <c r="E103" s="29" t="s">
        <v>37</v>
      </c>
    </row>
    <row r="104" spans="1:5" ht="89.25" customHeight="1">
      <c r="A104" s="30" t="s">
        <v>41</v>
      </c>
      <c r="E104" s="31" t="s">
        <v>268</v>
      </c>
    </row>
    <row r="105" spans="1:5" ht="165.75" customHeight="1">
      <c r="A105" t="s">
        <v>43</v>
      </c>
      <c r="E105" s="29" t="s">
        <v>269</v>
      </c>
    </row>
    <row r="106" spans="1:16" ht="12.75" customHeight="1">
      <c r="A106" s="19" t="s">
        <v>35</v>
      </c>
      <c r="B106" s="23" t="s">
        <v>217</v>
      </c>
      <c r="C106" s="23" t="s">
        <v>270</v>
      </c>
      <c r="D106" s="19" t="s">
        <v>37</v>
      </c>
      <c r="E106" s="24" t="s">
        <v>271</v>
      </c>
      <c r="F106" s="25" t="s">
        <v>105</v>
      </c>
      <c r="G106" s="26">
        <v>355.313</v>
      </c>
      <c r="H106" s="27">
        <v>0</v>
      </c>
      <c r="I106" s="27">
        <f>ROUND(ROUND(H106,2)*ROUND(G106,3),2)</f>
      </c>
      <c r="O106">
        <f>(I106*21)/100</f>
      </c>
      <c r="P106" t="s">
        <v>13</v>
      </c>
    </row>
    <row r="107" spans="1:5" ht="12.75" customHeight="1">
      <c r="A107" s="28" t="s">
        <v>40</v>
      </c>
      <c r="E107" s="29" t="s">
        <v>37</v>
      </c>
    </row>
    <row r="108" spans="1:5" ht="127.5" customHeight="1">
      <c r="A108" s="30" t="s">
        <v>41</v>
      </c>
      <c r="E108" s="31" t="s">
        <v>272</v>
      </c>
    </row>
    <row r="109" spans="1:5" ht="229.5" customHeight="1">
      <c r="A109" t="s">
        <v>43</v>
      </c>
      <c r="E109" s="29" t="s">
        <v>273</v>
      </c>
    </row>
    <row r="110" spans="1:16" ht="12.75" customHeight="1">
      <c r="A110" s="19" t="s">
        <v>35</v>
      </c>
      <c r="B110" s="23" t="s">
        <v>217</v>
      </c>
      <c r="C110" s="23" t="s">
        <v>274</v>
      </c>
      <c r="D110" s="19" t="s">
        <v>37</v>
      </c>
      <c r="E110" s="24" t="s">
        <v>275</v>
      </c>
      <c r="F110" s="25" t="s">
        <v>105</v>
      </c>
      <c r="G110" s="26">
        <v>101.025</v>
      </c>
      <c r="H110" s="27">
        <v>0</v>
      </c>
      <c r="I110" s="27">
        <f>ROUND(ROUND(H110,2)*ROUND(G110,3),2)</f>
      </c>
      <c r="O110">
        <f>(I110*21)/100</f>
      </c>
      <c r="P110" t="s">
        <v>13</v>
      </c>
    </row>
    <row r="111" spans="1:5" ht="12.75" customHeight="1">
      <c r="A111" s="28" t="s">
        <v>40</v>
      </c>
      <c r="E111" s="29" t="s">
        <v>37</v>
      </c>
    </row>
    <row r="112" spans="1:5" ht="102" customHeight="1">
      <c r="A112" s="30" t="s">
        <v>41</v>
      </c>
      <c r="E112" s="31" t="s">
        <v>276</v>
      </c>
    </row>
    <row r="113" spans="1:5" ht="191.25" customHeight="1">
      <c r="A113" t="s">
        <v>43</v>
      </c>
      <c r="E113" s="29" t="s">
        <v>277</v>
      </c>
    </row>
    <row r="114" spans="1:16" ht="12.75" customHeight="1">
      <c r="A114" s="19" t="s">
        <v>35</v>
      </c>
      <c r="B114" s="23" t="s">
        <v>217</v>
      </c>
      <c r="C114" s="23" t="s">
        <v>278</v>
      </c>
      <c r="D114" s="19" t="s">
        <v>37</v>
      </c>
      <c r="E114" s="24" t="s">
        <v>279</v>
      </c>
      <c r="F114" s="25" t="s">
        <v>105</v>
      </c>
      <c r="G114" s="26">
        <v>66.14</v>
      </c>
      <c r="H114" s="27">
        <v>0</v>
      </c>
      <c r="I114" s="27">
        <f>ROUND(ROUND(H114,2)*ROUND(G114,3),2)</f>
      </c>
      <c r="O114">
        <f>(I114*21)/100</f>
      </c>
      <c r="P114" t="s">
        <v>13</v>
      </c>
    </row>
    <row r="115" spans="1:5" ht="12.75" customHeight="1">
      <c r="A115" s="28" t="s">
        <v>40</v>
      </c>
      <c r="E115" s="29" t="s">
        <v>37</v>
      </c>
    </row>
    <row r="116" spans="1:5" ht="89.25" customHeight="1">
      <c r="A116" s="30" t="s">
        <v>41</v>
      </c>
      <c r="E116" s="31" t="s">
        <v>280</v>
      </c>
    </row>
    <row r="117" spans="1:5" ht="178.5" customHeight="1">
      <c r="A117" t="s">
        <v>43</v>
      </c>
      <c r="E117" s="29" t="s">
        <v>281</v>
      </c>
    </row>
    <row r="118" spans="1:16" ht="12.75" customHeight="1">
      <c r="A118" s="19" t="s">
        <v>35</v>
      </c>
      <c r="B118" s="23" t="s">
        <v>217</v>
      </c>
      <c r="C118" s="23" t="s">
        <v>282</v>
      </c>
      <c r="D118" s="19" t="s">
        <v>37</v>
      </c>
      <c r="E118" s="24" t="s">
        <v>283</v>
      </c>
      <c r="F118" s="25" t="s">
        <v>111</v>
      </c>
      <c r="G118" s="26">
        <v>2226</v>
      </c>
      <c r="H118" s="27">
        <v>0</v>
      </c>
      <c r="I118" s="27">
        <f>ROUND(ROUND(H118,2)*ROUND(G118,3),2)</f>
      </c>
      <c r="O118">
        <f>(I118*21)/100</f>
      </c>
      <c r="P118" t="s">
        <v>13</v>
      </c>
    </row>
    <row r="119" spans="1:5" ht="12.75" customHeight="1">
      <c r="A119" s="28" t="s">
        <v>40</v>
      </c>
      <c r="E119" s="29" t="s">
        <v>37</v>
      </c>
    </row>
    <row r="120" spans="1:5" ht="38.25" customHeight="1">
      <c r="A120" s="30" t="s">
        <v>41</v>
      </c>
      <c r="E120" s="31" t="s">
        <v>284</v>
      </c>
    </row>
    <row r="121" spans="1:5" ht="12.75" customHeight="1">
      <c r="A121" t="s">
        <v>43</v>
      </c>
      <c r="E121" s="29" t="s">
        <v>285</v>
      </c>
    </row>
    <row r="122" spans="1:16" ht="12.75" customHeight="1">
      <c r="A122" s="19" t="s">
        <v>35</v>
      </c>
      <c r="B122" s="23" t="s">
        <v>217</v>
      </c>
      <c r="C122" s="23" t="s">
        <v>286</v>
      </c>
      <c r="D122" s="19" t="s">
        <v>37</v>
      </c>
      <c r="E122" s="24" t="s">
        <v>287</v>
      </c>
      <c r="F122" s="25" t="s">
        <v>111</v>
      </c>
      <c r="G122" s="26">
        <v>1068</v>
      </c>
      <c r="H122" s="27">
        <v>0</v>
      </c>
      <c r="I122" s="27">
        <f>ROUND(ROUND(H122,2)*ROUND(G122,3),2)</f>
      </c>
      <c r="O122">
        <f>(I122*21)/100</f>
      </c>
      <c r="P122" t="s">
        <v>13</v>
      </c>
    </row>
    <row r="123" spans="1:5" ht="12.75" customHeight="1">
      <c r="A123" s="28" t="s">
        <v>40</v>
      </c>
      <c r="E123" s="29" t="s">
        <v>37</v>
      </c>
    </row>
    <row r="124" spans="1:5" ht="38.25" customHeight="1">
      <c r="A124" s="30" t="s">
        <v>41</v>
      </c>
      <c r="E124" s="31" t="s">
        <v>288</v>
      </c>
    </row>
    <row r="125" spans="1:5" ht="12.75" customHeight="1">
      <c r="A125" t="s">
        <v>43</v>
      </c>
      <c r="E125" s="29" t="s">
        <v>289</v>
      </c>
    </row>
    <row r="126" spans="1:16" ht="12.75" customHeight="1">
      <c r="A126" s="19" t="s">
        <v>35</v>
      </c>
      <c r="B126" s="23" t="s">
        <v>217</v>
      </c>
      <c r="C126" s="23" t="s">
        <v>290</v>
      </c>
      <c r="D126" s="19" t="s">
        <v>37</v>
      </c>
      <c r="E126" s="24" t="s">
        <v>291</v>
      </c>
      <c r="F126" s="25" t="s">
        <v>111</v>
      </c>
      <c r="G126" s="26">
        <v>1068</v>
      </c>
      <c r="H126" s="27">
        <v>0</v>
      </c>
      <c r="I126" s="27">
        <f>ROUND(ROUND(H126,2)*ROUND(G126,3),2)</f>
      </c>
      <c r="O126">
        <f>(I126*21)/100</f>
      </c>
      <c r="P126" t="s">
        <v>13</v>
      </c>
    </row>
    <row r="127" spans="1:5" ht="12.75" customHeight="1">
      <c r="A127" s="28" t="s">
        <v>40</v>
      </c>
      <c r="E127" s="29" t="s">
        <v>37</v>
      </c>
    </row>
    <row r="128" spans="1:5" ht="51" customHeight="1">
      <c r="A128" s="30" t="s">
        <v>41</v>
      </c>
      <c r="E128" s="31" t="s">
        <v>292</v>
      </c>
    </row>
    <row r="129" spans="1:5" ht="38.25" customHeight="1">
      <c r="A129" t="s">
        <v>43</v>
      </c>
      <c r="E129" s="29" t="s">
        <v>293</v>
      </c>
    </row>
    <row r="130" spans="1:16" ht="12.75" customHeight="1">
      <c r="A130" s="19" t="s">
        <v>35</v>
      </c>
      <c r="B130" s="23" t="s">
        <v>217</v>
      </c>
      <c r="C130" s="23" t="s">
        <v>294</v>
      </c>
      <c r="D130" s="19" t="s">
        <v>37</v>
      </c>
      <c r="E130" s="24" t="s">
        <v>295</v>
      </c>
      <c r="F130" s="25" t="s">
        <v>111</v>
      </c>
      <c r="G130" s="26">
        <v>1068</v>
      </c>
      <c r="H130" s="27">
        <v>0</v>
      </c>
      <c r="I130" s="27">
        <f>ROUND(ROUND(H130,2)*ROUND(G130,3),2)</f>
      </c>
      <c r="O130">
        <f>(I130*21)/100</f>
      </c>
      <c r="P130" t="s">
        <v>13</v>
      </c>
    </row>
    <row r="131" spans="1:5" ht="12.75" customHeight="1">
      <c r="A131" s="28" t="s">
        <v>40</v>
      </c>
      <c r="E131" s="29" t="s">
        <v>37</v>
      </c>
    </row>
    <row r="132" spans="1:5" ht="38.25" customHeight="1">
      <c r="A132" s="30" t="s">
        <v>41</v>
      </c>
      <c r="E132" s="31" t="s">
        <v>288</v>
      </c>
    </row>
    <row r="133" spans="1:5" ht="12.75" customHeight="1">
      <c r="A133" t="s">
        <v>43</v>
      </c>
      <c r="E133" s="29" t="s">
        <v>296</v>
      </c>
    </row>
    <row r="134" spans="1:16" ht="12.75" customHeight="1">
      <c r="A134" s="19" t="s">
        <v>35</v>
      </c>
      <c r="B134" s="23" t="s">
        <v>217</v>
      </c>
      <c r="C134" s="23" t="s">
        <v>297</v>
      </c>
      <c r="D134" s="19" t="s">
        <v>37</v>
      </c>
      <c r="E134" s="24" t="s">
        <v>298</v>
      </c>
      <c r="F134" s="25" t="s">
        <v>111</v>
      </c>
      <c r="G134" s="26">
        <v>1068</v>
      </c>
      <c r="H134" s="27">
        <v>0</v>
      </c>
      <c r="I134" s="27">
        <f>ROUND(ROUND(H134,2)*ROUND(G134,3),2)</f>
      </c>
      <c r="O134">
        <f>(I134*21)/100</f>
      </c>
      <c r="P134" t="s">
        <v>13</v>
      </c>
    </row>
    <row r="135" spans="1:5" ht="12.75" customHeight="1">
      <c r="A135" s="28" t="s">
        <v>40</v>
      </c>
      <c r="E135" s="29" t="s">
        <v>37</v>
      </c>
    </row>
    <row r="136" spans="1:5" ht="38.25" customHeight="1">
      <c r="A136" s="30" t="s">
        <v>41</v>
      </c>
      <c r="E136" s="31" t="s">
        <v>288</v>
      </c>
    </row>
    <row r="137" spans="1:5" ht="25.5" customHeight="1">
      <c r="A137" t="s">
        <v>43</v>
      </c>
      <c r="E137" s="29" t="s">
        <v>299</v>
      </c>
    </row>
    <row r="138" spans="1:9" ht="12.75" customHeight="1">
      <c r="A138" s="5" t="s">
        <v>33</v>
      </c>
      <c r="B138" s="5"/>
      <c r="C138" s="35" t="s">
        <v>13</v>
      </c>
      <c r="D138" s="5"/>
      <c r="E138" s="21" t="s">
        <v>300</v>
      </c>
      <c r="F138" s="5"/>
      <c r="G138" s="5"/>
      <c r="H138" s="5"/>
      <c r="I138" s="36">
        <f>0+I139+I143+I147+I151+I155+I159+I163</f>
      </c>
    </row>
    <row r="139" spans="1:16" ht="12.75" customHeight="1">
      <c r="A139" s="19" t="s">
        <v>35</v>
      </c>
      <c r="B139" s="23" t="s">
        <v>301</v>
      </c>
      <c r="C139" s="23" t="s">
        <v>302</v>
      </c>
      <c r="D139" s="19" t="s">
        <v>37</v>
      </c>
      <c r="E139" s="24" t="s">
        <v>303</v>
      </c>
      <c r="F139" s="25" t="s">
        <v>105</v>
      </c>
      <c r="G139" s="26">
        <v>1.086</v>
      </c>
      <c r="H139" s="27">
        <v>0</v>
      </c>
      <c r="I139" s="27">
        <f>ROUND(ROUND(H139,2)*ROUND(G139,3),2)</f>
      </c>
      <c r="O139">
        <f>(I139*21)/100</f>
      </c>
      <c r="P139" t="s">
        <v>13</v>
      </c>
    </row>
    <row r="140" spans="1:5" ht="12.75" customHeight="1">
      <c r="A140" s="28" t="s">
        <v>40</v>
      </c>
      <c r="E140" s="29" t="s">
        <v>37</v>
      </c>
    </row>
    <row r="141" spans="1:5" ht="38.25" customHeight="1">
      <c r="A141" s="30" t="s">
        <v>41</v>
      </c>
      <c r="E141" s="31" t="s">
        <v>304</v>
      </c>
    </row>
    <row r="142" spans="1:5" ht="38.25" customHeight="1">
      <c r="A142" t="s">
        <v>43</v>
      </c>
      <c r="E142" s="29" t="s">
        <v>305</v>
      </c>
    </row>
    <row r="143" spans="1:16" ht="12.75" customHeight="1">
      <c r="A143" s="19" t="s">
        <v>35</v>
      </c>
      <c r="B143" s="23" t="s">
        <v>301</v>
      </c>
      <c r="C143" s="23" t="s">
        <v>306</v>
      </c>
      <c r="D143" s="19" t="s">
        <v>37</v>
      </c>
      <c r="E143" s="24" t="s">
        <v>307</v>
      </c>
      <c r="F143" s="25" t="s">
        <v>123</v>
      </c>
      <c r="G143" s="26">
        <v>84.8</v>
      </c>
      <c r="H143" s="27">
        <v>0</v>
      </c>
      <c r="I143" s="27">
        <f>ROUND(ROUND(H143,2)*ROUND(G143,3),2)</f>
      </c>
      <c r="O143">
        <f>(I143*21)/100</f>
      </c>
      <c r="P143" t="s">
        <v>13</v>
      </c>
    </row>
    <row r="144" spans="1:5" ht="12.75" customHeight="1">
      <c r="A144" s="28" t="s">
        <v>40</v>
      </c>
      <c r="E144" s="29" t="s">
        <v>37</v>
      </c>
    </row>
    <row r="145" spans="1:5" ht="51" customHeight="1">
      <c r="A145" s="30" t="s">
        <v>41</v>
      </c>
      <c r="E145" s="31" t="s">
        <v>308</v>
      </c>
    </row>
    <row r="146" spans="1:5" ht="63.75" customHeight="1">
      <c r="A146" t="s">
        <v>43</v>
      </c>
      <c r="E146" s="29" t="s">
        <v>309</v>
      </c>
    </row>
    <row r="147" spans="1:16" ht="12.75" customHeight="1">
      <c r="A147" s="19" t="s">
        <v>35</v>
      </c>
      <c r="B147" s="23" t="s">
        <v>301</v>
      </c>
      <c r="C147" s="23" t="s">
        <v>310</v>
      </c>
      <c r="D147" s="19" t="s">
        <v>37</v>
      </c>
      <c r="E147" s="24" t="s">
        <v>311</v>
      </c>
      <c r="F147" s="25" t="s">
        <v>105</v>
      </c>
      <c r="G147" s="26">
        <v>2.12</v>
      </c>
      <c r="H147" s="27">
        <v>0</v>
      </c>
      <c r="I147" s="27">
        <f>ROUND(ROUND(H147,2)*ROUND(G147,3),2)</f>
      </c>
      <c r="O147">
        <f>(I147*21)/100</f>
      </c>
      <c r="P147" t="s">
        <v>13</v>
      </c>
    </row>
    <row r="148" spans="1:5" ht="12.75" customHeight="1">
      <c r="A148" s="28" t="s">
        <v>40</v>
      </c>
      <c r="E148" s="29" t="s">
        <v>37</v>
      </c>
    </row>
    <row r="149" spans="1:5" ht="63.75" customHeight="1">
      <c r="A149" s="30" t="s">
        <v>41</v>
      </c>
      <c r="E149" s="31" t="s">
        <v>312</v>
      </c>
    </row>
    <row r="150" spans="1:5" ht="25.5" customHeight="1">
      <c r="A150" t="s">
        <v>43</v>
      </c>
      <c r="E150" s="29" t="s">
        <v>313</v>
      </c>
    </row>
    <row r="151" spans="1:16" ht="12.75" customHeight="1">
      <c r="A151" s="19" t="s">
        <v>35</v>
      </c>
      <c r="B151" s="23" t="s">
        <v>301</v>
      </c>
      <c r="C151" s="23" t="s">
        <v>314</v>
      </c>
      <c r="D151" s="19" t="s">
        <v>52</v>
      </c>
      <c r="E151" s="24" t="s">
        <v>315</v>
      </c>
      <c r="F151" s="25" t="s">
        <v>91</v>
      </c>
      <c r="G151" s="26">
        <v>3646.8</v>
      </c>
      <c r="H151" s="27">
        <v>0</v>
      </c>
      <c r="I151" s="27">
        <f>ROUND(ROUND(H151,2)*ROUND(G151,3),2)</f>
      </c>
      <c r="O151">
        <f>(I151*21)/100</f>
      </c>
      <c r="P151" t="s">
        <v>13</v>
      </c>
    </row>
    <row r="152" spans="1:5" ht="12.75" customHeight="1">
      <c r="A152" s="28" t="s">
        <v>40</v>
      </c>
      <c r="E152" s="29" t="s">
        <v>37</v>
      </c>
    </row>
    <row r="153" spans="1:5" ht="89.25" customHeight="1">
      <c r="A153" s="30" t="s">
        <v>41</v>
      </c>
      <c r="E153" s="31" t="s">
        <v>316</v>
      </c>
    </row>
    <row r="154" spans="1:5" ht="63.75" customHeight="1">
      <c r="A154" t="s">
        <v>43</v>
      </c>
      <c r="E154" s="29" t="s">
        <v>317</v>
      </c>
    </row>
    <row r="155" spans="1:16" ht="12.75" customHeight="1">
      <c r="A155" s="19" t="s">
        <v>35</v>
      </c>
      <c r="B155" s="23" t="s">
        <v>301</v>
      </c>
      <c r="C155" s="23" t="s">
        <v>318</v>
      </c>
      <c r="D155" s="19" t="s">
        <v>37</v>
      </c>
      <c r="E155" s="24" t="s">
        <v>319</v>
      </c>
      <c r="F155" s="25" t="s">
        <v>91</v>
      </c>
      <c r="G155" s="26">
        <v>1154</v>
      </c>
      <c r="H155" s="27">
        <v>0</v>
      </c>
      <c r="I155" s="27">
        <f>ROUND(ROUND(H155,2)*ROUND(G155,3),2)</f>
      </c>
      <c r="O155">
        <f>(I155*21)/100</f>
      </c>
      <c r="P155" t="s">
        <v>13</v>
      </c>
    </row>
    <row r="156" spans="1:5" ht="12.75" customHeight="1">
      <c r="A156" s="28" t="s">
        <v>40</v>
      </c>
      <c r="E156" s="29" t="s">
        <v>37</v>
      </c>
    </row>
    <row r="157" spans="1:5" ht="102" customHeight="1">
      <c r="A157" s="30" t="s">
        <v>41</v>
      </c>
      <c r="E157" s="31" t="s">
        <v>320</v>
      </c>
    </row>
    <row r="158" spans="1:5" ht="63.75" customHeight="1">
      <c r="A158" t="s">
        <v>43</v>
      </c>
      <c r="E158" s="29" t="s">
        <v>317</v>
      </c>
    </row>
    <row r="159" spans="1:16" ht="12.75" customHeight="1">
      <c r="A159" s="19" t="s">
        <v>35</v>
      </c>
      <c r="B159" s="23" t="s">
        <v>301</v>
      </c>
      <c r="C159" s="23" t="s">
        <v>321</v>
      </c>
      <c r="D159" s="19" t="s">
        <v>37</v>
      </c>
      <c r="E159" s="24" t="s">
        <v>322</v>
      </c>
      <c r="F159" s="25" t="s">
        <v>111</v>
      </c>
      <c r="G159" s="26">
        <v>1464</v>
      </c>
      <c r="H159" s="27">
        <v>0</v>
      </c>
      <c r="I159" s="27">
        <f>ROUND(ROUND(H159,2)*ROUND(G159,3),2)</f>
      </c>
      <c r="O159">
        <f>(I159*21)/100</f>
      </c>
      <c r="P159" t="s">
        <v>13</v>
      </c>
    </row>
    <row r="160" spans="1:5" ht="12.75" customHeight="1">
      <c r="A160" s="28" t="s">
        <v>40</v>
      </c>
      <c r="E160" s="29" t="s">
        <v>37</v>
      </c>
    </row>
    <row r="161" spans="1:5" ht="76.5" customHeight="1">
      <c r="A161" s="30" t="s">
        <v>41</v>
      </c>
      <c r="E161" s="31" t="s">
        <v>323</v>
      </c>
    </row>
    <row r="162" spans="1:5" ht="102" customHeight="1">
      <c r="A162" t="s">
        <v>43</v>
      </c>
      <c r="E162" s="29" t="s">
        <v>324</v>
      </c>
    </row>
    <row r="163" spans="1:16" ht="12.75" customHeight="1">
      <c r="A163" s="19" t="s">
        <v>35</v>
      </c>
      <c r="B163" s="23" t="s">
        <v>301</v>
      </c>
      <c r="C163" s="23" t="s">
        <v>325</v>
      </c>
      <c r="D163" s="19" t="s">
        <v>37</v>
      </c>
      <c r="E163" s="24" t="s">
        <v>326</v>
      </c>
      <c r="F163" s="25" t="s">
        <v>111</v>
      </c>
      <c r="G163" s="26">
        <v>198</v>
      </c>
      <c r="H163" s="27">
        <v>0</v>
      </c>
      <c r="I163" s="27">
        <f>ROUND(ROUND(H163,2)*ROUND(G163,3),2)</f>
      </c>
      <c r="O163">
        <f>(I163*21)/100</f>
      </c>
      <c r="P163" t="s">
        <v>13</v>
      </c>
    </row>
    <row r="164" spans="1:5" ht="12.75" customHeight="1">
      <c r="A164" s="28" t="s">
        <v>40</v>
      </c>
      <c r="E164" s="29" t="s">
        <v>37</v>
      </c>
    </row>
    <row r="165" spans="1:5" ht="25.5" customHeight="1">
      <c r="A165" s="30" t="s">
        <v>41</v>
      </c>
      <c r="E165" s="31" t="s">
        <v>327</v>
      </c>
    </row>
    <row r="166" spans="1:5" ht="102" customHeight="1">
      <c r="A166" t="s">
        <v>43</v>
      </c>
      <c r="E166" s="29" t="s">
        <v>328</v>
      </c>
    </row>
    <row r="167" spans="1:9" ht="12.75" customHeight="1">
      <c r="A167" s="5" t="s">
        <v>33</v>
      </c>
      <c r="B167" s="5"/>
      <c r="C167" s="35" t="s">
        <v>12</v>
      </c>
      <c r="D167" s="5"/>
      <c r="E167" s="21" t="s">
        <v>329</v>
      </c>
      <c r="F167" s="5"/>
      <c r="G167" s="5"/>
      <c r="H167" s="5"/>
      <c r="I167" s="36">
        <f>0+I168+I172+I176+I180+I184+I188</f>
      </c>
    </row>
    <row r="168" spans="1:16" ht="12.75" customHeight="1">
      <c r="A168" s="19" t="s">
        <v>35</v>
      </c>
      <c r="B168" s="23" t="s">
        <v>330</v>
      </c>
      <c r="C168" s="23" t="s">
        <v>331</v>
      </c>
      <c r="D168" s="19" t="s">
        <v>37</v>
      </c>
      <c r="E168" s="24" t="s">
        <v>332</v>
      </c>
      <c r="F168" s="25" t="s">
        <v>333</v>
      </c>
      <c r="G168" s="26">
        <v>784</v>
      </c>
      <c r="H168" s="27">
        <v>0</v>
      </c>
      <c r="I168" s="27">
        <f>ROUND(ROUND(H168,2)*ROUND(G168,3),2)</f>
      </c>
      <c r="O168">
        <f>(I168*21)/100</f>
      </c>
      <c r="P168" t="s">
        <v>13</v>
      </c>
    </row>
    <row r="169" spans="1:5" ht="12.75" customHeight="1">
      <c r="A169" s="28" t="s">
        <v>40</v>
      </c>
      <c r="E169" s="29" t="s">
        <v>37</v>
      </c>
    </row>
    <row r="170" spans="1:5" ht="12.75" customHeight="1">
      <c r="A170" s="30" t="s">
        <v>41</v>
      </c>
      <c r="E170" s="31" t="s">
        <v>334</v>
      </c>
    </row>
    <row r="171" spans="1:5" ht="12.75" customHeight="1">
      <c r="A171" t="s">
        <v>43</v>
      </c>
      <c r="E171" s="29" t="s">
        <v>335</v>
      </c>
    </row>
    <row r="172" spans="1:16" ht="12.75" customHeight="1">
      <c r="A172" s="19" t="s">
        <v>35</v>
      </c>
      <c r="B172" s="23" t="s">
        <v>330</v>
      </c>
      <c r="C172" s="23" t="s">
        <v>336</v>
      </c>
      <c r="D172" s="19" t="s">
        <v>37</v>
      </c>
      <c r="E172" s="24" t="s">
        <v>337</v>
      </c>
      <c r="F172" s="25" t="s">
        <v>105</v>
      </c>
      <c r="G172" s="26">
        <v>48.615</v>
      </c>
      <c r="H172" s="27">
        <v>0</v>
      </c>
      <c r="I172" s="27">
        <f>ROUND(ROUND(H172,2)*ROUND(G172,3),2)</f>
      </c>
      <c r="O172">
        <f>(I172*21)/100</f>
      </c>
      <c r="P172" t="s">
        <v>13</v>
      </c>
    </row>
    <row r="173" spans="1:5" ht="12.75" customHeight="1">
      <c r="A173" s="28" t="s">
        <v>40</v>
      </c>
      <c r="E173" s="29" t="s">
        <v>37</v>
      </c>
    </row>
    <row r="174" spans="1:5" ht="63.75" customHeight="1">
      <c r="A174" s="30" t="s">
        <v>41</v>
      </c>
      <c r="E174" s="31" t="s">
        <v>338</v>
      </c>
    </row>
    <row r="175" spans="1:5" ht="229.5" customHeight="1">
      <c r="A175" t="s">
        <v>43</v>
      </c>
      <c r="E175" s="29" t="s">
        <v>339</v>
      </c>
    </row>
    <row r="176" spans="1:16" ht="12.75" customHeight="1">
      <c r="A176" s="19" t="s">
        <v>35</v>
      </c>
      <c r="B176" s="23" t="s">
        <v>330</v>
      </c>
      <c r="C176" s="23" t="s">
        <v>340</v>
      </c>
      <c r="D176" s="19" t="s">
        <v>37</v>
      </c>
      <c r="E176" s="24" t="s">
        <v>341</v>
      </c>
      <c r="F176" s="25" t="s">
        <v>193</v>
      </c>
      <c r="G176" s="26">
        <v>6.742</v>
      </c>
      <c r="H176" s="27">
        <v>0</v>
      </c>
      <c r="I176" s="27">
        <f>ROUND(ROUND(H176,2)*ROUND(G176,3),2)</f>
      </c>
      <c r="O176">
        <f>(I176*21)/100</f>
      </c>
      <c r="P176" t="s">
        <v>13</v>
      </c>
    </row>
    <row r="177" spans="1:5" ht="12.75" customHeight="1">
      <c r="A177" s="28" t="s">
        <v>40</v>
      </c>
      <c r="E177" s="29" t="s">
        <v>37</v>
      </c>
    </row>
    <row r="178" spans="1:5" ht="51" customHeight="1">
      <c r="A178" s="30" t="s">
        <v>41</v>
      </c>
      <c r="E178" s="31" t="s">
        <v>342</v>
      </c>
    </row>
    <row r="179" spans="1:5" ht="178.5" customHeight="1">
      <c r="A179" t="s">
        <v>43</v>
      </c>
      <c r="E179" s="29" t="s">
        <v>343</v>
      </c>
    </row>
    <row r="180" spans="1:16" ht="12.75" customHeight="1">
      <c r="A180" s="19" t="s">
        <v>35</v>
      </c>
      <c r="B180" s="23" t="s">
        <v>330</v>
      </c>
      <c r="C180" s="23" t="s">
        <v>344</v>
      </c>
      <c r="D180" s="19" t="s">
        <v>37</v>
      </c>
      <c r="E180" s="24" t="s">
        <v>345</v>
      </c>
      <c r="F180" s="25" t="s">
        <v>105</v>
      </c>
      <c r="G180" s="26">
        <v>302.691</v>
      </c>
      <c r="H180" s="27">
        <v>0</v>
      </c>
      <c r="I180" s="27">
        <f>ROUND(ROUND(H180,2)*ROUND(G180,3),2)</f>
      </c>
      <c r="O180">
        <f>(I180*21)/100</f>
      </c>
      <c r="P180" t="s">
        <v>13</v>
      </c>
    </row>
    <row r="181" spans="1:5" ht="12.75" customHeight="1">
      <c r="A181" s="28" t="s">
        <v>40</v>
      </c>
      <c r="E181" s="29" t="s">
        <v>37</v>
      </c>
    </row>
    <row r="182" spans="1:5" ht="140.25" customHeight="1">
      <c r="A182" s="30" t="s">
        <v>41</v>
      </c>
      <c r="E182" s="31" t="s">
        <v>346</v>
      </c>
    </row>
    <row r="183" spans="1:5" ht="216.75" customHeight="1">
      <c r="A183" t="s">
        <v>43</v>
      </c>
      <c r="E183" s="29" t="s">
        <v>347</v>
      </c>
    </row>
    <row r="184" spans="1:16" ht="12.75" customHeight="1">
      <c r="A184" s="19" t="s">
        <v>35</v>
      </c>
      <c r="B184" s="23" t="s">
        <v>330</v>
      </c>
      <c r="C184" s="23" t="s">
        <v>348</v>
      </c>
      <c r="D184" s="19" t="s">
        <v>37</v>
      </c>
      <c r="E184" s="24" t="s">
        <v>349</v>
      </c>
      <c r="F184" s="25" t="s">
        <v>193</v>
      </c>
      <c r="G184" s="26">
        <v>48.317</v>
      </c>
      <c r="H184" s="27">
        <v>0</v>
      </c>
      <c r="I184" s="27">
        <f>ROUND(ROUND(H184,2)*ROUND(G184,3),2)</f>
      </c>
      <c r="O184">
        <f>(I184*21)/100</f>
      </c>
      <c r="P184" t="s">
        <v>13</v>
      </c>
    </row>
    <row r="185" spans="1:5" ht="12.75" customHeight="1">
      <c r="A185" s="28" t="s">
        <v>40</v>
      </c>
      <c r="E185" s="29" t="s">
        <v>37</v>
      </c>
    </row>
    <row r="186" spans="1:5" ht="63.75" customHeight="1">
      <c r="A186" s="30" t="s">
        <v>41</v>
      </c>
      <c r="E186" s="31" t="s">
        <v>350</v>
      </c>
    </row>
    <row r="187" spans="1:5" ht="178.5" customHeight="1">
      <c r="A187" t="s">
        <v>43</v>
      </c>
      <c r="E187" s="29" t="s">
        <v>351</v>
      </c>
    </row>
    <row r="188" spans="1:16" ht="12.75" customHeight="1">
      <c r="A188" s="19" t="s">
        <v>35</v>
      </c>
      <c r="B188" s="23" t="s">
        <v>330</v>
      </c>
      <c r="C188" s="23" t="s">
        <v>352</v>
      </c>
      <c r="D188" s="19" t="s">
        <v>37</v>
      </c>
      <c r="E188" s="24" t="s">
        <v>353</v>
      </c>
      <c r="F188" s="25" t="s">
        <v>193</v>
      </c>
      <c r="G188" s="26">
        <v>3.198</v>
      </c>
      <c r="H188" s="27">
        <v>0</v>
      </c>
      <c r="I188" s="27">
        <f>ROUND(ROUND(H188,2)*ROUND(G188,3),2)</f>
      </c>
      <c r="O188">
        <f>(I188*21)/100</f>
      </c>
      <c r="P188" t="s">
        <v>13</v>
      </c>
    </row>
    <row r="189" spans="1:5" ht="12.75" customHeight="1">
      <c r="A189" s="28" t="s">
        <v>40</v>
      </c>
      <c r="E189" s="29" t="s">
        <v>37</v>
      </c>
    </row>
    <row r="190" spans="1:5" ht="25.5" customHeight="1">
      <c r="A190" s="30" t="s">
        <v>41</v>
      </c>
      <c r="E190" s="31" t="s">
        <v>354</v>
      </c>
    </row>
    <row r="191" spans="1:5" ht="178.5" customHeight="1">
      <c r="A191" t="s">
        <v>43</v>
      </c>
      <c r="E191" s="29" t="s">
        <v>351</v>
      </c>
    </row>
    <row r="192" spans="1:9" ht="12.75" customHeight="1">
      <c r="A192" s="5" t="s">
        <v>33</v>
      </c>
      <c r="B192" s="5"/>
      <c r="C192" s="35" t="s">
        <v>23</v>
      </c>
      <c r="D192" s="5"/>
      <c r="E192" s="21" t="s">
        <v>355</v>
      </c>
      <c r="F192" s="5"/>
      <c r="G192" s="5"/>
      <c r="H192" s="5"/>
      <c r="I192" s="36">
        <f>0+I193+I197+I201+I205+I209+I213+I217+I221+I225+I229+I233+I237+I241+I245+I249+I253+I257+I261+I265+I269+I273</f>
      </c>
    </row>
    <row r="193" spans="1:16" ht="12.75" customHeight="1">
      <c r="A193" s="19" t="s">
        <v>35</v>
      </c>
      <c r="B193" s="23" t="s">
        <v>356</v>
      </c>
      <c r="C193" s="23" t="s">
        <v>357</v>
      </c>
      <c r="D193" s="19" t="s">
        <v>37</v>
      </c>
      <c r="E193" s="24" t="s">
        <v>358</v>
      </c>
      <c r="F193" s="25" t="s">
        <v>105</v>
      </c>
      <c r="G193" s="26">
        <v>43.8</v>
      </c>
      <c r="H193" s="27">
        <v>0</v>
      </c>
      <c r="I193" s="27">
        <f>ROUND(ROUND(H193,2)*ROUND(G193,3),2)</f>
      </c>
      <c r="O193">
        <f>(I193*21)/100</f>
      </c>
      <c r="P193" t="s">
        <v>13</v>
      </c>
    </row>
    <row r="194" spans="1:5" ht="12.75" customHeight="1">
      <c r="A194" s="28" t="s">
        <v>40</v>
      </c>
      <c r="E194" s="29" t="s">
        <v>37</v>
      </c>
    </row>
    <row r="195" spans="1:5" ht="51" customHeight="1">
      <c r="A195" s="30" t="s">
        <v>41</v>
      </c>
      <c r="E195" s="31" t="s">
        <v>359</v>
      </c>
    </row>
    <row r="196" spans="1:5" ht="216.75" customHeight="1">
      <c r="A196" t="s">
        <v>43</v>
      </c>
      <c r="E196" s="29" t="s">
        <v>360</v>
      </c>
    </row>
    <row r="197" spans="1:16" ht="12.75" customHeight="1">
      <c r="A197" s="19" t="s">
        <v>35</v>
      </c>
      <c r="B197" s="23" t="s">
        <v>356</v>
      </c>
      <c r="C197" s="23" t="s">
        <v>361</v>
      </c>
      <c r="D197" s="19" t="s">
        <v>37</v>
      </c>
      <c r="E197" s="24" t="s">
        <v>362</v>
      </c>
      <c r="F197" s="25" t="s">
        <v>193</v>
      </c>
      <c r="G197" s="26">
        <v>6.789</v>
      </c>
      <c r="H197" s="27">
        <v>0</v>
      </c>
      <c r="I197" s="27">
        <f>ROUND(ROUND(H197,2)*ROUND(G197,3),2)</f>
      </c>
      <c r="O197">
        <f>(I197*21)/100</f>
      </c>
      <c r="P197" t="s">
        <v>13</v>
      </c>
    </row>
    <row r="198" spans="1:5" ht="12.75" customHeight="1">
      <c r="A198" s="28" t="s">
        <v>40</v>
      </c>
      <c r="E198" s="29" t="s">
        <v>37</v>
      </c>
    </row>
    <row r="199" spans="1:5" ht="25.5" customHeight="1">
      <c r="A199" s="30" t="s">
        <v>41</v>
      </c>
      <c r="E199" s="31" t="s">
        <v>363</v>
      </c>
    </row>
    <row r="200" spans="1:5" ht="178.5" customHeight="1">
      <c r="A200" t="s">
        <v>43</v>
      </c>
      <c r="E200" s="29" t="s">
        <v>351</v>
      </c>
    </row>
    <row r="201" spans="1:16" ht="12.75" customHeight="1">
      <c r="A201" s="19" t="s">
        <v>35</v>
      </c>
      <c r="B201" s="23" t="s">
        <v>356</v>
      </c>
      <c r="C201" s="23" t="s">
        <v>364</v>
      </c>
      <c r="D201" s="19" t="s">
        <v>37</v>
      </c>
      <c r="E201" s="24" t="s">
        <v>365</v>
      </c>
      <c r="F201" s="25" t="s">
        <v>105</v>
      </c>
      <c r="G201" s="26">
        <v>109.741</v>
      </c>
      <c r="H201" s="27">
        <v>0</v>
      </c>
      <c r="I201" s="27">
        <f>ROUND(ROUND(H201,2)*ROUND(G201,3),2)</f>
      </c>
      <c r="O201">
        <f>(I201*21)/100</f>
      </c>
      <c r="P201" t="s">
        <v>13</v>
      </c>
    </row>
    <row r="202" spans="1:5" ht="12.75" customHeight="1">
      <c r="A202" s="28" t="s">
        <v>40</v>
      </c>
      <c r="E202" s="29" t="s">
        <v>37</v>
      </c>
    </row>
    <row r="203" spans="1:5" ht="51" customHeight="1">
      <c r="A203" s="30" t="s">
        <v>41</v>
      </c>
      <c r="E203" s="31" t="s">
        <v>366</v>
      </c>
    </row>
    <row r="204" spans="1:5" ht="216.75" customHeight="1">
      <c r="A204" t="s">
        <v>43</v>
      </c>
      <c r="E204" s="29" t="s">
        <v>360</v>
      </c>
    </row>
    <row r="205" spans="1:16" ht="12.75" customHeight="1">
      <c r="A205" s="19" t="s">
        <v>35</v>
      </c>
      <c r="B205" s="23" t="s">
        <v>356</v>
      </c>
      <c r="C205" s="23" t="s">
        <v>367</v>
      </c>
      <c r="D205" s="19" t="s">
        <v>37</v>
      </c>
      <c r="E205" s="24" t="s">
        <v>368</v>
      </c>
      <c r="F205" s="25" t="s">
        <v>193</v>
      </c>
      <c r="G205" s="26">
        <v>20.302</v>
      </c>
      <c r="H205" s="27">
        <v>0</v>
      </c>
      <c r="I205" s="27">
        <f>ROUND(ROUND(H205,2)*ROUND(G205,3),2)</f>
      </c>
      <c r="O205">
        <f>(I205*21)/100</f>
      </c>
      <c r="P205" t="s">
        <v>13</v>
      </c>
    </row>
    <row r="206" spans="1:5" ht="12.75" customHeight="1">
      <c r="A206" s="28" t="s">
        <v>40</v>
      </c>
      <c r="E206" s="29" t="s">
        <v>37</v>
      </c>
    </row>
    <row r="207" spans="1:5" ht="25.5" customHeight="1">
      <c r="A207" s="30" t="s">
        <v>41</v>
      </c>
      <c r="E207" s="31" t="s">
        <v>369</v>
      </c>
    </row>
    <row r="208" spans="1:5" ht="178.5" customHeight="1">
      <c r="A208" t="s">
        <v>43</v>
      </c>
      <c r="E208" s="29" t="s">
        <v>370</v>
      </c>
    </row>
    <row r="209" spans="1:16" ht="12.75" customHeight="1">
      <c r="A209" s="19" t="s">
        <v>35</v>
      </c>
      <c r="B209" s="23" t="s">
        <v>356</v>
      </c>
      <c r="C209" s="23" t="s">
        <v>371</v>
      </c>
      <c r="D209" s="19" t="s">
        <v>52</v>
      </c>
      <c r="E209" s="24" t="s">
        <v>372</v>
      </c>
      <c r="F209" s="25" t="s">
        <v>91</v>
      </c>
      <c r="G209" s="26">
        <v>7</v>
      </c>
      <c r="H209" s="27">
        <v>0</v>
      </c>
      <c r="I209" s="27">
        <f>ROUND(ROUND(H209,2)*ROUND(G209,3),2)</f>
      </c>
      <c r="O209">
        <f>(I209*21)/100</f>
      </c>
      <c r="P209" t="s">
        <v>13</v>
      </c>
    </row>
    <row r="210" spans="1:5" ht="12.75" customHeight="1">
      <c r="A210" s="28" t="s">
        <v>40</v>
      </c>
      <c r="E210" s="29" t="s">
        <v>37</v>
      </c>
    </row>
    <row r="211" spans="1:5" ht="38.25" customHeight="1">
      <c r="A211" s="30" t="s">
        <v>41</v>
      </c>
      <c r="E211" s="31" t="s">
        <v>373</v>
      </c>
    </row>
    <row r="212" spans="1:5" ht="153" customHeight="1">
      <c r="A212" t="s">
        <v>43</v>
      </c>
      <c r="E212" s="29" t="s">
        <v>374</v>
      </c>
    </row>
    <row r="213" spans="1:16" ht="12.75" customHeight="1">
      <c r="A213" s="19" t="s">
        <v>35</v>
      </c>
      <c r="B213" s="23" t="s">
        <v>356</v>
      </c>
      <c r="C213" s="23" t="s">
        <v>375</v>
      </c>
      <c r="D213" s="19" t="s">
        <v>37</v>
      </c>
      <c r="E213" s="24" t="s">
        <v>376</v>
      </c>
      <c r="F213" s="25" t="s">
        <v>123</v>
      </c>
      <c r="G213" s="26">
        <v>22.1</v>
      </c>
      <c r="H213" s="27">
        <v>0</v>
      </c>
      <c r="I213" s="27">
        <f>ROUND(ROUND(H213,2)*ROUND(G213,3),2)</f>
      </c>
      <c r="O213">
        <f>(I213*21)/100</f>
      </c>
      <c r="P213" t="s">
        <v>13</v>
      </c>
    </row>
    <row r="214" spans="1:5" ht="12.75" customHeight="1">
      <c r="A214" s="28" t="s">
        <v>40</v>
      </c>
      <c r="E214" s="29" t="s">
        <v>37</v>
      </c>
    </row>
    <row r="215" spans="1:5" ht="12.75" customHeight="1">
      <c r="A215" s="30" t="s">
        <v>41</v>
      </c>
      <c r="E215" s="31" t="s">
        <v>377</v>
      </c>
    </row>
    <row r="216" spans="1:5" ht="12.75" customHeight="1">
      <c r="A216" t="s">
        <v>43</v>
      </c>
      <c r="E216" s="29" t="s">
        <v>378</v>
      </c>
    </row>
    <row r="217" spans="1:16" ht="12.75" customHeight="1">
      <c r="A217" s="19" t="s">
        <v>35</v>
      </c>
      <c r="B217" s="23" t="s">
        <v>356</v>
      </c>
      <c r="C217" s="23" t="s">
        <v>379</v>
      </c>
      <c r="D217" s="19" t="s">
        <v>37</v>
      </c>
      <c r="E217" s="24" t="s">
        <v>380</v>
      </c>
      <c r="F217" s="25" t="s">
        <v>91</v>
      </c>
      <c r="G217" s="26">
        <v>14</v>
      </c>
      <c r="H217" s="27">
        <v>0</v>
      </c>
      <c r="I217" s="27">
        <f>ROUND(ROUND(H217,2)*ROUND(G217,3),2)</f>
      </c>
      <c r="O217">
        <f>(I217*21)/100</f>
      </c>
      <c r="P217" t="s">
        <v>13</v>
      </c>
    </row>
    <row r="218" spans="1:5" ht="12.75" customHeight="1">
      <c r="A218" s="28" t="s">
        <v>40</v>
      </c>
      <c r="E218" s="29" t="s">
        <v>37</v>
      </c>
    </row>
    <row r="219" spans="1:5" ht="38.25" customHeight="1">
      <c r="A219" s="30" t="s">
        <v>41</v>
      </c>
      <c r="E219" s="31" t="s">
        <v>381</v>
      </c>
    </row>
    <row r="220" spans="1:5" ht="191.25" customHeight="1">
      <c r="A220" t="s">
        <v>43</v>
      </c>
      <c r="E220" s="29" t="s">
        <v>382</v>
      </c>
    </row>
    <row r="221" spans="1:16" ht="12.75" customHeight="1">
      <c r="A221" s="19" t="s">
        <v>35</v>
      </c>
      <c r="B221" s="23" t="s">
        <v>356</v>
      </c>
      <c r="C221" s="23" t="s">
        <v>383</v>
      </c>
      <c r="D221" s="19" t="s">
        <v>37</v>
      </c>
      <c r="E221" s="24" t="s">
        <v>384</v>
      </c>
      <c r="F221" s="25" t="s">
        <v>105</v>
      </c>
      <c r="G221" s="26">
        <v>2.835</v>
      </c>
      <c r="H221" s="27">
        <v>0</v>
      </c>
      <c r="I221" s="27">
        <f>ROUND(ROUND(H221,2)*ROUND(G221,3),2)</f>
      </c>
      <c r="O221">
        <f>(I221*21)/100</f>
      </c>
      <c r="P221" t="s">
        <v>13</v>
      </c>
    </row>
    <row r="222" spans="1:5" ht="12.75" customHeight="1">
      <c r="A222" s="28" t="s">
        <v>40</v>
      </c>
      <c r="E222" s="29" t="s">
        <v>37</v>
      </c>
    </row>
    <row r="223" spans="1:5" ht="25.5" customHeight="1">
      <c r="A223" s="30" t="s">
        <v>41</v>
      </c>
      <c r="E223" s="31" t="s">
        <v>385</v>
      </c>
    </row>
    <row r="224" spans="1:5" ht="153" customHeight="1">
      <c r="A224" t="s">
        <v>43</v>
      </c>
      <c r="E224" s="29" t="s">
        <v>386</v>
      </c>
    </row>
    <row r="225" spans="1:16" ht="12.75" customHeight="1">
      <c r="A225" s="19" t="s">
        <v>35</v>
      </c>
      <c r="B225" s="23" t="s">
        <v>356</v>
      </c>
      <c r="C225" s="23" t="s">
        <v>387</v>
      </c>
      <c r="D225" s="19" t="s">
        <v>37</v>
      </c>
      <c r="E225" s="24" t="s">
        <v>388</v>
      </c>
      <c r="F225" s="25" t="s">
        <v>105</v>
      </c>
      <c r="G225" s="26">
        <v>42.454</v>
      </c>
      <c r="H225" s="27">
        <v>0</v>
      </c>
      <c r="I225" s="27">
        <f>ROUND(ROUND(H225,2)*ROUND(G225,3),2)</f>
      </c>
      <c r="O225">
        <f>(I225*21)/100</f>
      </c>
      <c r="P225" t="s">
        <v>13</v>
      </c>
    </row>
    <row r="226" spans="1:5" ht="12.75" customHeight="1">
      <c r="A226" s="28" t="s">
        <v>40</v>
      </c>
      <c r="E226" s="29" t="s">
        <v>37</v>
      </c>
    </row>
    <row r="227" spans="1:5" ht="114.75" customHeight="1">
      <c r="A227" s="30" t="s">
        <v>41</v>
      </c>
      <c r="E227" s="31" t="s">
        <v>389</v>
      </c>
    </row>
    <row r="228" spans="1:5" ht="216.75" customHeight="1">
      <c r="A228" t="s">
        <v>43</v>
      </c>
      <c r="E228" s="29" t="s">
        <v>347</v>
      </c>
    </row>
    <row r="229" spans="1:16" ht="12.75" customHeight="1">
      <c r="A229" s="19" t="s">
        <v>35</v>
      </c>
      <c r="B229" s="23" t="s">
        <v>356</v>
      </c>
      <c r="C229" s="23" t="s">
        <v>390</v>
      </c>
      <c r="D229" s="19" t="s">
        <v>37</v>
      </c>
      <c r="E229" s="24" t="s">
        <v>391</v>
      </c>
      <c r="F229" s="25" t="s">
        <v>105</v>
      </c>
      <c r="G229" s="26">
        <v>9.117</v>
      </c>
      <c r="H229" s="27">
        <v>0</v>
      </c>
      <c r="I229" s="27">
        <f>ROUND(ROUND(H229,2)*ROUND(G229,3),2)</f>
      </c>
      <c r="O229">
        <f>(I229*21)/100</f>
      </c>
      <c r="P229" t="s">
        <v>13</v>
      </c>
    </row>
    <row r="230" spans="1:5" ht="12.75" customHeight="1">
      <c r="A230" s="28" t="s">
        <v>40</v>
      </c>
      <c r="E230" s="29" t="s">
        <v>37</v>
      </c>
    </row>
    <row r="231" spans="1:5" ht="51" customHeight="1">
      <c r="A231" s="30" t="s">
        <v>41</v>
      </c>
      <c r="E231" s="31" t="s">
        <v>392</v>
      </c>
    </row>
    <row r="232" spans="1:5" ht="216.75" customHeight="1">
      <c r="A232" t="s">
        <v>43</v>
      </c>
      <c r="E232" s="29" t="s">
        <v>360</v>
      </c>
    </row>
    <row r="233" spans="1:16" ht="12.75" customHeight="1">
      <c r="A233" s="19" t="s">
        <v>35</v>
      </c>
      <c r="B233" s="23" t="s">
        <v>356</v>
      </c>
      <c r="C233" s="23" t="s">
        <v>393</v>
      </c>
      <c r="D233" s="19" t="s">
        <v>37</v>
      </c>
      <c r="E233" s="24" t="s">
        <v>394</v>
      </c>
      <c r="F233" s="25" t="s">
        <v>105</v>
      </c>
      <c r="G233" s="26">
        <v>17.686</v>
      </c>
      <c r="H233" s="27">
        <v>0</v>
      </c>
      <c r="I233" s="27">
        <f>ROUND(ROUND(H233,2)*ROUND(G233,3),2)</f>
      </c>
      <c r="O233">
        <f>(I233*21)/100</f>
      </c>
      <c r="P233" t="s">
        <v>13</v>
      </c>
    </row>
    <row r="234" spans="1:5" ht="12.75" customHeight="1">
      <c r="A234" s="28" t="s">
        <v>40</v>
      </c>
      <c r="E234" s="29" t="s">
        <v>37</v>
      </c>
    </row>
    <row r="235" spans="1:5" ht="102" customHeight="1">
      <c r="A235" s="30" t="s">
        <v>41</v>
      </c>
      <c r="E235" s="31" t="s">
        <v>395</v>
      </c>
    </row>
    <row r="236" spans="1:5" ht="216.75" customHeight="1">
      <c r="A236" t="s">
        <v>43</v>
      </c>
      <c r="E236" s="29" t="s">
        <v>360</v>
      </c>
    </row>
    <row r="237" spans="1:16" ht="12.75" customHeight="1">
      <c r="A237" s="19" t="s">
        <v>35</v>
      </c>
      <c r="B237" s="23" t="s">
        <v>356</v>
      </c>
      <c r="C237" s="23" t="s">
        <v>396</v>
      </c>
      <c r="D237" s="19" t="s">
        <v>37</v>
      </c>
      <c r="E237" s="24" t="s">
        <v>397</v>
      </c>
      <c r="F237" s="25" t="s">
        <v>105</v>
      </c>
      <c r="G237" s="26">
        <v>7.313</v>
      </c>
      <c r="H237" s="27">
        <v>0</v>
      </c>
      <c r="I237" s="27">
        <f>ROUND(ROUND(H237,2)*ROUND(G237,3),2)</f>
      </c>
      <c r="O237">
        <f>(I237*21)/100</f>
      </c>
      <c r="P237" t="s">
        <v>13</v>
      </c>
    </row>
    <row r="238" spans="1:5" ht="12.75" customHeight="1">
      <c r="A238" s="28" t="s">
        <v>40</v>
      </c>
      <c r="E238" s="29" t="s">
        <v>37</v>
      </c>
    </row>
    <row r="239" spans="1:5" ht="25.5" customHeight="1">
      <c r="A239" s="30" t="s">
        <v>41</v>
      </c>
      <c r="E239" s="31" t="s">
        <v>398</v>
      </c>
    </row>
    <row r="240" spans="1:5" ht="25.5" customHeight="1">
      <c r="A240" t="s">
        <v>43</v>
      </c>
      <c r="E240" s="29" t="s">
        <v>399</v>
      </c>
    </row>
    <row r="241" spans="1:16" ht="12.75" customHeight="1">
      <c r="A241" s="19" t="s">
        <v>35</v>
      </c>
      <c r="B241" s="23" t="s">
        <v>356</v>
      </c>
      <c r="C241" s="23" t="s">
        <v>400</v>
      </c>
      <c r="D241" s="19" t="s">
        <v>37</v>
      </c>
      <c r="E241" s="24" t="s">
        <v>401</v>
      </c>
      <c r="F241" s="25" t="s">
        <v>105</v>
      </c>
      <c r="G241" s="26">
        <v>53.612</v>
      </c>
      <c r="H241" s="27">
        <v>0</v>
      </c>
      <c r="I241" s="27">
        <f>ROUND(ROUND(H241,2)*ROUND(G241,3),2)</f>
      </c>
      <c r="O241">
        <f>(I241*21)/100</f>
      </c>
      <c r="P241" t="s">
        <v>13</v>
      </c>
    </row>
    <row r="242" spans="1:5" ht="12.75" customHeight="1">
      <c r="A242" s="28" t="s">
        <v>40</v>
      </c>
      <c r="E242" s="29" t="s">
        <v>37</v>
      </c>
    </row>
    <row r="243" spans="1:5" ht="63.75" customHeight="1">
      <c r="A243" s="30" t="s">
        <v>41</v>
      </c>
      <c r="E243" s="31" t="s">
        <v>402</v>
      </c>
    </row>
    <row r="244" spans="1:5" ht="12.75" customHeight="1">
      <c r="A244" t="s">
        <v>43</v>
      </c>
      <c r="E244" s="29" t="s">
        <v>403</v>
      </c>
    </row>
    <row r="245" spans="1:16" ht="12.75" customHeight="1">
      <c r="A245" s="19" t="s">
        <v>35</v>
      </c>
      <c r="B245" s="23" t="s">
        <v>356</v>
      </c>
      <c r="C245" s="23" t="s">
        <v>404</v>
      </c>
      <c r="D245" s="19" t="s">
        <v>37</v>
      </c>
      <c r="E245" s="24" t="s">
        <v>405</v>
      </c>
      <c r="F245" s="25" t="s">
        <v>105</v>
      </c>
      <c r="G245" s="26">
        <v>0.693</v>
      </c>
      <c r="H245" s="27">
        <v>0</v>
      </c>
      <c r="I245" s="27">
        <f>ROUND(ROUND(H245,2)*ROUND(G245,3),2)</f>
      </c>
      <c r="O245">
        <f>(I245*21)/100</f>
      </c>
      <c r="P245" t="s">
        <v>13</v>
      </c>
    </row>
    <row r="246" spans="1:5" ht="12.75" customHeight="1">
      <c r="A246" s="28" t="s">
        <v>40</v>
      </c>
      <c r="E246" s="29" t="s">
        <v>37</v>
      </c>
    </row>
    <row r="247" spans="1:5" ht="12.75" customHeight="1">
      <c r="A247" s="30" t="s">
        <v>41</v>
      </c>
      <c r="E247" s="31" t="s">
        <v>406</v>
      </c>
    </row>
    <row r="248" spans="1:5" ht="25.5" customHeight="1">
      <c r="A248" t="s">
        <v>43</v>
      </c>
      <c r="E248" s="29" t="s">
        <v>407</v>
      </c>
    </row>
    <row r="249" spans="1:16" ht="12.75" customHeight="1">
      <c r="A249" s="19" t="s">
        <v>35</v>
      </c>
      <c r="B249" s="23" t="s">
        <v>356</v>
      </c>
      <c r="C249" s="23" t="s">
        <v>408</v>
      </c>
      <c r="D249" s="19" t="s">
        <v>37</v>
      </c>
      <c r="E249" s="24" t="s">
        <v>409</v>
      </c>
      <c r="F249" s="25" t="s">
        <v>193</v>
      </c>
      <c r="G249" s="26">
        <v>0.086</v>
      </c>
      <c r="H249" s="27">
        <v>0</v>
      </c>
      <c r="I249" s="27">
        <f>ROUND(ROUND(H249,2)*ROUND(G249,3),2)</f>
      </c>
      <c r="O249">
        <f>(I249*21)/100</f>
      </c>
      <c r="P249" t="s">
        <v>13</v>
      </c>
    </row>
    <row r="250" spans="1:5" ht="12.75" customHeight="1">
      <c r="A250" s="28" t="s">
        <v>40</v>
      </c>
      <c r="E250" s="29" t="s">
        <v>37</v>
      </c>
    </row>
    <row r="251" spans="1:5" ht="25.5" customHeight="1">
      <c r="A251" s="30" t="s">
        <v>41</v>
      </c>
      <c r="E251" s="31" t="s">
        <v>410</v>
      </c>
    </row>
    <row r="252" spans="1:5" ht="140.25" customHeight="1">
      <c r="A252" t="s">
        <v>43</v>
      </c>
      <c r="E252" s="29" t="s">
        <v>411</v>
      </c>
    </row>
    <row r="253" spans="1:16" ht="12.75" customHeight="1">
      <c r="A253" s="19" t="s">
        <v>35</v>
      </c>
      <c r="B253" s="23" t="s">
        <v>356</v>
      </c>
      <c r="C253" s="23" t="s">
        <v>412</v>
      </c>
      <c r="D253" s="19" t="s">
        <v>37</v>
      </c>
      <c r="E253" s="24" t="s">
        <v>413</v>
      </c>
      <c r="F253" s="25" t="s">
        <v>105</v>
      </c>
      <c r="G253" s="26">
        <v>395.41</v>
      </c>
      <c r="H253" s="27">
        <v>0</v>
      </c>
      <c r="I253" s="27">
        <f>ROUND(ROUND(H253,2)*ROUND(G253,3),2)</f>
      </c>
      <c r="O253">
        <f>(I253*21)/100</f>
      </c>
      <c r="P253" t="s">
        <v>13</v>
      </c>
    </row>
    <row r="254" spans="1:5" ht="12.75" customHeight="1">
      <c r="A254" s="28" t="s">
        <v>40</v>
      </c>
      <c r="E254" s="29" t="s">
        <v>37</v>
      </c>
    </row>
    <row r="255" spans="1:5" ht="63.75" customHeight="1">
      <c r="A255" s="30" t="s">
        <v>41</v>
      </c>
      <c r="E255" s="31" t="s">
        <v>414</v>
      </c>
    </row>
    <row r="256" spans="1:5" ht="25.5" customHeight="1">
      <c r="A256" t="s">
        <v>43</v>
      </c>
      <c r="E256" s="29" t="s">
        <v>399</v>
      </c>
    </row>
    <row r="257" spans="1:16" ht="12.75" customHeight="1">
      <c r="A257" s="19" t="s">
        <v>35</v>
      </c>
      <c r="B257" s="23" t="s">
        <v>356</v>
      </c>
      <c r="C257" s="23" t="s">
        <v>415</v>
      </c>
      <c r="D257" s="19" t="s">
        <v>37</v>
      </c>
      <c r="E257" s="24" t="s">
        <v>416</v>
      </c>
      <c r="F257" s="25" t="s">
        <v>105</v>
      </c>
      <c r="G257" s="26">
        <v>182.62</v>
      </c>
      <c r="H257" s="27">
        <v>0</v>
      </c>
      <c r="I257" s="27">
        <f>ROUND(ROUND(H257,2)*ROUND(G257,3),2)</f>
      </c>
      <c r="O257">
        <f>(I257*21)/100</f>
      </c>
      <c r="P257" t="s">
        <v>13</v>
      </c>
    </row>
    <row r="258" spans="1:5" ht="12.75" customHeight="1">
      <c r="A258" s="28" t="s">
        <v>40</v>
      </c>
      <c r="E258" s="29" t="s">
        <v>37</v>
      </c>
    </row>
    <row r="259" spans="1:5" ht="63.75" customHeight="1">
      <c r="A259" s="30" t="s">
        <v>41</v>
      </c>
      <c r="E259" s="31" t="s">
        <v>417</v>
      </c>
    </row>
    <row r="260" spans="1:5" ht="25.5" customHeight="1">
      <c r="A260" t="s">
        <v>43</v>
      </c>
      <c r="E260" s="29" t="s">
        <v>399</v>
      </c>
    </row>
    <row r="261" spans="1:16" ht="12.75" customHeight="1">
      <c r="A261" s="19" t="s">
        <v>35</v>
      </c>
      <c r="B261" s="23" t="s">
        <v>356</v>
      </c>
      <c r="C261" s="23" t="s">
        <v>418</v>
      </c>
      <c r="D261" s="19" t="s">
        <v>37</v>
      </c>
      <c r="E261" s="24" t="s">
        <v>419</v>
      </c>
      <c r="F261" s="25" t="s">
        <v>105</v>
      </c>
      <c r="G261" s="26">
        <v>1.8</v>
      </c>
      <c r="H261" s="27">
        <v>0</v>
      </c>
      <c r="I261" s="27">
        <f>ROUND(ROUND(H261,2)*ROUND(G261,3),2)</f>
      </c>
      <c r="O261">
        <f>(I261*21)/100</f>
      </c>
      <c r="P261" t="s">
        <v>13</v>
      </c>
    </row>
    <row r="262" spans="1:5" ht="12.75" customHeight="1">
      <c r="A262" s="28" t="s">
        <v>40</v>
      </c>
      <c r="E262" s="29" t="s">
        <v>37</v>
      </c>
    </row>
    <row r="263" spans="1:5" ht="25.5" customHeight="1">
      <c r="A263" s="30" t="s">
        <v>41</v>
      </c>
      <c r="E263" s="31" t="s">
        <v>420</v>
      </c>
    </row>
    <row r="264" spans="1:5" ht="178.5" customHeight="1">
      <c r="A264" t="s">
        <v>43</v>
      </c>
      <c r="E264" s="29" t="s">
        <v>421</v>
      </c>
    </row>
    <row r="265" spans="1:16" ht="12.75" customHeight="1">
      <c r="A265" s="19" t="s">
        <v>35</v>
      </c>
      <c r="B265" s="23" t="s">
        <v>356</v>
      </c>
      <c r="C265" s="23" t="s">
        <v>422</v>
      </c>
      <c r="D265" s="19" t="s">
        <v>37</v>
      </c>
      <c r="E265" s="24" t="s">
        <v>423</v>
      </c>
      <c r="F265" s="25" t="s">
        <v>105</v>
      </c>
      <c r="G265" s="26">
        <v>17.106</v>
      </c>
      <c r="H265" s="27">
        <v>0</v>
      </c>
      <c r="I265" s="27">
        <f>ROUND(ROUND(H265,2)*ROUND(G265,3),2)</f>
      </c>
      <c r="O265">
        <f>(I265*21)/100</f>
      </c>
      <c r="P265" t="s">
        <v>13</v>
      </c>
    </row>
    <row r="266" spans="1:5" ht="12.75" customHeight="1">
      <c r="A266" s="28" t="s">
        <v>40</v>
      </c>
      <c r="E266" s="29" t="s">
        <v>37</v>
      </c>
    </row>
    <row r="267" spans="1:5" ht="51" customHeight="1">
      <c r="A267" s="30" t="s">
        <v>41</v>
      </c>
      <c r="E267" s="31" t="s">
        <v>424</v>
      </c>
    </row>
    <row r="268" spans="1:5" ht="38.25" customHeight="1">
      <c r="A268" t="s">
        <v>43</v>
      </c>
      <c r="E268" s="29" t="s">
        <v>425</v>
      </c>
    </row>
    <row r="269" spans="1:16" ht="12.75" customHeight="1">
      <c r="A269" s="19" t="s">
        <v>35</v>
      </c>
      <c r="B269" s="23" t="s">
        <v>356</v>
      </c>
      <c r="C269" s="23" t="s">
        <v>426</v>
      </c>
      <c r="D269" s="19" t="s">
        <v>37</v>
      </c>
      <c r="E269" s="24" t="s">
        <v>427</v>
      </c>
      <c r="F269" s="25" t="s">
        <v>105</v>
      </c>
      <c r="G269" s="26">
        <v>21.879</v>
      </c>
      <c r="H269" s="27">
        <v>0</v>
      </c>
      <c r="I269" s="27">
        <f>ROUND(ROUND(H269,2)*ROUND(G269,3),2)</f>
      </c>
      <c r="O269">
        <f>(I269*21)/100</f>
      </c>
      <c r="P269" t="s">
        <v>13</v>
      </c>
    </row>
    <row r="270" spans="1:5" ht="12.75" customHeight="1">
      <c r="A270" s="28" t="s">
        <v>40</v>
      </c>
      <c r="E270" s="29" t="s">
        <v>37</v>
      </c>
    </row>
    <row r="271" spans="1:5" ht="76.5" customHeight="1">
      <c r="A271" s="30" t="s">
        <v>41</v>
      </c>
      <c r="E271" s="31" t="s">
        <v>428</v>
      </c>
    </row>
    <row r="272" spans="1:5" ht="102" customHeight="1">
      <c r="A272" t="s">
        <v>43</v>
      </c>
      <c r="E272" s="29" t="s">
        <v>429</v>
      </c>
    </row>
    <row r="273" spans="1:16" ht="12.75" customHeight="1">
      <c r="A273" s="19" t="s">
        <v>35</v>
      </c>
      <c r="B273" s="23" t="s">
        <v>356</v>
      </c>
      <c r="C273" s="23" t="s">
        <v>430</v>
      </c>
      <c r="D273" s="19" t="s">
        <v>37</v>
      </c>
      <c r="E273" s="24" t="s">
        <v>431</v>
      </c>
      <c r="F273" s="25" t="s">
        <v>111</v>
      </c>
      <c r="G273" s="26">
        <v>2.89</v>
      </c>
      <c r="H273" s="27">
        <v>0</v>
      </c>
      <c r="I273" s="27">
        <f>ROUND(ROUND(H273,2)*ROUND(G273,3),2)</f>
      </c>
      <c r="O273">
        <f>(I273*21)/100</f>
      </c>
      <c r="P273" t="s">
        <v>13</v>
      </c>
    </row>
    <row r="274" spans="1:5" ht="12.75" customHeight="1">
      <c r="A274" s="28" t="s">
        <v>40</v>
      </c>
      <c r="E274" s="29" t="s">
        <v>37</v>
      </c>
    </row>
    <row r="275" spans="1:5" ht="25.5" customHeight="1">
      <c r="A275" s="30" t="s">
        <v>41</v>
      </c>
      <c r="E275" s="31" t="s">
        <v>432</v>
      </c>
    </row>
    <row r="276" spans="1:5" ht="114.75" customHeight="1">
      <c r="A276" t="s">
        <v>43</v>
      </c>
      <c r="E276" s="29" t="s">
        <v>433</v>
      </c>
    </row>
    <row r="277" spans="1:9" ht="12.75" customHeight="1">
      <c r="A277" s="5" t="s">
        <v>33</v>
      </c>
      <c r="B277" s="5"/>
      <c r="C277" s="35" t="s">
        <v>25</v>
      </c>
      <c r="D277" s="5"/>
      <c r="E277" s="21" t="s">
        <v>108</v>
      </c>
      <c r="F277" s="5"/>
      <c r="G277" s="5"/>
      <c r="H277" s="5"/>
      <c r="I277" s="36">
        <f>0+I278+I282+I286+I290+I294+I298+I302+I306+I310+I314+I318</f>
      </c>
    </row>
    <row r="278" spans="1:16" ht="12.75" customHeight="1">
      <c r="A278" s="19" t="s">
        <v>35</v>
      </c>
      <c r="B278" s="23" t="s">
        <v>434</v>
      </c>
      <c r="C278" s="23" t="s">
        <v>435</v>
      </c>
      <c r="D278" s="19" t="s">
        <v>37</v>
      </c>
      <c r="E278" s="24" t="s">
        <v>436</v>
      </c>
      <c r="F278" s="25" t="s">
        <v>105</v>
      </c>
      <c r="G278" s="26">
        <v>307.148</v>
      </c>
      <c r="H278" s="27">
        <v>0</v>
      </c>
      <c r="I278" s="27">
        <f>ROUND(ROUND(H278,2)*ROUND(G278,3),2)</f>
      </c>
      <c r="O278">
        <f>(I278*21)/100</f>
      </c>
      <c r="P278" t="s">
        <v>13</v>
      </c>
    </row>
    <row r="279" spans="1:5" ht="12.75" customHeight="1">
      <c r="A279" s="28" t="s">
        <v>40</v>
      </c>
      <c r="E279" s="29" t="s">
        <v>37</v>
      </c>
    </row>
    <row r="280" spans="1:5" ht="51" customHeight="1">
      <c r="A280" s="30" t="s">
        <v>41</v>
      </c>
      <c r="E280" s="31" t="s">
        <v>437</v>
      </c>
    </row>
    <row r="281" spans="1:5" ht="102" customHeight="1">
      <c r="A281" t="s">
        <v>43</v>
      </c>
      <c r="E281" s="29" t="s">
        <v>438</v>
      </c>
    </row>
    <row r="282" spans="1:16" ht="12.75" customHeight="1">
      <c r="A282" s="19" t="s">
        <v>35</v>
      </c>
      <c r="B282" s="23" t="s">
        <v>439</v>
      </c>
      <c r="C282" s="23" t="s">
        <v>440</v>
      </c>
      <c r="D282" s="19" t="s">
        <v>37</v>
      </c>
      <c r="E282" s="24" t="s">
        <v>441</v>
      </c>
      <c r="F282" s="25" t="s">
        <v>105</v>
      </c>
      <c r="G282" s="26">
        <v>543.688</v>
      </c>
      <c r="H282" s="27">
        <v>0</v>
      </c>
      <c r="I282" s="27">
        <f>ROUND(ROUND(H282,2)*ROUND(G282,3),2)</f>
      </c>
      <c r="O282">
        <f>(I282*21)/100</f>
      </c>
      <c r="P282" t="s">
        <v>13</v>
      </c>
    </row>
    <row r="283" spans="1:5" ht="12.75" customHeight="1">
      <c r="A283" s="28" t="s">
        <v>40</v>
      </c>
      <c r="E283" s="29" t="s">
        <v>37</v>
      </c>
    </row>
    <row r="284" spans="1:5" ht="51" customHeight="1">
      <c r="A284" s="30" t="s">
        <v>41</v>
      </c>
      <c r="E284" s="31" t="s">
        <v>442</v>
      </c>
    </row>
    <row r="285" spans="1:5" ht="51" customHeight="1">
      <c r="A285" t="s">
        <v>43</v>
      </c>
      <c r="E285" s="29" t="s">
        <v>443</v>
      </c>
    </row>
    <row r="286" spans="1:16" ht="12.75" customHeight="1">
      <c r="A286" s="19" t="s">
        <v>35</v>
      </c>
      <c r="B286" s="23" t="s">
        <v>444</v>
      </c>
      <c r="C286" s="23" t="s">
        <v>445</v>
      </c>
      <c r="D286" s="19" t="s">
        <v>37</v>
      </c>
      <c r="E286" s="24" t="s">
        <v>446</v>
      </c>
      <c r="F286" s="25" t="s">
        <v>105</v>
      </c>
      <c r="G286" s="26">
        <v>66.95</v>
      </c>
      <c r="H286" s="27">
        <v>0</v>
      </c>
      <c r="I286" s="27">
        <f>ROUND(ROUND(H286,2)*ROUND(G286,3),2)</f>
      </c>
      <c r="O286">
        <f>(I286*21)/100</f>
      </c>
      <c r="P286" t="s">
        <v>13</v>
      </c>
    </row>
    <row r="287" spans="1:5" ht="12.75" customHeight="1">
      <c r="A287" s="28" t="s">
        <v>40</v>
      </c>
      <c r="E287" s="29" t="s">
        <v>37</v>
      </c>
    </row>
    <row r="288" spans="1:5" ht="12.75" customHeight="1">
      <c r="A288" s="30" t="s">
        <v>41</v>
      </c>
      <c r="E288" s="31" t="s">
        <v>447</v>
      </c>
    </row>
    <row r="289" spans="1:5" ht="38.25" customHeight="1">
      <c r="A289" t="s">
        <v>43</v>
      </c>
      <c r="E289" s="29" t="s">
        <v>448</v>
      </c>
    </row>
    <row r="290" spans="1:16" ht="12.75" customHeight="1">
      <c r="A290" s="19" t="s">
        <v>35</v>
      </c>
      <c r="B290" s="23" t="s">
        <v>449</v>
      </c>
      <c r="C290" s="23" t="s">
        <v>450</v>
      </c>
      <c r="D290" s="19" t="s">
        <v>37</v>
      </c>
      <c r="E290" s="24" t="s">
        <v>451</v>
      </c>
      <c r="F290" s="25" t="s">
        <v>111</v>
      </c>
      <c r="G290" s="26">
        <v>405.825</v>
      </c>
      <c r="H290" s="27">
        <v>0</v>
      </c>
      <c r="I290" s="27">
        <f>ROUND(ROUND(H290,2)*ROUND(G290,3),2)</f>
      </c>
      <c r="O290">
        <f>(I290*21)/100</f>
      </c>
      <c r="P290" t="s">
        <v>13</v>
      </c>
    </row>
    <row r="291" spans="1:5" ht="12.75" customHeight="1">
      <c r="A291" s="28" t="s">
        <v>40</v>
      </c>
      <c r="E291" s="29" t="s">
        <v>37</v>
      </c>
    </row>
    <row r="292" spans="1:5" ht="12.75" customHeight="1">
      <c r="A292" s="30" t="s">
        <v>41</v>
      </c>
      <c r="E292" s="31" t="s">
        <v>452</v>
      </c>
    </row>
    <row r="293" spans="1:5" ht="38.25" customHeight="1">
      <c r="A293" t="s">
        <v>43</v>
      </c>
      <c r="E293" s="29" t="s">
        <v>448</v>
      </c>
    </row>
    <row r="294" spans="1:16" ht="12.75" customHeight="1">
      <c r="A294" s="19" t="s">
        <v>35</v>
      </c>
      <c r="B294" s="23" t="s">
        <v>453</v>
      </c>
      <c r="C294" s="23" t="s">
        <v>454</v>
      </c>
      <c r="D294" s="19" t="s">
        <v>37</v>
      </c>
      <c r="E294" s="24" t="s">
        <v>455</v>
      </c>
      <c r="F294" s="25" t="s">
        <v>111</v>
      </c>
      <c r="G294" s="26">
        <v>1918.088</v>
      </c>
      <c r="H294" s="27">
        <v>0</v>
      </c>
      <c r="I294" s="27">
        <f>ROUND(ROUND(H294,2)*ROUND(G294,3),2)</f>
      </c>
      <c r="O294">
        <f>(I294*21)/100</f>
      </c>
      <c r="P294" t="s">
        <v>13</v>
      </c>
    </row>
    <row r="295" spans="1:5" ht="12.75" customHeight="1">
      <c r="A295" s="28" t="s">
        <v>40</v>
      </c>
      <c r="E295" s="29" t="s">
        <v>37</v>
      </c>
    </row>
    <row r="296" spans="1:5" ht="51" customHeight="1">
      <c r="A296" s="30" t="s">
        <v>41</v>
      </c>
      <c r="E296" s="31" t="s">
        <v>456</v>
      </c>
    </row>
    <row r="297" spans="1:5" ht="51" customHeight="1">
      <c r="A297" t="s">
        <v>43</v>
      </c>
      <c r="E297" s="29" t="s">
        <v>457</v>
      </c>
    </row>
    <row r="298" spans="1:16" ht="12.75" customHeight="1">
      <c r="A298" s="19" t="s">
        <v>35</v>
      </c>
      <c r="B298" s="23" t="s">
        <v>458</v>
      </c>
      <c r="C298" s="23" t="s">
        <v>459</v>
      </c>
      <c r="D298" s="19" t="s">
        <v>37</v>
      </c>
      <c r="E298" s="24" t="s">
        <v>460</v>
      </c>
      <c r="F298" s="25" t="s">
        <v>111</v>
      </c>
      <c r="G298" s="26">
        <v>1918.088</v>
      </c>
      <c r="H298" s="27">
        <v>0</v>
      </c>
      <c r="I298" s="27">
        <f>ROUND(ROUND(H298,2)*ROUND(G298,3),2)</f>
      </c>
      <c r="O298">
        <f>(I298*21)/100</f>
      </c>
      <c r="P298" t="s">
        <v>13</v>
      </c>
    </row>
    <row r="299" spans="1:5" ht="12.75" customHeight="1">
      <c r="A299" s="28" t="s">
        <v>40</v>
      </c>
      <c r="E299" s="29" t="s">
        <v>37</v>
      </c>
    </row>
    <row r="300" spans="1:5" ht="63.75" customHeight="1">
      <c r="A300" s="30" t="s">
        <v>41</v>
      </c>
      <c r="E300" s="31" t="s">
        <v>461</v>
      </c>
    </row>
    <row r="301" spans="1:5" ht="51" customHeight="1">
      <c r="A301" t="s">
        <v>43</v>
      </c>
      <c r="E301" s="29" t="s">
        <v>457</v>
      </c>
    </row>
    <row r="302" spans="1:16" ht="12.75" customHeight="1">
      <c r="A302" s="19" t="s">
        <v>35</v>
      </c>
      <c r="B302" s="23" t="s">
        <v>462</v>
      </c>
      <c r="C302" s="23" t="s">
        <v>463</v>
      </c>
      <c r="D302" s="19" t="s">
        <v>37</v>
      </c>
      <c r="E302" s="24" t="s">
        <v>464</v>
      </c>
      <c r="F302" s="25" t="s">
        <v>111</v>
      </c>
      <c r="G302" s="26">
        <v>4108.468</v>
      </c>
      <c r="H302" s="27">
        <v>0</v>
      </c>
      <c r="I302" s="27">
        <f>ROUND(ROUND(H302,2)*ROUND(G302,3),2)</f>
      </c>
      <c r="O302">
        <f>(I302*21)/100</f>
      </c>
      <c r="P302" t="s">
        <v>13</v>
      </c>
    </row>
    <row r="303" spans="1:5" ht="12.75" customHeight="1">
      <c r="A303" s="28" t="s">
        <v>40</v>
      </c>
      <c r="E303" s="29" t="s">
        <v>37</v>
      </c>
    </row>
    <row r="304" spans="1:5" ht="76.5" customHeight="1">
      <c r="A304" s="30" t="s">
        <v>41</v>
      </c>
      <c r="E304" s="31" t="s">
        <v>465</v>
      </c>
    </row>
    <row r="305" spans="1:5" ht="51" customHeight="1">
      <c r="A305" t="s">
        <v>43</v>
      </c>
      <c r="E305" s="29" t="s">
        <v>457</v>
      </c>
    </row>
    <row r="306" spans="1:16" ht="12.75" customHeight="1">
      <c r="A306" s="19" t="s">
        <v>35</v>
      </c>
      <c r="B306" s="23" t="s">
        <v>466</v>
      </c>
      <c r="C306" s="23" t="s">
        <v>467</v>
      </c>
      <c r="D306" s="19" t="s">
        <v>37</v>
      </c>
      <c r="E306" s="24" t="s">
        <v>468</v>
      </c>
      <c r="F306" s="25" t="s">
        <v>111</v>
      </c>
      <c r="G306" s="26">
        <v>2205.083</v>
      </c>
      <c r="H306" s="27">
        <v>0</v>
      </c>
      <c r="I306" s="27">
        <f>ROUND(ROUND(H306,2)*ROUND(G306,3),2)</f>
      </c>
      <c r="O306">
        <f>(I306*21)/100</f>
      </c>
      <c r="P306" t="s">
        <v>13</v>
      </c>
    </row>
    <row r="307" spans="1:5" ht="12.75" customHeight="1">
      <c r="A307" s="28" t="s">
        <v>40</v>
      </c>
      <c r="E307" s="29" t="s">
        <v>37</v>
      </c>
    </row>
    <row r="308" spans="1:5" ht="51" customHeight="1">
      <c r="A308" s="30" t="s">
        <v>41</v>
      </c>
      <c r="E308" s="31" t="s">
        <v>469</v>
      </c>
    </row>
    <row r="309" spans="1:5" ht="89.25" customHeight="1">
      <c r="A309" t="s">
        <v>43</v>
      </c>
      <c r="E309" s="29" t="s">
        <v>470</v>
      </c>
    </row>
    <row r="310" spans="1:16" ht="12.75" customHeight="1">
      <c r="A310" s="19" t="s">
        <v>35</v>
      </c>
      <c r="B310" s="23" t="s">
        <v>471</v>
      </c>
      <c r="C310" s="23" t="s">
        <v>472</v>
      </c>
      <c r="D310" s="19" t="s">
        <v>37</v>
      </c>
      <c r="E310" s="24" t="s">
        <v>473</v>
      </c>
      <c r="F310" s="25" t="s">
        <v>111</v>
      </c>
      <c r="G310" s="26">
        <v>2226.915</v>
      </c>
      <c r="H310" s="27">
        <v>0</v>
      </c>
      <c r="I310" s="27">
        <f>ROUND(ROUND(H310,2)*ROUND(G310,3),2)</f>
      </c>
      <c r="O310">
        <f>(I310*21)/100</f>
      </c>
      <c r="P310" t="s">
        <v>13</v>
      </c>
    </row>
    <row r="311" spans="1:5" ht="12.75" customHeight="1">
      <c r="A311" s="28" t="s">
        <v>40</v>
      </c>
      <c r="E311" s="29" t="s">
        <v>37</v>
      </c>
    </row>
    <row r="312" spans="1:5" ht="51" customHeight="1">
      <c r="A312" s="30" t="s">
        <v>41</v>
      </c>
      <c r="E312" s="31" t="s">
        <v>474</v>
      </c>
    </row>
    <row r="313" spans="1:5" ht="89.25" customHeight="1">
      <c r="A313" t="s">
        <v>43</v>
      </c>
      <c r="E313" s="29" t="s">
        <v>470</v>
      </c>
    </row>
    <row r="314" spans="1:16" ht="12.75" customHeight="1">
      <c r="A314" s="19" t="s">
        <v>35</v>
      </c>
      <c r="B314" s="23" t="s">
        <v>475</v>
      </c>
      <c r="C314" s="23" t="s">
        <v>476</v>
      </c>
      <c r="D314" s="19" t="s">
        <v>37</v>
      </c>
      <c r="E314" s="24" t="s">
        <v>477</v>
      </c>
      <c r="F314" s="25" t="s">
        <v>111</v>
      </c>
      <c r="G314" s="26">
        <v>1881.553</v>
      </c>
      <c r="H314" s="27">
        <v>0</v>
      </c>
      <c r="I314" s="27">
        <f>ROUND(ROUND(H314,2)*ROUND(G314,3),2)</f>
      </c>
      <c r="O314">
        <f>(I314*21)/100</f>
      </c>
      <c r="P314" t="s">
        <v>13</v>
      </c>
    </row>
    <row r="315" spans="1:5" ht="12.75" customHeight="1">
      <c r="A315" s="28" t="s">
        <v>40</v>
      </c>
      <c r="E315" s="29" t="s">
        <v>37</v>
      </c>
    </row>
    <row r="316" spans="1:5" ht="51" customHeight="1">
      <c r="A316" s="30" t="s">
        <v>41</v>
      </c>
      <c r="E316" s="31" t="s">
        <v>478</v>
      </c>
    </row>
    <row r="317" spans="1:5" ht="89.25" customHeight="1">
      <c r="A317" t="s">
        <v>43</v>
      </c>
      <c r="E317" s="29" t="s">
        <v>470</v>
      </c>
    </row>
    <row r="318" spans="1:16" ht="12.75" customHeight="1">
      <c r="A318" s="19" t="s">
        <v>35</v>
      </c>
      <c r="B318" s="23" t="s">
        <v>479</v>
      </c>
      <c r="C318" s="23" t="s">
        <v>480</v>
      </c>
      <c r="D318" s="19" t="s">
        <v>37</v>
      </c>
      <c r="E318" s="24" t="s">
        <v>481</v>
      </c>
      <c r="F318" s="25" t="s">
        <v>105</v>
      </c>
      <c r="G318" s="26">
        <v>13.239</v>
      </c>
      <c r="H318" s="27">
        <v>0</v>
      </c>
      <c r="I318" s="27">
        <f>ROUND(ROUND(H318,2)*ROUND(G318,3),2)</f>
      </c>
      <c r="O318">
        <f>(I318*21)/100</f>
      </c>
      <c r="P318" t="s">
        <v>13</v>
      </c>
    </row>
    <row r="319" spans="1:5" ht="12.75" customHeight="1">
      <c r="A319" s="28" t="s">
        <v>40</v>
      </c>
      <c r="E319" s="29" t="s">
        <v>37</v>
      </c>
    </row>
    <row r="320" spans="1:5" ht="25.5" customHeight="1">
      <c r="A320" s="30" t="s">
        <v>41</v>
      </c>
      <c r="E320" s="31" t="s">
        <v>482</v>
      </c>
    </row>
    <row r="321" spans="1:5" ht="89.25" customHeight="1">
      <c r="A321" t="s">
        <v>43</v>
      </c>
      <c r="E321" s="29" t="s">
        <v>470</v>
      </c>
    </row>
    <row r="322" spans="1:9" ht="12.75" customHeight="1">
      <c r="A322" s="5" t="s">
        <v>33</v>
      </c>
      <c r="B322" s="5"/>
      <c r="C322" s="35" t="s">
        <v>27</v>
      </c>
      <c r="D322" s="5"/>
      <c r="E322" s="21" t="s">
        <v>483</v>
      </c>
      <c r="F322" s="5"/>
      <c r="G322" s="5"/>
      <c r="H322" s="5"/>
      <c r="I322" s="36">
        <f>0+I323+I327+I331+I335</f>
      </c>
    </row>
    <row r="323" spans="1:16" ht="12.75" customHeight="1">
      <c r="A323" s="19" t="s">
        <v>35</v>
      </c>
      <c r="B323" s="23" t="s">
        <v>484</v>
      </c>
      <c r="C323" s="23" t="s">
        <v>485</v>
      </c>
      <c r="D323" s="19" t="s">
        <v>37</v>
      </c>
      <c r="E323" s="24" t="s">
        <v>486</v>
      </c>
      <c r="F323" s="25" t="s">
        <v>111</v>
      </c>
      <c r="G323" s="26">
        <v>430.2</v>
      </c>
      <c r="H323" s="27">
        <v>0</v>
      </c>
      <c r="I323" s="27">
        <f>ROUND(ROUND(H323,2)*ROUND(G323,3),2)</f>
      </c>
      <c r="O323">
        <f>(I323*21)/100</f>
      </c>
      <c r="P323" t="s">
        <v>13</v>
      </c>
    </row>
    <row r="324" spans="1:5" ht="12.75" customHeight="1">
      <c r="A324" s="28" t="s">
        <v>40</v>
      </c>
      <c r="E324" s="29" t="s">
        <v>37</v>
      </c>
    </row>
    <row r="325" spans="1:5" ht="89.25" customHeight="1">
      <c r="A325" s="30" t="s">
        <v>41</v>
      </c>
      <c r="E325" s="31" t="s">
        <v>487</v>
      </c>
    </row>
    <row r="326" spans="1:5" ht="63.75" customHeight="1">
      <c r="A326" t="s">
        <v>43</v>
      </c>
      <c r="E326" s="29" t="s">
        <v>488</v>
      </c>
    </row>
    <row r="327" spans="1:16" ht="12.75" customHeight="1">
      <c r="A327" s="19" t="s">
        <v>35</v>
      </c>
      <c r="B327" s="23" t="s">
        <v>489</v>
      </c>
      <c r="C327" s="23" t="s">
        <v>490</v>
      </c>
      <c r="D327" s="19" t="s">
        <v>37</v>
      </c>
      <c r="E327" s="24" t="s">
        <v>491</v>
      </c>
      <c r="F327" s="25" t="s">
        <v>111</v>
      </c>
      <c r="G327" s="26">
        <v>430.2</v>
      </c>
      <c r="H327" s="27">
        <v>0</v>
      </c>
      <c r="I327" s="27">
        <f>ROUND(ROUND(H327,2)*ROUND(G327,3),2)</f>
      </c>
      <c r="O327">
        <f>(I327*21)/100</f>
      </c>
      <c r="P327" t="s">
        <v>13</v>
      </c>
    </row>
    <row r="328" spans="1:5" ht="12.75" customHeight="1">
      <c r="A328" s="28" t="s">
        <v>40</v>
      </c>
      <c r="E328" s="29" t="s">
        <v>37</v>
      </c>
    </row>
    <row r="329" spans="1:5" ht="89.25" customHeight="1">
      <c r="A329" s="30" t="s">
        <v>41</v>
      </c>
      <c r="E329" s="31" t="s">
        <v>492</v>
      </c>
    </row>
    <row r="330" spans="1:5" ht="63.75" customHeight="1">
      <c r="A330" t="s">
        <v>43</v>
      </c>
      <c r="E330" s="29" t="s">
        <v>488</v>
      </c>
    </row>
    <row r="331" spans="1:16" ht="12.75" customHeight="1">
      <c r="A331" s="19" t="s">
        <v>35</v>
      </c>
      <c r="B331" s="23" t="s">
        <v>493</v>
      </c>
      <c r="C331" s="23" t="s">
        <v>494</v>
      </c>
      <c r="D331" s="19" t="s">
        <v>37</v>
      </c>
      <c r="E331" s="24" t="s">
        <v>495</v>
      </c>
      <c r="F331" s="25" t="s">
        <v>111</v>
      </c>
      <c r="G331" s="26">
        <v>430.2</v>
      </c>
      <c r="H331" s="27">
        <v>0</v>
      </c>
      <c r="I331" s="27">
        <f>ROUND(ROUND(H331,2)*ROUND(G331,3),2)</f>
      </c>
      <c r="O331">
        <f>(I331*21)/100</f>
      </c>
      <c r="P331" t="s">
        <v>13</v>
      </c>
    </row>
    <row r="332" spans="1:5" ht="12.75" customHeight="1">
      <c r="A332" s="28" t="s">
        <v>40</v>
      </c>
      <c r="E332" s="29" t="s">
        <v>37</v>
      </c>
    </row>
    <row r="333" spans="1:5" ht="89.25" customHeight="1">
      <c r="A333" s="30" t="s">
        <v>41</v>
      </c>
      <c r="E333" s="31" t="s">
        <v>496</v>
      </c>
    </row>
    <row r="334" spans="1:5" ht="51" customHeight="1">
      <c r="A334" t="s">
        <v>43</v>
      </c>
      <c r="E334" s="29" t="s">
        <v>497</v>
      </c>
    </row>
    <row r="335" spans="1:16" ht="12.75" customHeight="1">
      <c r="A335" s="19" t="s">
        <v>35</v>
      </c>
      <c r="B335" s="23" t="s">
        <v>498</v>
      </c>
      <c r="C335" s="23" t="s">
        <v>499</v>
      </c>
      <c r="D335" s="19" t="s">
        <v>37</v>
      </c>
      <c r="E335" s="24" t="s">
        <v>500</v>
      </c>
      <c r="F335" s="25" t="s">
        <v>111</v>
      </c>
      <c r="G335" s="26">
        <v>64.53</v>
      </c>
      <c r="H335" s="27">
        <v>0</v>
      </c>
      <c r="I335" s="27">
        <f>ROUND(ROUND(H335,2)*ROUND(G335,3),2)</f>
      </c>
      <c r="O335">
        <f>(I335*21)/100</f>
      </c>
      <c r="P335" t="s">
        <v>13</v>
      </c>
    </row>
    <row r="336" spans="1:5" ht="12.75" customHeight="1">
      <c r="A336" s="28" t="s">
        <v>40</v>
      </c>
      <c r="E336" s="29" t="s">
        <v>37</v>
      </c>
    </row>
    <row r="337" spans="1:5" ht="89.25" customHeight="1">
      <c r="A337" s="30" t="s">
        <v>41</v>
      </c>
      <c r="E337" s="31" t="s">
        <v>501</v>
      </c>
    </row>
    <row r="338" spans="1:5" ht="51" customHeight="1">
      <c r="A338" t="s">
        <v>43</v>
      </c>
      <c r="E338" s="29" t="s">
        <v>497</v>
      </c>
    </row>
    <row r="339" spans="1:9" ht="12.75" customHeight="1">
      <c r="A339" s="5" t="s">
        <v>33</v>
      </c>
      <c r="B339" s="5"/>
      <c r="C339" s="35" t="s">
        <v>69</v>
      </c>
      <c r="D339" s="5"/>
      <c r="E339" s="21" t="s">
        <v>502</v>
      </c>
      <c r="F339" s="5"/>
      <c r="G339" s="5"/>
      <c r="H339" s="5"/>
      <c r="I339" s="36">
        <f>0+I340+I344+I348+I352+I356+I360+I364+I368+I372+I376</f>
      </c>
    </row>
    <row r="340" spans="1:16" ht="12.75" customHeight="1">
      <c r="A340" s="19" t="s">
        <v>35</v>
      </c>
      <c r="B340" s="23" t="s">
        <v>32</v>
      </c>
      <c r="C340" s="23" t="s">
        <v>503</v>
      </c>
      <c r="D340" s="19" t="s">
        <v>37</v>
      </c>
      <c r="E340" s="24" t="s">
        <v>504</v>
      </c>
      <c r="F340" s="25" t="s">
        <v>111</v>
      </c>
      <c r="G340" s="26">
        <v>174.87</v>
      </c>
      <c r="H340" s="27">
        <v>0</v>
      </c>
      <c r="I340" s="27">
        <f>ROUND(ROUND(H340,2)*ROUND(G340,3),2)</f>
      </c>
      <c r="O340">
        <f>(I340*21)/100</f>
      </c>
      <c r="P340" t="s">
        <v>13</v>
      </c>
    </row>
    <row r="341" spans="1:5" ht="12.75" customHeight="1">
      <c r="A341" s="28" t="s">
        <v>40</v>
      </c>
      <c r="E341" s="29" t="s">
        <v>37</v>
      </c>
    </row>
    <row r="342" spans="1:5" ht="63.75" customHeight="1">
      <c r="A342" s="30" t="s">
        <v>41</v>
      </c>
      <c r="E342" s="31" t="s">
        <v>505</v>
      </c>
    </row>
    <row r="343" spans="1:5" ht="140.25" customHeight="1">
      <c r="A343" t="s">
        <v>43</v>
      </c>
      <c r="E343" s="29" t="s">
        <v>506</v>
      </c>
    </row>
    <row r="344" spans="1:16" ht="12.75" customHeight="1">
      <c r="A344" s="19" t="s">
        <v>35</v>
      </c>
      <c r="B344" s="23" t="s">
        <v>32</v>
      </c>
      <c r="C344" s="23" t="s">
        <v>507</v>
      </c>
      <c r="D344" s="19" t="s">
        <v>37</v>
      </c>
      <c r="E344" s="24" t="s">
        <v>508</v>
      </c>
      <c r="F344" s="25" t="s">
        <v>111</v>
      </c>
      <c r="G344" s="26">
        <v>349.95</v>
      </c>
      <c r="H344" s="27">
        <v>0</v>
      </c>
      <c r="I344" s="27">
        <f>ROUND(ROUND(H344,2)*ROUND(G344,3),2)</f>
      </c>
      <c r="O344">
        <f>(I344*21)/100</f>
      </c>
      <c r="P344" t="s">
        <v>13</v>
      </c>
    </row>
    <row r="345" spans="1:5" ht="12.75" customHeight="1">
      <c r="A345" s="28" t="s">
        <v>40</v>
      </c>
      <c r="E345" s="29" t="s">
        <v>37</v>
      </c>
    </row>
    <row r="346" spans="1:5" ht="63.75" customHeight="1">
      <c r="A346" s="30" t="s">
        <v>41</v>
      </c>
      <c r="E346" s="31" t="s">
        <v>509</v>
      </c>
    </row>
    <row r="347" spans="1:5" ht="140.25" customHeight="1">
      <c r="A347" t="s">
        <v>43</v>
      </c>
      <c r="E347" s="29" t="s">
        <v>506</v>
      </c>
    </row>
    <row r="348" spans="1:16" ht="12.75" customHeight="1">
      <c r="A348" s="19" t="s">
        <v>35</v>
      </c>
      <c r="B348" s="23" t="s">
        <v>32</v>
      </c>
      <c r="C348" s="23" t="s">
        <v>510</v>
      </c>
      <c r="D348" s="19" t="s">
        <v>37</v>
      </c>
      <c r="E348" s="24" t="s">
        <v>511</v>
      </c>
      <c r="F348" s="25" t="s">
        <v>111</v>
      </c>
      <c r="G348" s="26">
        <v>504.425</v>
      </c>
      <c r="H348" s="27">
        <v>0</v>
      </c>
      <c r="I348" s="27">
        <f>ROUND(ROUND(H348,2)*ROUND(G348,3),2)</f>
      </c>
      <c r="O348">
        <f>(I348*21)/100</f>
      </c>
      <c r="P348" t="s">
        <v>13</v>
      </c>
    </row>
    <row r="349" spans="1:5" ht="12.75" customHeight="1">
      <c r="A349" s="28" t="s">
        <v>40</v>
      </c>
      <c r="E349" s="29" t="s">
        <v>37</v>
      </c>
    </row>
    <row r="350" spans="1:5" ht="38.25" customHeight="1">
      <c r="A350" s="30" t="s">
        <v>41</v>
      </c>
      <c r="E350" s="31" t="s">
        <v>512</v>
      </c>
    </row>
    <row r="351" spans="1:5" ht="153" customHeight="1">
      <c r="A351" t="s">
        <v>43</v>
      </c>
      <c r="E351" s="29" t="s">
        <v>513</v>
      </c>
    </row>
    <row r="352" spans="1:16" ht="12.75" customHeight="1">
      <c r="A352" s="19" t="s">
        <v>35</v>
      </c>
      <c r="B352" s="23" t="s">
        <v>32</v>
      </c>
      <c r="C352" s="23" t="s">
        <v>514</v>
      </c>
      <c r="D352" s="19" t="s">
        <v>37</v>
      </c>
      <c r="E352" s="24" t="s">
        <v>515</v>
      </c>
      <c r="F352" s="25" t="s">
        <v>111</v>
      </c>
      <c r="G352" s="26">
        <v>118.175</v>
      </c>
      <c r="H352" s="27">
        <v>0</v>
      </c>
      <c r="I352" s="27">
        <f>ROUND(ROUND(H352,2)*ROUND(G352,3),2)</f>
      </c>
      <c r="O352">
        <f>(I352*21)/100</f>
      </c>
      <c r="P352" t="s">
        <v>13</v>
      </c>
    </row>
    <row r="353" spans="1:5" ht="12.75" customHeight="1">
      <c r="A353" s="28" t="s">
        <v>40</v>
      </c>
      <c r="E353" s="29" t="s">
        <v>37</v>
      </c>
    </row>
    <row r="354" spans="1:5" ht="51" customHeight="1">
      <c r="A354" s="30" t="s">
        <v>41</v>
      </c>
      <c r="E354" s="31" t="s">
        <v>516</v>
      </c>
    </row>
    <row r="355" spans="1:5" ht="38.25" customHeight="1">
      <c r="A355" t="s">
        <v>43</v>
      </c>
      <c r="E355" s="29" t="s">
        <v>517</v>
      </c>
    </row>
    <row r="356" spans="1:16" ht="12.75" customHeight="1">
      <c r="A356" s="19" t="s">
        <v>35</v>
      </c>
      <c r="B356" s="23" t="s">
        <v>32</v>
      </c>
      <c r="C356" s="23" t="s">
        <v>518</v>
      </c>
      <c r="D356" s="19" t="s">
        <v>37</v>
      </c>
      <c r="E356" s="24" t="s">
        <v>519</v>
      </c>
      <c r="F356" s="25" t="s">
        <v>111</v>
      </c>
      <c r="G356" s="26">
        <v>524.82</v>
      </c>
      <c r="H356" s="27">
        <v>0</v>
      </c>
      <c r="I356" s="27">
        <f>ROUND(ROUND(H356,2)*ROUND(G356,3),2)</f>
      </c>
      <c r="O356">
        <f>(I356*21)/100</f>
      </c>
      <c r="P356" t="s">
        <v>13</v>
      </c>
    </row>
    <row r="357" spans="1:5" ht="12.75" customHeight="1">
      <c r="A357" s="28" t="s">
        <v>40</v>
      </c>
      <c r="E357" s="29" t="s">
        <v>37</v>
      </c>
    </row>
    <row r="358" spans="1:5" ht="114.75" customHeight="1">
      <c r="A358" s="30" t="s">
        <v>41</v>
      </c>
      <c r="E358" s="31" t="s">
        <v>520</v>
      </c>
    </row>
    <row r="359" spans="1:5" ht="38.25" customHeight="1">
      <c r="A359" t="s">
        <v>43</v>
      </c>
      <c r="E359" s="29" t="s">
        <v>517</v>
      </c>
    </row>
    <row r="360" spans="1:16" ht="12.75" customHeight="1">
      <c r="A360" s="19" t="s">
        <v>35</v>
      </c>
      <c r="B360" s="23" t="s">
        <v>32</v>
      </c>
      <c r="C360" s="23" t="s">
        <v>521</v>
      </c>
      <c r="D360" s="19" t="s">
        <v>52</v>
      </c>
      <c r="E360" s="24" t="s">
        <v>522</v>
      </c>
      <c r="F360" s="25" t="s">
        <v>123</v>
      </c>
      <c r="G360" s="26">
        <v>101.6</v>
      </c>
      <c r="H360" s="27">
        <v>0</v>
      </c>
      <c r="I360" s="27">
        <f>ROUND(ROUND(H360,2)*ROUND(G360,3),2)</f>
      </c>
      <c r="O360">
        <f>(I360*21)/100</f>
      </c>
      <c r="P360" t="s">
        <v>13</v>
      </c>
    </row>
    <row r="361" spans="1:5" ht="12.75" customHeight="1">
      <c r="A361" s="28" t="s">
        <v>40</v>
      </c>
      <c r="E361" s="29" t="s">
        <v>37</v>
      </c>
    </row>
    <row r="362" spans="1:5" ht="89.25" customHeight="1">
      <c r="A362" s="30" t="s">
        <v>41</v>
      </c>
      <c r="E362" s="31" t="s">
        <v>523</v>
      </c>
    </row>
    <row r="363" spans="1:5" ht="127.5" customHeight="1">
      <c r="A363" t="s">
        <v>43</v>
      </c>
      <c r="E363" s="29" t="s">
        <v>524</v>
      </c>
    </row>
    <row r="364" spans="1:16" ht="12.75" customHeight="1">
      <c r="A364" s="19" t="s">
        <v>35</v>
      </c>
      <c r="B364" s="23" t="s">
        <v>32</v>
      </c>
      <c r="C364" s="23" t="s">
        <v>525</v>
      </c>
      <c r="D364" s="19" t="s">
        <v>37</v>
      </c>
      <c r="E364" s="24" t="s">
        <v>526</v>
      </c>
      <c r="F364" s="25" t="s">
        <v>111</v>
      </c>
      <c r="G364" s="26">
        <v>2.325</v>
      </c>
      <c r="H364" s="27">
        <v>0</v>
      </c>
      <c r="I364" s="27">
        <f>ROUND(ROUND(H364,2)*ROUND(G364,3),2)</f>
      </c>
      <c r="O364">
        <f>(I364*21)/100</f>
      </c>
      <c r="P364" t="s">
        <v>13</v>
      </c>
    </row>
    <row r="365" spans="1:5" ht="12.75" customHeight="1">
      <c r="A365" s="28" t="s">
        <v>40</v>
      </c>
      <c r="E365" s="29" t="s">
        <v>37</v>
      </c>
    </row>
    <row r="366" spans="1:5" ht="25.5" customHeight="1">
      <c r="A366" s="30" t="s">
        <v>41</v>
      </c>
      <c r="E366" s="31" t="s">
        <v>527</v>
      </c>
    </row>
    <row r="367" spans="1:5" ht="25.5" customHeight="1">
      <c r="A367" t="s">
        <v>43</v>
      </c>
      <c r="E367" s="29" t="s">
        <v>528</v>
      </c>
    </row>
    <row r="368" spans="1:16" ht="12.75" customHeight="1">
      <c r="A368" s="19" t="s">
        <v>35</v>
      </c>
      <c r="B368" s="23" t="s">
        <v>32</v>
      </c>
      <c r="C368" s="23" t="s">
        <v>529</v>
      </c>
      <c r="D368" s="19" t="s">
        <v>37</v>
      </c>
      <c r="E368" s="24" t="s">
        <v>530</v>
      </c>
      <c r="F368" s="25" t="s">
        <v>111</v>
      </c>
      <c r="G368" s="26">
        <v>997.34</v>
      </c>
      <c r="H368" s="27">
        <v>0</v>
      </c>
      <c r="I368" s="27">
        <f>ROUND(ROUND(H368,2)*ROUND(G368,3),2)</f>
      </c>
      <c r="O368">
        <f>(I368*21)/100</f>
      </c>
      <c r="P368" t="s">
        <v>13</v>
      </c>
    </row>
    <row r="369" spans="1:5" ht="12.75" customHeight="1">
      <c r="A369" s="28" t="s">
        <v>40</v>
      </c>
      <c r="E369" s="29" t="s">
        <v>37</v>
      </c>
    </row>
    <row r="370" spans="1:5" ht="51" customHeight="1">
      <c r="A370" s="30" t="s">
        <v>41</v>
      </c>
      <c r="E370" s="31" t="s">
        <v>531</v>
      </c>
    </row>
    <row r="371" spans="1:5" ht="12.75" customHeight="1">
      <c r="A371" t="s">
        <v>43</v>
      </c>
      <c r="E371" s="29" t="s">
        <v>532</v>
      </c>
    </row>
    <row r="372" spans="1:16" ht="12.75" customHeight="1">
      <c r="A372" s="19" t="s">
        <v>35</v>
      </c>
      <c r="B372" s="23" t="s">
        <v>32</v>
      </c>
      <c r="C372" s="23" t="s">
        <v>533</v>
      </c>
      <c r="D372" s="19" t="s">
        <v>37</v>
      </c>
      <c r="E372" s="24" t="s">
        <v>534</v>
      </c>
      <c r="F372" s="25" t="s">
        <v>111</v>
      </c>
      <c r="G372" s="26">
        <v>278.363</v>
      </c>
      <c r="H372" s="27">
        <v>0</v>
      </c>
      <c r="I372" s="27">
        <f>ROUND(ROUND(H372,2)*ROUND(G372,3),2)</f>
      </c>
      <c r="O372">
        <f>(I372*21)/100</f>
      </c>
      <c r="P372" t="s">
        <v>13</v>
      </c>
    </row>
    <row r="373" spans="1:5" ht="12.75" customHeight="1">
      <c r="A373" s="28" t="s">
        <v>40</v>
      </c>
      <c r="E373" s="29" t="s">
        <v>37</v>
      </c>
    </row>
    <row r="374" spans="1:5" ht="51" customHeight="1">
      <c r="A374" s="30" t="s">
        <v>41</v>
      </c>
      <c r="E374" s="31" t="s">
        <v>535</v>
      </c>
    </row>
    <row r="375" spans="1:5" ht="12.75" customHeight="1">
      <c r="A375" t="s">
        <v>43</v>
      </c>
      <c r="E375" s="29" t="s">
        <v>532</v>
      </c>
    </row>
    <row r="376" spans="1:16" ht="12.75" customHeight="1">
      <c r="A376" s="19" t="s">
        <v>35</v>
      </c>
      <c r="B376" s="23" t="s">
        <v>32</v>
      </c>
      <c r="C376" s="23" t="s">
        <v>536</v>
      </c>
      <c r="D376" s="19" t="s">
        <v>37</v>
      </c>
      <c r="E376" s="24" t="s">
        <v>537</v>
      </c>
      <c r="F376" s="25" t="s">
        <v>111</v>
      </c>
      <c r="G376" s="26">
        <v>33.345</v>
      </c>
      <c r="H376" s="27">
        <v>0</v>
      </c>
      <c r="I376" s="27">
        <f>ROUND(ROUND(H376,2)*ROUND(G376,3),2)</f>
      </c>
      <c r="O376">
        <f>(I376*21)/100</f>
      </c>
      <c r="P376" t="s">
        <v>13</v>
      </c>
    </row>
    <row r="377" spans="1:5" ht="12.75" customHeight="1">
      <c r="A377" s="28" t="s">
        <v>40</v>
      </c>
      <c r="E377" s="29" t="s">
        <v>37</v>
      </c>
    </row>
    <row r="378" spans="1:5" ht="12.75" customHeight="1">
      <c r="A378" s="30" t="s">
        <v>41</v>
      </c>
      <c r="E378" s="31" t="s">
        <v>538</v>
      </c>
    </row>
    <row r="379" spans="1:5" ht="12.75" customHeight="1">
      <c r="A379" t="s">
        <v>43</v>
      </c>
      <c r="E379" s="29" t="s">
        <v>532</v>
      </c>
    </row>
    <row r="380" spans="1:9" ht="12.75" customHeight="1">
      <c r="A380" s="5" t="s">
        <v>33</v>
      </c>
      <c r="B380" s="5"/>
      <c r="C380" s="35" t="s">
        <v>74</v>
      </c>
      <c r="D380" s="5"/>
      <c r="E380" s="21" t="s">
        <v>539</v>
      </c>
      <c r="F380" s="5"/>
      <c r="G380" s="5"/>
      <c r="H380" s="5"/>
      <c r="I380" s="36">
        <f>0+I381+I385+I389+I393+I397+I401+I405</f>
      </c>
    </row>
    <row r="381" spans="1:16" ht="12.75" customHeight="1">
      <c r="A381" s="19" t="s">
        <v>35</v>
      </c>
      <c r="B381" s="23" t="s">
        <v>50</v>
      </c>
      <c r="C381" s="23" t="s">
        <v>540</v>
      </c>
      <c r="D381" s="19" t="s">
        <v>37</v>
      </c>
      <c r="E381" s="24" t="s">
        <v>541</v>
      </c>
      <c r="F381" s="25" t="s">
        <v>123</v>
      </c>
      <c r="G381" s="26">
        <v>25.5</v>
      </c>
      <c r="H381" s="27">
        <v>0</v>
      </c>
      <c r="I381" s="27">
        <f>ROUND(ROUND(H381,2)*ROUND(G381,3),2)</f>
      </c>
      <c r="O381">
        <f>(I381*21)/100</f>
      </c>
      <c r="P381" t="s">
        <v>13</v>
      </c>
    </row>
    <row r="382" spans="1:5" ht="12.75" customHeight="1">
      <c r="A382" s="28" t="s">
        <v>40</v>
      </c>
      <c r="E382" s="29" t="s">
        <v>37</v>
      </c>
    </row>
    <row r="383" spans="1:5" ht="12.75" customHeight="1">
      <c r="A383" s="30" t="s">
        <v>41</v>
      </c>
      <c r="E383" s="31" t="s">
        <v>542</v>
      </c>
    </row>
    <row r="384" spans="1:5" ht="165.75" customHeight="1">
      <c r="A384" t="s">
        <v>43</v>
      </c>
      <c r="E384" s="29" t="s">
        <v>543</v>
      </c>
    </row>
    <row r="385" spans="1:16" ht="12.75" customHeight="1">
      <c r="A385" s="19" t="s">
        <v>35</v>
      </c>
      <c r="B385" s="23" t="s">
        <v>50</v>
      </c>
      <c r="C385" s="23" t="s">
        <v>544</v>
      </c>
      <c r="D385" s="19" t="s">
        <v>37</v>
      </c>
      <c r="E385" s="24" t="s">
        <v>545</v>
      </c>
      <c r="F385" s="25" t="s">
        <v>123</v>
      </c>
      <c r="G385" s="26">
        <v>35.2</v>
      </c>
      <c r="H385" s="27">
        <v>0</v>
      </c>
      <c r="I385" s="27">
        <f>ROUND(ROUND(H385,2)*ROUND(G385,3),2)</f>
      </c>
      <c r="O385">
        <f>(I385*21)/100</f>
      </c>
      <c r="P385" t="s">
        <v>13</v>
      </c>
    </row>
    <row r="386" spans="1:5" ht="12.75" customHeight="1">
      <c r="A386" s="28" t="s">
        <v>40</v>
      </c>
      <c r="E386" s="29" t="s">
        <v>37</v>
      </c>
    </row>
    <row r="387" spans="1:5" ht="12.75" customHeight="1">
      <c r="A387" s="30" t="s">
        <v>41</v>
      </c>
      <c r="E387" s="31" t="s">
        <v>546</v>
      </c>
    </row>
    <row r="388" spans="1:5" ht="165.75" customHeight="1">
      <c r="A388" t="s">
        <v>43</v>
      </c>
      <c r="E388" s="29" t="s">
        <v>543</v>
      </c>
    </row>
    <row r="389" spans="1:16" ht="12.75" customHeight="1">
      <c r="A389" s="19" t="s">
        <v>35</v>
      </c>
      <c r="B389" s="23" t="s">
        <v>50</v>
      </c>
      <c r="C389" s="23" t="s">
        <v>547</v>
      </c>
      <c r="D389" s="19" t="s">
        <v>37</v>
      </c>
      <c r="E389" s="24" t="s">
        <v>548</v>
      </c>
      <c r="F389" s="25" t="s">
        <v>123</v>
      </c>
      <c r="G389" s="26">
        <v>86.2</v>
      </c>
      <c r="H389" s="27">
        <v>0</v>
      </c>
      <c r="I389" s="27">
        <f>ROUND(ROUND(H389,2)*ROUND(G389,3),2)</f>
      </c>
      <c r="O389">
        <f>(I389*21)/100</f>
      </c>
      <c r="P389" t="s">
        <v>13</v>
      </c>
    </row>
    <row r="390" spans="1:5" ht="12.75" customHeight="1">
      <c r="A390" s="28" t="s">
        <v>40</v>
      </c>
      <c r="E390" s="29" t="s">
        <v>37</v>
      </c>
    </row>
    <row r="391" spans="1:5" ht="38.25" customHeight="1">
      <c r="A391" s="30" t="s">
        <v>41</v>
      </c>
      <c r="E391" s="31" t="s">
        <v>549</v>
      </c>
    </row>
    <row r="392" spans="1:5" ht="153" customHeight="1">
      <c r="A392" t="s">
        <v>43</v>
      </c>
      <c r="E392" s="29" t="s">
        <v>550</v>
      </c>
    </row>
    <row r="393" spans="1:16" ht="12.75" customHeight="1">
      <c r="A393" s="19" t="s">
        <v>35</v>
      </c>
      <c r="B393" s="23" t="s">
        <v>50</v>
      </c>
      <c r="C393" s="23" t="s">
        <v>551</v>
      </c>
      <c r="D393" s="19" t="s">
        <v>37</v>
      </c>
      <c r="E393" s="24" t="s">
        <v>552</v>
      </c>
      <c r="F393" s="25" t="s">
        <v>123</v>
      </c>
      <c r="G393" s="26">
        <v>308.4</v>
      </c>
      <c r="H393" s="27">
        <v>0</v>
      </c>
      <c r="I393" s="27">
        <f>ROUND(ROUND(H393,2)*ROUND(G393,3),2)</f>
      </c>
      <c r="O393">
        <f>(I393*21)/100</f>
      </c>
      <c r="P393" t="s">
        <v>13</v>
      </c>
    </row>
    <row r="394" spans="1:5" ht="12.75" customHeight="1">
      <c r="A394" s="28" t="s">
        <v>40</v>
      </c>
      <c r="E394" s="29" t="s">
        <v>37</v>
      </c>
    </row>
    <row r="395" spans="1:5" ht="38.25" customHeight="1">
      <c r="A395" s="30" t="s">
        <v>41</v>
      </c>
      <c r="E395" s="31" t="s">
        <v>553</v>
      </c>
    </row>
    <row r="396" spans="1:5" ht="153" customHeight="1">
      <c r="A396" t="s">
        <v>43</v>
      </c>
      <c r="E396" s="29" t="s">
        <v>554</v>
      </c>
    </row>
    <row r="397" spans="1:16" ht="12.75" customHeight="1">
      <c r="A397" s="19" t="s">
        <v>35</v>
      </c>
      <c r="B397" s="23" t="s">
        <v>50</v>
      </c>
      <c r="C397" s="23" t="s">
        <v>555</v>
      </c>
      <c r="D397" s="19" t="s">
        <v>37</v>
      </c>
      <c r="E397" s="24" t="s">
        <v>556</v>
      </c>
      <c r="F397" s="25" t="s">
        <v>91</v>
      </c>
      <c r="G397" s="26">
        <v>3</v>
      </c>
      <c r="H397" s="27">
        <v>0</v>
      </c>
      <c r="I397" s="27">
        <f>ROUND(ROUND(H397,2)*ROUND(G397,3),2)</f>
      </c>
      <c r="O397">
        <f>(I397*21)/100</f>
      </c>
      <c r="P397" t="s">
        <v>13</v>
      </c>
    </row>
    <row r="398" spans="1:5" ht="12.75" customHeight="1">
      <c r="A398" s="28" t="s">
        <v>40</v>
      </c>
      <c r="E398" s="29" t="s">
        <v>37</v>
      </c>
    </row>
    <row r="399" spans="1:5" ht="25.5" customHeight="1">
      <c r="A399" s="30" t="s">
        <v>41</v>
      </c>
      <c r="E399" s="31" t="s">
        <v>557</v>
      </c>
    </row>
    <row r="400" spans="1:5" ht="191.25" customHeight="1">
      <c r="A400" t="s">
        <v>43</v>
      </c>
      <c r="E400" s="29" t="s">
        <v>558</v>
      </c>
    </row>
    <row r="401" spans="1:16" ht="12.75" customHeight="1">
      <c r="A401" s="19" t="s">
        <v>35</v>
      </c>
      <c r="B401" s="23" t="s">
        <v>50</v>
      </c>
      <c r="C401" s="23" t="s">
        <v>559</v>
      </c>
      <c r="D401" s="19" t="s">
        <v>37</v>
      </c>
      <c r="E401" s="24" t="s">
        <v>560</v>
      </c>
      <c r="F401" s="25" t="s">
        <v>91</v>
      </c>
      <c r="G401" s="26">
        <v>2</v>
      </c>
      <c r="H401" s="27">
        <v>0</v>
      </c>
      <c r="I401" s="27">
        <f>ROUND(ROUND(H401,2)*ROUND(G401,3),2)</f>
      </c>
      <c r="O401">
        <f>(I401*21)/100</f>
      </c>
      <c r="P401" t="s">
        <v>13</v>
      </c>
    </row>
    <row r="402" spans="1:5" ht="12.75" customHeight="1">
      <c r="A402" s="28" t="s">
        <v>40</v>
      </c>
      <c r="E402" s="29" t="s">
        <v>37</v>
      </c>
    </row>
    <row r="403" spans="1:5" ht="25.5" customHeight="1">
      <c r="A403" s="30" t="s">
        <v>41</v>
      </c>
      <c r="E403" s="31" t="s">
        <v>561</v>
      </c>
    </row>
    <row r="404" spans="1:5" ht="89.25" customHeight="1">
      <c r="A404" t="s">
        <v>43</v>
      </c>
      <c r="E404" s="29" t="s">
        <v>562</v>
      </c>
    </row>
    <row r="405" spans="1:16" ht="12.75" customHeight="1">
      <c r="A405" s="19" t="s">
        <v>35</v>
      </c>
      <c r="B405" s="23" t="s">
        <v>50</v>
      </c>
      <c r="C405" s="23" t="s">
        <v>563</v>
      </c>
      <c r="D405" s="19" t="s">
        <v>37</v>
      </c>
      <c r="E405" s="24" t="s">
        <v>564</v>
      </c>
      <c r="F405" s="25" t="s">
        <v>91</v>
      </c>
      <c r="G405" s="26">
        <v>2</v>
      </c>
      <c r="H405" s="27">
        <v>0</v>
      </c>
      <c r="I405" s="27">
        <f>ROUND(ROUND(H405,2)*ROUND(G405,3),2)</f>
      </c>
      <c r="O405">
        <f>(I405*21)/100</f>
      </c>
      <c r="P405" t="s">
        <v>13</v>
      </c>
    </row>
    <row r="406" spans="1:5" ht="12.75" customHeight="1">
      <c r="A406" s="28" t="s">
        <v>40</v>
      </c>
      <c r="E406" s="29" t="s">
        <v>37</v>
      </c>
    </row>
    <row r="407" spans="1:5" ht="12.75" customHeight="1">
      <c r="A407" s="30" t="s">
        <v>41</v>
      </c>
      <c r="E407" s="31" t="s">
        <v>565</v>
      </c>
    </row>
    <row r="408" spans="1:5" ht="63.75" customHeight="1">
      <c r="A408" t="s">
        <v>43</v>
      </c>
      <c r="E408" s="29" t="s">
        <v>566</v>
      </c>
    </row>
    <row r="409" spans="1:9" ht="12.75" customHeight="1">
      <c r="A409" s="5" t="s">
        <v>33</v>
      </c>
      <c r="B409" s="5"/>
      <c r="C409" s="35" t="s">
        <v>30</v>
      </c>
      <c r="D409" s="5"/>
      <c r="E409" s="21" t="s">
        <v>120</v>
      </c>
      <c r="F409" s="5"/>
      <c r="G409" s="5"/>
      <c r="H409" s="5"/>
      <c r="I409" s="36">
        <f>0+I410+I414+I418+I422+I426+I430+I434+I438+I442+I446+I450+I454+I458+I462+I466+I470+I474+I478+I482+I486+I490+I494+I498+I502+I506+I510+I514+I518+I522+I526+I530+I534+I538+I542+I546+I550+I554+I558+I562</f>
      </c>
    </row>
    <row r="410" spans="1:16" ht="12.75" customHeight="1">
      <c r="A410" s="19" t="s">
        <v>35</v>
      </c>
      <c r="B410" s="23" t="s">
        <v>567</v>
      </c>
      <c r="C410" s="23" t="s">
        <v>568</v>
      </c>
      <c r="D410" s="19" t="s">
        <v>37</v>
      </c>
      <c r="E410" s="24" t="s">
        <v>569</v>
      </c>
      <c r="F410" s="25" t="s">
        <v>123</v>
      </c>
      <c r="G410" s="26">
        <v>44.8</v>
      </c>
      <c r="H410" s="27">
        <v>0</v>
      </c>
      <c r="I410" s="27">
        <f>ROUND(ROUND(H410,2)*ROUND(G410,3),2)</f>
      </c>
      <c r="O410">
        <f>(I410*21)/100</f>
      </c>
      <c r="P410" t="s">
        <v>13</v>
      </c>
    </row>
    <row r="411" spans="1:5" ht="12.75" customHeight="1">
      <c r="A411" s="28" t="s">
        <v>40</v>
      </c>
      <c r="E411" s="29" t="s">
        <v>37</v>
      </c>
    </row>
    <row r="412" spans="1:5" ht="25.5" customHeight="1">
      <c r="A412" s="30" t="s">
        <v>41</v>
      </c>
      <c r="E412" s="31" t="s">
        <v>570</v>
      </c>
    </row>
    <row r="413" spans="1:5" ht="51" customHeight="1">
      <c r="A413" t="s">
        <v>43</v>
      </c>
      <c r="E413" s="29" t="s">
        <v>571</v>
      </c>
    </row>
    <row r="414" spans="1:16" ht="12.75" customHeight="1">
      <c r="A414" s="19" t="s">
        <v>35</v>
      </c>
      <c r="B414" s="23" t="s">
        <v>567</v>
      </c>
      <c r="C414" s="23" t="s">
        <v>572</v>
      </c>
      <c r="D414" s="19" t="s">
        <v>37</v>
      </c>
      <c r="E414" s="24" t="s">
        <v>573</v>
      </c>
      <c r="F414" s="25" t="s">
        <v>123</v>
      </c>
      <c r="G414" s="26">
        <v>100</v>
      </c>
      <c r="H414" s="27">
        <v>0</v>
      </c>
      <c r="I414" s="27">
        <f>ROUND(ROUND(H414,2)*ROUND(G414,3),2)</f>
      </c>
      <c r="O414">
        <f>(I414*21)/100</f>
      </c>
      <c r="P414" t="s">
        <v>13</v>
      </c>
    </row>
    <row r="415" spans="1:5" ht="12.75" customHeight="1">
      <c r="A415" s="28" t="s">
        <v>40</v>
      </c>
      <c r="E415" s="29" t="s">
        <v>37</v>
      </c>
    </row>
    <row r="416" spans="1:5" ht="38.25" customHeight="1">
      <c r="A416" s="30" t="s">
        <v>41</v>
      </c>
      <c r="E416" s="31" t="s">
        <v>574</v>
      </c>
    </row>
    <row r="417" spans="1:5" ht="38.25" customHeight="1">
      <c r="A417" t="s">
        <v>43</v>
      </c>
      <c r="E417" s="29" t="s">
        <v>128</v>
      </c>
    </row>
    <row r="418" spans="1:16" ht="12.75" customHeight="1">
      <c r="A418" s="19" t="s">
        <v>35</v>
      </c>
      <c r="B418" s="23" t="s">
        <v>567</v>
      </c>
      <c r="C418" s="23" t="s">
        <v>575</v>
      </c>
      <c r="D418" s="19" t="s">
        <v>37</v>
      </c>
      <c r="E418" s="24" t="s">
        <v>576</v>
      </c>
      <c r="F418" s="25" t="s">
        <v>123</v>
      </c>
      <c r="G418" s="26">
        <v>304</v>
      </c>
      <c r="H418" s="27">
        <v>0</v>
      </c>
      <c r="I418" s="27">
        <f>ROUND(ROUND(H418,2)*ROUND(G418,3),2)</f>
      </c>
      <c r="O418">
        <f>(I418*21)/100</f>
      </c>
      <c r="P418" t="s">
        <v>13</v>
      </c>
    </row>
    <row r="419" spans="1:5" ht="12.75" customHeight="1">
      <c r="A419" s="28" t="s">
        <v>40</v>
      </c>
      <c r="E419" s="29" t="s">
        <v>37</v>
      </c>
    </row>
    <row r="420" spans="1:5" ht="51" customHeight="1">
      <c r="A420" s="30" t="s">
        <v>41</v>
      </c>
      <c r="E420" s="31" t="s">
        <v>577</v>
      </c>
    </row>
    <row r="421" spans="1:5" ht="38.25" customHeight="1">
      <c r="A421" t="s">
        <v>43</v>
      </c>
      <c r="E421" s="29" t="s">
        <v>128</v>
      </c>
    </row>
    <row r="422" spans="1:16" ht="12.75" customHeight="1">
      <c r="A422" s="19" t="s">
        <v>35</v>
      </c>
      <c r="B422" s="23" t="s">
        <v>567</v>
      </c>
      <c r="C422" s="23" t="s">
        <v>578</v>
      </c>
      <c r="D422" s="19" t="s">
        <v>37</v>
      </c>
      <c r="E422" s="24" t="s">
        <v>579</v>
      </c>
      <c r="F422" s="25" t="s">
        <v>123</v>
      </c>
      <c r="G422" s="26">
        <v>284</v>
      </c>
      <c r="H422" s="27">
        <v>0</v>
      </c>
      <c r="I422" s="27">
        <f>ROUND(ROUND(H422,2)*ROUND(G422,3),2)</f>
      </c>
      <c r="O422">
        <f>(I422*21)/100</f>
      </c>
      <c r="P422" t="s">
        <v>13</v>
      </c>
    </row>
    <row r="423" spans="1:5" ht="12.75" customHeight="1">
      <c r="A423" s="28" t="s">
        <v>40</v>
      </c>
      <c r="E423" s="29" t="s">
        <v>37</v>
      </c>
    </row>
    <row r="424" spans="1:5" ht="51" customHeight="1">
      <c r="A424" s="30" t="s">
        <v>41</v>
      </c>
      <c r="E424" s="31" t="s">
        <v>580</v>
      </c>
    </row>
    <row r="425" spans="1:5" ht="89.25" customHeight="1">
      <c r="A425" t="s">
        <v>43</v>
      </c>
      <c r="E425" s="29" t="s">
        <v>581</v>
      </c>
    </row>
    <row r="426" spans="1:16" ht="12.75" customHeight="1">
      <c r="A426" s="19" t="s">
        <v>35</v>
      </c>
      <c r="B426" s="23" t="s">
        <v>567</v>
      </c>
      <c r="C426" s="23" t="s">
        <v>582</v>
      </c>
      <c r="D426" s="19" t="s">
        <v>37</v>
      </c>
      <c r="E426" s="24" t="s">
        <v>583</v>
      </c>
      <c r="F426" s="25" t="s">
        <v>123</v>
      </c>
      <c r="G426" s="26">
        <v>116</v>
      </c>
      <c r="H426" s="27">
        <v>0</v>
      </c>
      <c r="I426" s="27">
        <f>ROUND(ROUND(H426,2)*ROUND(G426,3),2)</f>
      </c>
      <c r="O426">
        <f>(I426*21)/100</f>
      </c>
      <c r="P426" t="s">
        <v>13</v>
      </c>
    </row>
    <row r="427" spans="1:5" ht="12.75" customHeight="1">
      <c r="A427" s="28" t="s">
        <v>40</v>
      </c>
      <c r="E427" s="29" t="s">
        <v>37</v>
      </c>
    </row>
    <row r="428" spans="1:5" ht="25.5" customHeight="1">
      <c r="A428" s="30" t="s">
        <v>41</v>
      </c>
      <c r="E428" s="31" t="s">
        <v>584</v>
      </c>
    </row>
    <row r="429" spans="1:5" ht="76.5" customHeight="1">
      <c r="A429" t="s">
        <v>43</v>
      </c>
      <c r="E429" s="29" t="s">
        <v>585</v>
      </c>
    </row>
    <row r="430" spans="1:16" ht="12.75" customHeight="1">
      <c r="A430" s="19" t="s">
        <v>35</v>
      </c>
      <c r="B430" s="23" t="s">
        <v>567</v>
      </c>
      <c r="C430" s="23" t="s">
        <v>586</v>
      </c>
      <c r="D430" s="19" t="s">
        <v>37</v>
      </c>
      <c r="E430" s="24" t="s">
        <v>587</v>
      </c>
      <c r="F430" s="25" t="s">
        <v>91</v>
      </c>
      <c r="G430" s="26">
        <v>8</v>
      </c>
      <c r="H430" s="27">
        <v>0</v>
      </c>
      <c r="I430" s="27">
        <f>ROUND(ROUND(H430,2)*ROUND(G430,3),2)</f>
      </c>
      <c r="O430">
        <f>(I430*21)/100</f>
      </c>
      <c r="P430" t="s">
        <v>13</v>
      </c>
    </row>
    <row r="431" spans="1:5" ht="12.75" customHeight="1">
      <c r="A431" s="28" t="s">
        <v>40</v>
      </c>
      <c r="E431" s="29" t="s">
        <v>37</v>
      </c>
    </row>
    <row r="432" spans="1:5" ht="38.25" customHeight="1">
      <c r="A432" s="30" t="s">
        <v>41</v>
      </c>
      <c r="E432" s="31" t="s">
        <v>588</v>
      </c>
    </row>
    <row r="433" spans="1:5" ht="12.75" customHeight="1">
      <c r="A433" t="s">
        <v>43</v>
      </c>
      <c r="E433" s="29" t="s">
        <v>589</v>
      </c>
    </row>
    <row r="434" spans="1:16" ht="12.75" customHeight="1">
      <c r="A434" s="19" t="s">
        <v>35</v>
      </c>
      <c r="B434" s="23" t="s">
        <v>567</v>
      </c>
      <c r="C434" s="23" t="s">
        <v>590</v>
      </c>
      <c r="D434" s="19" t="s">
        <v>37</v>
      </c>
      <c r="E434" s="24" t="s">
        <v>591</v>
      </c>
      <c r="F434" s="25" t="s">
        <v>91</v>
      </c>
      <c r="G434" s="26">
        <v>44</v>
      </c>
      <c r="H434" s="27">
        <v>0</v>
      </c>
      <c r="I434" s="27">
        <f>ROUND(ROUND(H434,2)*ROUND(G434,3),2)</f>
      </c>
      <c r="O434">
        <f>(I434*21)/100</f>
      </c>
      <c r="P434" t="s">
        <v>13</v>
      </c>
    </row>
    <row r="435" spans="1:5" ht="12.75" customHeight="1">
      <c r="A435" s="28" t="s">
        <v>40</v>
      </c>
      <c r="E435" s="29" t="s">
        <v>37</v>
      </c>
    </row>
    <row r="436" spans="1:5" ht="89.25" customHeight="1">
      <c r="A436" s="30" t="s">
        <v>41</v>
      </c>
      <c r="E436" s="31" t="s">
        <v>592</v>
      </c>
    </row>
    <row r="437" spans="1:5" ht="12.75" customHeight="1">
      <c r="A437" t="s">
        <v>43</v>
      </c>
      <c r="E437" s="29" t="s">
        <v>593</v>
      </c>
    </row>
    <row r="438" spans="1:16" ht="12.75" customHeight="1">
      <c r="A438" s="19" t="s">
        <v>35</v>
      </c>
      <c r="B438" s="23" t="s">
        <v>567</v>
      </c>
      <c r="C438" s="23" t="s">
        <v>594</v>
      </c>
      <c r="D438" s="19" t="s">
        <v>37</v>
      </c>
      <c r="E438" s="24" t="s">
        <v>595</v>
      </c>
      <c r="F438" s="25" t="s">
        <v>91</v>
      </c>
      <c r="G438" s="26">
        <v>10</v>
      </c>
      <c r="H438" s="27">
        <v>0</v>
      </c>
      <c r="I438" s="27">
        <f>ROUND(ROUND(H438,2)*ROUND(G438,3),2)</f>
      </c>
      <c r="O438">
        <f>(I438*21)/100</f>
      </c>
      <c r="P438" t="s">
        <v>13</v>
      </c>
    </row>
    <row r="439" spans="1:5" ht="12.75" customHeight="1">
      <c r="A439" s="28" t="s">
        <v>40</v>
      </c>
      <c r="E439" s="29" t="s">
        <v>37</v>
      </c>
    </row>
    <row r="440" spans="1:5" ht="38.25" customHeight="1">
      <c r="A440" s="30" t="s">
        <v>41</v>
      </c>
      <c r="E440" s="31" t="s">
        <v>596</v>
      </c>
    </row>
    <row r="441" spans="1:5" ht="38.25" customHeight="1">
      <c r="A441" t="s">
        <v>43</v>
      </c>
      <c r="E441" s="29" t="s">
        <v>597</v>
      </c>
    </row>
    <row r="442" spans="1:16" ht="12.75" customHeight="1">
      <c r="A442" s="19" t="s">
        <v>35</v>
      </c>
      <c r="B442" s="23" t="s">
        <v>567</v>
      </c>
      <c r="C442" s="23" t="s">
        <v>598</v>
      </c>
      <c r="D442" s="19" t="s">
        <v>37</v>
      </c>
      <c r="E442" s="24" t="s">
        <v>599</v>
      </c>
      <c r="F442" s="25" t="s">
        <v>91</v>
      </c>
      <c r="G442" s="26">
        <v>1</v>
      </c>
      <c r="H442" s="27">
        <v>0</v>
      </c>
      <c r="I442" s="27">
        <f>ROUND(ROUND(H442,2)*ROUND(G442,3),2)</f>
      </c>
      <c r="O442">
        <f>(I442*21)/100</f>
      </c>
      <c r="P442" t="s">
        <v>13</v>
      </c>
    </row>
    <row r="443" spans="1:5" ht="12.75" customHeight="1">
      <c r="A443" s="28" t="s">
        <v>40</v>
      </c>
      <c r="E443" s="29" t="s">
        <v>37</v>
      </c>
    </row>
    <row r="444" spans="1:5" ht="25.5" customHeight="1">
      <c r="A444" s="30" t="s">
        <v>41</v>
      </c>
      <c r="E444" s="31" t="s">
        <v>600</v>
      </c>
    </row>
    <row r="445" spans="1:5" ht="12.75" customHeight="1">
      <c r="A445" t="s">
        <v>43</v>
      </c>
      <c r="E445" s="29" t="s">
        <v>601</v>
      </c>
    </row>
    <row r="446" spans="1:16" ht="12.75" customHeight="1">
      <c r="A446" s="19" t="s">
        <v>35</v>
      </c>
      <c r="B446" s="23" t="s">
        <v>567</v>
      </c>
      <c r="C446" s="23" t="s">
        <v>602</v>
      </c>
      <c r="D446" s="19" t="s">
        <v>37</v>
      </c>
      <c r="E446" s="24" t="s">
        <v>603</v>
      </c>
      <c r="F446" s="25" t="s">
        <v>91</v>
      </c>
      <c r="G446" s="26">
        <v>2</v>
      </c>
      <c r="H446" s="27">
        <v>0</v>
      </c>
      <c r="I446" s="27">
        <f>ROUND(ROUND(H446,2)*ROUND(G446,3),2)</f>
      </c>
      <c r="O446">
        <f>(I446*21)/100</f>
      </c>
      <c r="P446" t="s">
        <v>13</v>
      </c>
    </row>
    <row r="447" spans="1:5" ht="12.75" customHeight="1">
      <c r="A447" s="28" t="s">
        <v>40</v>
      </c>
      <c r="E447" s="29" t="s">
        <v>37</v>
      </c>
    </row>
    <row r="448" spans="1:5" ht="38.25" customHeight="1">
      <c r="A448" s="30" t="s">
        <v>41</v>
      </c>
      <c r="E448" s="31" t="s">
        <v>604</v>
      </c>
    </row>
    <row r="449" spans="1:5" ht="12.75" customHeight="1">
      <c r="A449" t="s">
        <v>43</v>
      </c>
      <c r="E449" s="29" t="s">
        <v>140</v>
      </c>
    </row>
    <row r="450" spans="1:16" ht="12.75" customHeight="1">
      <c r="A450" s="19" t="s">
        <v>35</v>
      </c>
      <c r="B450" s="23" t="s">
        <v>567</v>
      </c>
      <c r="C450" s="23" t="s">
        <v>605</v>
      </c>
      <c r="D450" s="19" t="s">
        <v>37</v>
      </c>
      <c r="E450" s="24" t="s">
        <v>606</v>
      </c>
      <c r="F450" s="25" t="s">
        <v>111</v>
      </c>
      <c r="G450" s="26">
        <v>125</v>
      </c>
      <c r="H450" s="27">
        <v>0</v>
      </c>
      <c r="I450" s="27">
        <f>ROUND(ROUND(H450,2)*ROUND(G450,3),2)</f>
      </c>
      <c r="O450">
        <f>(I450*21)/100</f>
      </c>
      <c r="P450" t="s">
        <v>13</v>
      </c>
    </row>
    <row r="451" spans="1:5" ht="12.75" customHeight="1">
      <c r="A451" s="28" t="s">
        <v>40</v>
      </c>
      <c r="E451" s="29" t="s">
        <v>37</v>
      </c>
    </row>
    <row r="452" spans="1:5" ht="38.25" customHeight="1">
      <c r="A452" s="30" t="s">
        <v>41</v>
      </c>
      <c r="E452" s="31" t="s">
        <v>607</v>
      </c>
    </row>
    <row r="453" spans="1:5" ht="38.25" customHeight="1">
      <c r="A453" t="s">
        <v>43</v>
      </c>
      <c r="E453" s="29" t="s">
        <v>608</v>
      </c>
    </row>
    <row r="454" spans="1:16" ht="12.75" customHeight="1">
      <c r="A454" s="19" t="s">
        <v>35</v>
      </c>
      <c r="B454" s="23" t="s">
        <v>567</v>
      </c>
      <c r="C454" s="23" t="s">
        <v>609</v>
      </c>
      <c r="D454" s="19" t="s">
        <v>37</v>
      </c>
      <c r="E454" s="24" t="s">
        <v>610</v>
      </c>
      <c r="F454" s="25" t="s">
        <v>111</v>
      </c>
      <c r="G454" s="26">
        <v>25</v>
      </c>
      <c r="H454" s="27">
        <v>0</v>
      </c>
      <c r="I454" s="27">
        <f>ROUND(ROUND(H454,2)*ROUND(G454,3),2)</f>
      </c>
      <c r="O454">
        <f>(I454*21)/100</f>
      </c>
      <c r="P454" t="s">
        <v>13</v>
      </c>
    </row>
    <row r="455" spans="1:5" ht="12.75" customHeight="1">
      <c r="A455" s="28" t="s">
        <v>40</v>
      </c>
      <c r="E455" s="29" t="s">
        <v>37</v>
      </c>
    </row>
    <row r="456" spans="1:5" ht="12.75" customHeight="1">
      <c r="A456" s="30" t="s">
        <v>41</v>
      </c>
      <c r="E456" s="31" t="s">
        <v>611</v>
      </c>
    </row>
    <row r="457" spans="1:5" ht="38.25" customHeight="1">
      <c r="A457" t="s">
        <v>43</v>
      </c>
      <c r="E457" s="29" t="s">
        <v>608</v>
      </c>
    </row>
    <row r="458" spans="1:16" ht="12.75" customHeight="1">
      <c r="A458" s="19" t="s">
        <v>35</v>
      </c>
      <c r="B458" s="23" t="s">
        <v>567</v>
      </c>
      <c r="C458" s="23" t="s">
        <v>612</v>
      </c>
      <c r="D458" s="19" t="s">
        <v>37</v>
      </c>
      <c r="E458" s="24" t="s">
        <v>613</v>
      </c>
      <c r="F458" s="25" t="s">
        <v>111</v>
      </c>
      <c r="G458" s="26">
        <v>100</v>
      </c>
      <c r="H458" s="27">
        <v>0</v>
      </c>
      <c r="I458" s="27">
        <f>ROUND(ROUND(H458,2)*ROUND(G458,3),2)</f>
      </c>
      <c r="O458">
        <f>(I458*21)/100</f>
      </c>
      <c r="P458" t="s">
        <v>13</v>
      </c>
    </row>
    <row r="459" spans="1:5" ht="12.75" customHeight="1">
      <c r="A459" s="28" t="s">
        <v>40</v>
      </c>
      <c r="E459" s="29" t="s">
        <v>37</v>
      </c>
    </row>
    <row r="460" spans="1:5" ht="12.75" customHeight="1">
      <c r="A460" s="30" t="s">
        <v>41</v>
      </c>
      <c r="E460" s="31" t="s">
        <v>614</v>
      </c>
    </row>
    <row r="461" spans="1:5" ht="38.25" customHeight="1">
      <c r="A461" t="s">
        <v>43</v>
      </c>
      <c r="E461" s="29" t="s">
        <v>608</v>
      </c>
    </row>
    <row r="462" spans="1:16" ht="12.75" customHeight="1">
      <c r="A462" s="19" t="s">
        <v>35</v>
      </c>
      <c r="B462" s="23" t="s">
        <v>567</v>
      </c>
      <c r="C462" s="23" t="s">
        <v>615</v>
      </c>
      <c r="D462" s="19" t="s">
        <v>37</v>
      </c>
      <c r="E462" s="24" t="s">
        <v>616</v>
      </c>
      <c r="F462" s="25" t="s">
        <v>91</v>
      </c>
      <c r="G462" s="26">
        <v>112</v>
      </c>
      <c r="H462" s="27">
        <v>0</v>
      </c>
      <c r="I462" s="27">
        <f>ROUND(ROUND(H462,2)*ROUND(G462,3),2)</f>
      </c>
      <c r="O462">
        <f>(I462*21)/100</f>
      </c>
      <c r="P462" t="s">
        <v>13</v>
      </c>
    </row>
    <row r="463" spans="1:5" ht="12.75" customHeight="1">
      <c r="A463" s="28" t="s">
        <v>40</v>
      </c>
      <c r="E463" s="29" t="s">
        <v>37</v>
      </c>
    </row>
    <row r="464" spans="1:5" ht="63.75" customHeight="1">
      <c r="A464" s="30" t="s">
        <v>41</v>
      </c>
      <c r="E464" s="31" t="s">
        <v>617</v>
      </c>
    </row>
    <row r="465" spans="1:5" ht="12.75" customHeight="1">
      <c r="A465" t="s">
        <v>43</v>
      </c>
      <c r="E465" s="29" t="s">
        <v>618</v>
      </c>
    </row>
    <row r="466" spans="1:16" ht="12.75" customHeight="1">
      <c r="A466" s="19" t="s">
        <v>35</v>
      </c>
      <c r="B466" s="23" t="s">
        <v>567</v>
      </c>
      <c r="C466" s="23" t="s">
        <v>619</v>
      </c>
      <c r="D466" s="19" t="s">
        <v>37</v>
      </c>
      <c r="E466" s="24" t="s">
        <v>620</v>
      </c>
      <c r="F466" s="25" t="s">
        <v>123</v>
      </c>
      <c r="G466" s="26">
        <v>123.24</v>
      </c>
      <c r="H466" s="27">
        <v>0</v>
      </c>
      <c r="I466" s="27">
        <f>ROUND(ROUND(H466,2)*ROUND(G466,3),2)</f>
      </c>
      <c r="O466">
        <f>(I466*21)/100</f>
      </c>
      <c r="P466" t="s">
        <v>13</v>
      </c>
    </row>
    <row r="467" spans="1:5" ht="12.75" customHeight="1">
      <c r="A467" s="28" t="s">
        <v>40</v>
      </c>
      <c r="E467" s="29" t="s">
        <v>37</v>
      </c>
    </row>
    <row r="468" spans="1:5" ht="76.5" customHeight="1">
      <c r="A468" s="30" t="s">
        <v>41</v>
      </c>
      <c r="E468" s="31" t="s">
        <v>621</v>
      </c>
    </row>
    <row r="469" spans="1:5" ht="38.25" customHeight="1">
      <c r="A469" t="s">
        <v>43</v>
      </c>
      <c r="E469" s="29" t="s">
        <v>622</v>
      </c>
    </row>
    <row r="470" spans="1:16" ht="12.75" customHeight="1">
      <c r="A470" s="19" t="s">
        <v>35</v>
      </c>
      <c r="B470" s="23" t="s">
        <v>567</v>
      </c>
      <c r="C470" s="23" t="s">
        <v>623</v>
      </c>
      <c r="D470" s="19" t="s">
        <v>37</v>
      </c>
      <c r="E470" s="24" t="s">
        <v>624</v>
      </c>
      <c r="F470" s="25" t="s">
        <v>123</v>
      </c>
      <c r="G470" s="26">
        <v>20</v>
      </c>
      <c r="H470" s="27">
        <v>0</v>
      </c>
      <c r="I470" s="27">
        <f>ROUND(ROUND(H470,2)*ROUND(G470,3),2)</f>
      </c>
      <c r="O470">
        <f>(I470*21)/100</f>
      </c>
      <c r="P470" t="s">
        <v>13</v>
      </c>
    </row>
    <row r="471" spans="1:5" ht="12.75" customHeight="1">
      <c r="A471" s="28" t="s">
        <v>40</v>
      </c>
      <c r="E471" s="29" t="s">
        <v>37</v>
      </c>
    </row>
    <row r="472" spans="1:5" ht="38.25" customHeight="1">
      <c r="A472" s="30" t="s">
        <v>41</v>
      </c>
      <c r="E472" s="31" t="s">
        <v>625</v>
      </c>
    </row>
    <row r="473" spans="1:5" ht="38.25" customHeight="1">
      <c r="A473" t="s">
        <v>43</v>
      </c>
      <c r="E473" s="29" t="s">
        <v>622</v>
      </c>
    </row>
    <row r="474" spans="1:16" ht="12.75" customHeight="1">
      <c r="A474" s="19" t="s">
        <v>35</v>
      </c>
      <c r="B474" s="23" t="s">
        <v>567</v>
      </c>
      <c r="C474" s="23" t="s">
        <v>626</v>
      </c>
      <c r="D474" s="19" t="s">
        <v>37</v>
      </c>
      <c r="E474" s="24" t="s">
        <v>627</v>
      </c>
      <c r="F474" s="25" t="s">
        <v>123</v>
      </c>
      <c r="G474" s="26">
        <v>440.5</v>
      </c>
      <c r="H474" s="27">
        <v>0</v>
      </c>
      <c r="I474" s="27">
        <f>ROUND(ROUND(H474,2)*ROUND(G474,3),2)</f>
      </c>
      <c r="O474">
        <f>(I474*21)/100</f>
      </c>
      <c r="P474" t="s">
        <v>13</v>
      </c>
    </row>
    <row r="475" spans="1:5" ht="12.75" customHeight="1">
      <c r="A475" s="28" t="s">
        <v>40</v>
      </c>
      <c r="E475" s="29" t="s">
        <v>37</v>
      </c>
    </row>
    <row r="476" spans="1:5" ht="63.75" customHeight="1">
      <c r="A476" s="30" t="s">
        <v>41</v>
      </c>
      <c r="E476" s="31" t="s">
        <v>628</v>
      </c>
    </row>
    <row r="477" spans="1:5" ht="12.75" customHeight="1">
      <c r="A477" t="s">
        <v>43</v>
      </c>
      <c r="E477" s="29" t="s">
        <v>629</v>
      </c>
    </row>
    <row r="478" spans="1:16" ht="12.75" customHeight="1">
      <c r="A478" s="19" t="s">
        <v>35</v>
      </c>
      <c r="B478" s="23" t="s">
        <v>567</v>
      </c>
      <c r="C478" s="23" t="s">
        <v>630</v>
      </c>
      <c r="D478" s="19" t="s">
        <v>37</v>
      </c>
      <c r="E478" s="24" t="s">
        <v>631</v>
      </c>
      <c r="F478" s="25" t="s">
        <v>111</v>
      </c>
      <c r="G478" s="26">
        <v>15.57</v>
      </c>
      <c r="H478" s="27">
        <v>0</v>
      </c>
      <c r="I478" s="27">
        <f>ROUND(ROUND(H478,2)*ROUND(G478,3),2)</f>
      </c>
      <c r="O478">
        <f>(I478*21)/100</f>
      </c>
      <c r="P478" t="s">
        <v>13</v>
      </c>
    </row>
    <row r="479" spans="1:5" ht="12.75" customHeight="1">
      <c r="A479" s="28" t="s">
        <v>40</v>
      </c>
      <c r="E479" s="29" t="s">
        <v>37</v>
      </c>
    </row>
    <row r="480" spans="1:5" ht="51" customHeight="1">
      <c r="A480" s="30" t="s">
        <v>41</v>
      </c>
      <c r="E480" s="31" t="s">
        <v>632</v>
      </c>
    </row>
    <row r="481" spans="1:5" ht="12.75" customHeight="1">
      <c r="A481" t="s">
        <v>43</v>
      </c>
      <c r="E481" s="29" t="s">
        <v>633</v>
      </c>
    </row>
    <row r="482" spans="1:16" ht="12.75" customHeight="1">
      <c r="A482" s="19" t="s">
        <v>35</v>
      </c>
      <c r="B482" s="23" t="s">
        <v>567</v>
      </c>
      <c r="C482" s="23" t="s">
        <v>634</v>
      </c>
      <c r="D482" s="19" t="s">
        <v>37</v>
      </c>
      <c r="E482" s="24" t="s">
        <v>635</v>
      </c>
      <c r="F482" s="25" t="s">
        <v>105</v>
      </c>
      <c r="G482" s="26">
        <v>0.564</v>
      </c>
      <c r="H482" s="27">
        <v>0</v>
      </c>
      <c r="I482" s="27">
        <f>ROUND(ROUND(H482,2)*ROUND(G482,3),2)</f>
      </c>
      <c r="O482">
        <f>(I482*21)/100</f>
      </c>
      <c r="P482" t="s">
        <v>13</v>
      </c>
    </row>
    <row r="483" spans="1:5" ht="12.75" customHeight="1">
      <c r="A483" s="28" t="s">
        <v>40</v>
      </c>
      <c r="E483" s="29" t="s">
        <v>37</v>
      </c>
    </row>
    <row r="484" spans="1:5" ht="38.25" customHeight="1">
      <c r="A484" s="30" t="s">
        <v>41</v>
      </c>
      <c r="E484" s="31" t="s">
        <v>636</v>
      </c>
    </row>
    <row r="485" spans="1:5" ht="12.75" customHeight="1">
      <c r="A485" t="s">
        <v>43</v>
      </c>
      <c r="E485" s="29" t="s">
        <v>637</v>
      </c>
    </row>
    <row r="486" spans="1:16" ht="12.75" customHeight="1">
      <c r="A486" s="19" t="s">
        <v>35</v>
      </c>
      <c r="B486" s="23" t="s">
        <v>567</v>
      </c>
      <c r="C486" s="23" t="s">
        <v>638</v>
      </c>
      <c r="D486" s="19" t="s">
        <v>37</v>
      </c>
      <c r="E486" s="24" t="s">
        <v>639</v>
      </c>
      <c r="F486" s="25" t="s">
        <v>123</v>
      </c>
      <c r="G486" s="26">
        <v>427.45</v>
      </c>
      <c r="H486" s="27">
        <v>0</v>
      </c>
      <c r="I486" s="27">
        <f>ROUND(ROUND(H486,2)*ROUND(G486,3),2)</f>
      </c>
      <c r="O486">
        <f>(I486*21)/100</f>
      </c>
      <c r="P486" t="s">
        <v>13</v>
      </c>
    </row>
    <row r="487" spans="1:5" ht="12.75" customHeight="1">
      <c r="A487" s="28" t="s">
        <v>40</v>
      </c>
      <c r="E487" s="29" t="s">
        <v>37</v>
      </c>
    </row>
    <row r="488" spans="1:5" ht="63.75" customHeight="1">
      <c r="A488" s="30" t="s">
        <v>41</v>
      </c>
      <c r="E488" s="31" t="s">
        <v>640</v>
      </c>
    </row>
    <row r="489" spans="1:5" ht="25.5" customHeight="1">
      <c r="A489" t="s">
        <v>43</v>
      </c>
      <c r="E489" s="29" t="s">
        <v>641</v>
      </c>
    </row>
    <row r="490" spans="1:16" ht="12.75" customHeight="1">
      <c r="A490" s="19" t="s">
        <v>35</v>
      </c>
      <c r="B490" s="23" t="s">
        <v>567</v>
      </c>
      <c r="C490" s="23" t="s">
        <v>642</v>
      </c>
      <c r="D490" s="19" t="s">
        <v>37</v>
      </c>
      <c r="E490" s="24" t="s">
        <v>643</v>
      </c>
      <c r="F490" s="25" t="s">
        <v>123</v>
      </c>
      <c r="G490" s="26">
        <v>16.65</v>
      </c>
      <c r="H490" s="27">
        <v>0</v>
      </c>
      <c r="I490" s="27">
        <f>ROUND(ROUND(H490,2)*ROUND(G490,3),2)</f>
      </c>
      <c r="O490">
        <f>(I490*21)/100</f>
      </c>
      <c r="P490" t="s">
        <v>13</v>
      </c>
    </row>
    <row r="491" spans="1:5" ht="12.75" customHeight="1">
      <c r="A491" s="28" t="s">
        <v>40</v>
      </c>
      <c r="E491" s="29" t="s">
        <v>37</v>
      </c>
    </row>
    <row r="492" spans="1:5" ht="38.25" customHeight="1">
      <c r="A492" s="30" t="s">
        <v>41</v>
      </c>
      <c r="E492" s="31" t="s">
        <v>644</v>
      </c>
    </row>
    <row r="493" spans="1:5" ht="204" customHeight="1">
      <c r="A493" t="s">
        <v>43</v>
      </c>
      <c r="E493" s="29" t="s">
        <v>645</v>
      </c>
    </row>
    <row r="494" spans="1:16" ht="12.75" customHeight="1">
      <c r="A494" s="19" t="s">
        <v>35</v>
      </c>
      <c r="B494" s="23" t="s">
        <v>567</v>
      </c>
      <c r="C494" s="23" t="s">
        <v>646</v>
      </c>
      <c r="D494" s="19" t="s">
        <v>37</v>
      </c>
      <c r="E494" s="24" t="s">
        <v>647</v>
      </c>
      <c r="F494" s="25" t="s">
        <v>123</v>
      </c>
      <c r="G494" s="26">
        <v>16.65</v>
      </c>
      <c r="H494" s="27">
        <v>0</v>
      </c>
      <c r="I494" s="27">
        <f>ROUND(ROUND(H494,2)*ROUND(G494,3),2)</f>
      </c>
      <c r="O494">
        <f>(I494*21)/100</f>
      </c>
      <c r="P494" t="s">
        <v>13</v>
      </c>
    </row>
    <row r="495" spans="1:5" ht="12.75" customHeight="1">
      <c r="A495" s="28" t="s">
        <v>40</v>
      </c>
      <c r="E495" s="29" t="s">
        <v>37</v>
      </c>
    </row>
    <row r="496" spans="1:5" ht="38.25" customHeight="1">
      <c r="A496" s="30" t="s">
        <v>41</v>
      </c>
      <c r="E496" s="31" t="s">
        <v>648</v>
      </c>
    </row>
    <row r="497" spans="1:5" ht="204" customHeight="1">
      <c r="A497" t="s">
        <v>43</v>
      </c>
      <c r="E497" s="29" t="s">
        <v>645</v>
      </c>
    </row>
    <row r="498" spans="1:16" ht="12.75" customHeight="1">
      <c r="A498" s="19" t="s">
        <v>35</v>
      </c>
      <c r="B498" s="23" t="s">
        <v>567</v>
      </c>
      <c r="C498" s="23" t="s">
        <v>649</v>
      </c>
      <c r="D498" s="19" t="s">
        <v>37</v>
      </c>
      <c r="E498" s="24" t="s">
        <v>650</v>
      </c>
      <c r="F498" s="25" t="s">
        <v>91</v>
      </c>
      <c r="G498" s="26">
        <v>1</v>
      </c>
      <c r="H498" s="27">
        <v>0</v>
      </c>
      <c r="I498" s="27">
        <f>ROUND(ROUND(H498,2)*ROUND(G498,3),2)</f>
      </c>
      <c r="O498">
        <f>(I498*21)/100</f>
      </c>
      <c r="P498" t="s">
        <v>13</v>
      </c>
    </row>
    <row r="499" spans="1:5" ht="12.75" customHeight="1">
      <c r="A499" s="28" t="s">
        <v>40</v>
      </c>
      <c r="E499" s="29" t="s">
        <v>37</v>
      </c>
    </row>
    <row r="500" spans="1:5" ht="25.5" customHeight="1">
      <c r="A500" s="30" t="s">
        <v>41</v>
      </c>
      <c r="E500" s="31" t="s">
        <v>651</v>
      </c>
    </row>
    <row r="501" spans="1:5" ht="102" customHeight="1">
      <c r="A501" t="s">
        <v>43</v>
      </c>
      <c r="E501" s="29" t="s">
        <v>652</v>
      </c>
    </row>
    <row r="502" spans="1:16" ht="12.75" customHeight="1">
      <c r="A502" s="19" t="s">
        <v>35</v>
      </c>
      <c r="B502" s="23" t="s">
        <v>567</v>
      </c>
      <c r="C502" s="23" t="s">
        <v>653</v>
      </c>
      <c r="D502" s="19" t="s">
        <v>37</v>
      </c>
      <c r="E502" s="24" t="s">
        <v>654</v>
      </c>
      <c r="F502" s="25" t="s">
        <v>91</v>
      </c>
      <c r="G502" s="26">
        <v>2</v>
      </c>
      <c r="H502" s="27">
        <v>0</v>
      </c>
      <c r="I502" s="27">
        <f>ROUND(ROUND(H502,2)*ROUND(G502,3),2)</f>
      </c>
      <c r="O502">
        <f>(I502*21)/100</f>
      </c>
      <c r="P502" t="s">
        <v>13</v>
      </c>
    </row>
    <row r="503" spans="1:5" ht="12.75" customHeight="1">
      <c r="A503" s="28" t="s">
        <v>40</v>
      </c>
      <c r="E503" s="29" t="s">
        <v>37</v>
      </c>
    </row>
    <row r="504" spans="1:5" ht="25.5" customHeight="1">
      <c r="A504" s="30" t="s">
        <v>41</v>
      </c>
      <c r="E504" s="31" t="s">
        <v>655</v>
      </c>
    </row>
    <row r="505" spans="1:5" ht="12.75" customHeight="1">
      <c r="A505" t="s">
        <v>43</v>
      </c>
      <c r="E505" s="29" t="s">
        <v>656</v>
      </c>
    </row>
    <row r="506" spans="1:16" ht="12.75" customHeight="1">
      <c r="A506" s="19" t="s">
        <v>35</v>
      </c>
      <c r="B506" s="23" t="s">
        <v>567</v>
      </c>
      <c r="C506" s="23" t="s">
        <v>657</v>
      </c>
      <c r="D506" s="19" t="s">
        <v>37</v>
      </c>
      <c r="E506" s="24" t="s">
        <v>658</v>
      </c>
      <c r="F506" s="25" t="s">
        <v>333</v>
      </c>
      <c r="G506" s="26">
        <v>367.985</v>
      </c>
      <c r="H506" s="27">
        <v>0</v>
      </c>
      <c r="I506" s="27">
        <f>ROUND(ROUND(H506,2)*ROUND(G506,3),2)</f>
      </c>
      <c r="O506">
        <f>(I506*21)/100</f>
      </c>
      <c r="P506" t="s">
        <v>13</v>
      </c>
    </row>
    <row r="507" spans="1:5" ht="12.75" customHeight="1">
      <c r="A507" s="28" t="s">
        <v>40</v>
      </c>
      <c r="E507" s="29" t="s">
        <v>37</v>
      </c>
    </row>
    <row r="508" spans="1:5" ht="51" customHeight="1">
      <c r="A508" s="30" t="s">
        <v>41</v>
      </c>
      <c r="E508" s="31" t="s">
        <v>659</v>
      </c>
    </row>
    <row r="509" spans="1:5" ht="229.5" customHeight="1">
      <c r="A509" t="s">
        <v>43</v>
      </c>
      <c r="E509" s="29" t="s">
        <v>660</v>
      </c>
    </row>
    <row r="510" spans="1:16" ht="12.75" customHeight="1">
      <c r="A510" s="19" t="s">
        <v>35</v>
      </c>
      <c r="B510" s="23" t="s">
        <v>567</v>
      </c>
      <c r="C510" s="23" t="s">
        <v>661</v>
      </c>
      <c r="D510" s="19" t="s">
        <v>37</v>
      </c>
      <c r="E510" s="24" t="s">
        <v>662</v>
      </c>
      <c r="F510" s="25" t="s">
        <v>333</v>
      </c>
      <c r="G510" s="26">
        <v>56</v>
      </c>
      <c r="H510" s="27">
        <v>0</v>
      </c>
      <c r="I510" s="27">
        <f>ROUND(ROUND(H510,2)*ROUND(G510,3),2)</f>
      </c>
      <c r="O510">
        <f>(I510*21)/100</f>
      </c>
      <c r="P510" t="s">
        <v>13</v>
      </c>
    </row>
    <row r="511" spans="1:5" ht="12.75" customHeight="1">
      <c r="A511" s="28" t="s">
        <v>40</v>
      </c>
      <c r="E511" s="29" t="s">
        <v>37</v>
      </c>
    </row>
    <row r="512" spans="1:5" ht="25.5" customHeight="1">
      <c r="A512" s="30" t="s">
        <v>41</v>
      </c>
      <c r="E512" s="31" t="s">
        <v>663</v>
      </c>
    </row>
    <row r="513" spans="1:5" ht="229.5" customHeight="1">
      <c r="A513" t="s">
        <v>43</v>
      </c>
      <c r="E513" s="29" t="s">
        <v>660</v>
      </c>
    </row>
    <row r="514" spans="1:16" ht="12.75" customHeight="1">
      <c r="A514" s="19" t="s">
        <v>35</v>
      </c>
      <c r="B514" s="23" t="s">
        <v>567</v>
      </c>
      <c r="C514" s="23" t="s">
        <v>664</v>
      </c>
      <c r="D514" s="19" t="s">
        <v>37</v>
      </c>
      <c r="E514" s="24" t="s">
        <v>665</v>
      </c>
      <c r="F514" s="25" t="s">
        <v>91</v>
      </c>
      <c r="G514" s="26">
        <v>8</v>
      </c>
      <c r="H514" s="27">
        <v>0</v>
      </c>
      <c r="I514" s="27">
        <f>ROUND(ROUND(H514,2)*ROUND(G514,3),2)</f>
      </c>
      <c r="O514">
        <f>(I514*21)/100</f>
      </c>
      <c r="P514" t="s">
        <v>13</v>
      </c>
    </row>
    <row r="515" spans="1:5" ht="12.75" customHeight="1">
      <c r="A515" s="28" t="s">
        <v>40</v>
      </c>
      <c r="E515" s="29" t="s">
        <v>37</v>
      </c>
    </row>
    <row r="516" spans="1:5" ht="25.5" customHeight="1">
      <c r="A516" s="30" t="s">
        <v>41</v>
      </c>
      <c r="E516" s="31" t="s">
        <v>666</v>
      </c>
    </row>
    <row r="517" spans="1:5" ht="178.5" customHeight="1">
      <c r="A517" t="s">
        <v>43</v>
      </c>
      <c r="E517" s="29" t="s">
        <v>667</v>
      </c>
    </row>
    <row r="518" spans="1:16" ht="12.75" customHeight="1">
      <c r="A518" s="19" t="s">
        <v>35</v>
      </c>
      <c r="B518" s="23" t="s">
        <v>567</v>
      </c>
      <c r="C518" s="23" t="s">
        <v>668</v>
      </c>
      <c r="D518" s="19" t="s">
        <v>37</v>
      </c>
      <c r="E518" s="24" t="s">
        <v>669</v>
      </c>
      <c r="F518" s="25" t="s">
        <v>91</v>
      </c>
      <c r="G518" s="26">
        <v>18</v>
      </c>
      <c r="H518" s="27">
        <v>0</v>
      </c>
      <c r="I518" s="27">
        <f>ROUND(ROUND(H518,2)*ROUND(G518,3),2)</f>
      </c>
      <c r="O518">
        <f>(I518*21)/100</f>
      </c>
      <c r="P518" t="s">
        <v>13</v>
      </c>
    </row>
    <row r="519" spans="1:5" ht="12.75" customHeight="1">
      <c r="A519" s="28" t="s">
        <v>40</v>
      </c>
      <c r="E519" s="29" t="s">
        <v>37</v>
      </c>
    </row>
    <row r="520" spans="1:5" ht="25.5" customHeight="1">
      <c r="A520" s="30" t="s">
        <v>41</v>
      </c>
      <c r="E520" s="31" t="s">
        <v>670</v>
      </c>
    </row>
    <row r="521" spans="1:5" ht="178.5" customHeight="1">
      <c r="A521" t="s">
        <v>43</v>
      </c>
      <c r="E521" s="29" t="s">
        <v>671</v>
      </c>
    </row>
    <row r="522" spans="1:16" ht="12.75" customHeight="1">
      <c r="A522" s="19" t="s">
        <v>35</v>
      </c>
      <c r="B522" s="23" t="s">
        <v>567</v>
      </c>
      <c r="C522" s="23" t="s">
        <v>672</v>
      </c>
      <c r="D522" s="19" t="s">
        <v>37</v>
      </c>
      <c r="E522" s="24" t="s">
        <v>673</v>
      </c>
      <c r="F522" s="25" t="s">
        <v>111</v>
      </c>
      <c r="G522" s="26">
        <v>430.2</v>
      </c>
      <c r="H522" s="27">
        <v>0</v>
      </c>
      <c r="I522" s="27">
        <f>ROUND(ROUND(H522,2)*ROUND(G522,3),2)</f>
      </c>
      <c r="O522">
        <f>(I522*21)/100</f>
      </c>
      <c r="P522" t="s">
        <v>13</v>
      </c>
    </row>
    <row r="523" spans="1:5" ht="12.75" customHeight="1">
      <c r="A523" s="28" t="s">
        <v>40</v>
      </c>
      <c r="E523" s="29" t="s">
        <v>37</v>
      </c>
    </row>
    <row r="524" spans="1:5" ht="89.25" customHeight="1">
      <c r="A524" s="30" t="s">
        <v>41</v>
      </c>
      <c r="E524" s="31" t="s">
        <v>674</v>
      </c>
    </row>
    <row r="525" spans="1:5" ht="12.75" customHeight="1">
      <c r="A525" t="s">
        <v>43</v>
      </c>
      <c r="E525" s="29" t="s">
        <v>675</v>
      </c>
    </row>
    <row r="526" spans="1:16" ht="12.75" customHeight="1">
      <c r="A526" s="19" t="s">
        <v>35</v>
      </c>
      <c r="B526" s="23" t="s">
        <v>567</v>
      </c>
      <c r="C526" s="23" t="s">
        <v>676</v>
      </c>
      <c r="D526" s="19" t="s">
        <v>37</v>
      </c>
      <c r="E526" s="24" t="s">
        <v>677</v>
      </c>
      <c r="F526" s="25" t="s">
        <v>111</v>
      </c>
      <c r="G526" s="26">
        <v>430.2</v>
      </c>
      <c r="H526" s="27">
        <v>0</v>
      </c>
      <c r="I526" s="27">
        <f>ROUND(ROUND(H526,2)*ROUND(G526,3),2)</f>
      </c>
      <c r="O526">
        <f>(I526*21)/100</f>
      </c>
      <c r="P526" t="s">
        <v>13</v>
      </c>
    </row>
    <row r="527" spans="1:5" ht="12.75" customHeight="1">
      <c r="A527" s="28" t="s">
        <v>40</v>
      </c>
      <c r="E527" s="29" t="s">
        <v>37</v>
      </c>
    </row>
    <row r="528" spans="1:5" ht="89.25" customHeight="1">
      <c r="A528" s="30" t="s">
        <v>41</v>
      </c>
      <c r="E528" s="31" t="s">
        <v>674</v>
      </c>
    </row>
    <row r="529" spans="1:5" ht="12.75" customHeight="1">
      <c r="A529" t="s">
        <v>43</v>
      </c>
      <c r="E529" s="29" t="s">
        <v>675</v>
      </c>
    </row>
    <row r="530" spans="1:16" ht="12.75" customHeight="1">
      <c r="A530" s="19" t="s">
        <v>35</v>
      </c>
      <c r="B530" s="23" t="s">
        <v>567</v>
      </c>
      <c r="C530" s="23" t="s">
        <v>678</v>
      </c>
      <c r="D530" s="19" t="s">
        <v>37</v>
      </c>
      <c r="E530" s="24" t="s">
        <v>679</v>
      </c>
      <c r="F530" s="25" t="s">
        <v>111</v>
      </c>
      <c r="G530" s="26">
        <v>430.2</v>
      </c>
      <c r="H530" s="27">
        <v>0</v>
      </c>
      <c r="I530" s="27">
        <f>ROUND(ROUND(H530,2)*ROUND(G530,3),2)</f>
      </c>
      <c r="O530">
        <f>(I530*21)/100</f>
      </c>
      <c r="P530" t="s">
        <v>13</v>
      </c>
    </row>
    <row r="531" spans="1:5" ht="12.75" customHeight="1">
      <c r="A531" s="28" t="s">
        <v>40</v>
      </c>
      <c r="E531" s="29" t="s">
        <v>37</v>
      </c>
    </row>
    <row r="532" spans="1:5" ht="89.25" customHeight="1">
      <c r="A532" s="30" t="s">
        <v>41</v>
      </c>
      <c r="E532" s="31" t="s">
        <v>674</v>
      </c>
    </row>
    <row r="533" spans="1:5" ht="12.75" customHeight="1">
      <c r="A533" t="s">
        <v>43</v>
      </c>
      <c r="E533" s="29" t="s">
        <v>675</v>
      </c>
    </row>
    <row r="534" spans="1:16" ht="12.75" customHeight="1">
      <c r="A534" s="19" t="s">
        <v>35</v>
      </c>
      <c r="B534" s="23" t="s">
        <v>567</v>
      </c>
      <c r="C534" s="23" t="s">
        <v>680</v>
      </c>
      <c r="D534" s="19" t="s">
        <v>37</v>
      </c>
      <c r="E534" s="24" t="s">
        <v>681</v>
      </c>
      <c r="F534" s="25" t="s">
        <v>105</v>
      </c>
      <c r="G534" s="26">
        <v>33.4</v>
      </c>
      <c r="H534" s="27">
        <v>0</v>
      </c>
      <c r="I534" s="27">
        <f>ROUND(ROUND(H534,2)*ROUND(G534,3),2)</f>
      </c>
      <c r="O534">
        <f>(I534*21)/100</f>
      </c>
      <c r="P534" t="s">
        <v>13</v>
      </c>
    </row>
    <row r="535" spans="1:5" ht="12.75" customHeight="1">
      <c r="A535" s="28" t="s">
        <v>40</v>
      </c>
      <c r="E535" s="29" t="s">
        <v>37</v>
      </c>
    </row>
    <row r="536" spans="1:5" ht="63.75" customHeight="1">
      <c r="A536" s="30" t="s">
        <v>41</v>
      </c>
      <c r="E536" s="31" t="s">
        <v>682</v>
      </c>
    </row>
    <row r="537" spans="1:5" ht="63.75" customHeight="1">
      <c r="A537" t="s">
        <v>43</v>
      </c>
      <c r="E537" s="29" t="s">
        <v>683</v>
      </c>
    </row>
    <row r="538" spans="1:16" ht="12.75" customHeight="1">
      <c r="A538" s="19" t="s">
        <v>35</v>
      </c>
      <c r="B538" s="23" t="s">
        <v>567</v>
      </c>
      <c r="C538" s="23" t="s">
        <v>684</v>
      </c>
      <c r="D538" s="19" t="s">
        <v>37</v>
      </c>
      <c r="E538" s="24" t="s">
        <v>685</v>
      </c>
      <c r="F538" s="25" t="s">
        <v>105</v>
      </c>
      <c r="G538" s="26">
        <v>215.465</v>
      </c>
      <c r="H538" s="27">
        <v>0</v>
      </c>
      <c r="I538" s="27">
        <f>ROUND(ROUND(H538,2)*ROUND(G538,3),2)</f>
      </c>
      <c r="O538">
        <f>(I538*21)/100</f>
      </c>
      <c r="P538" t="s">
        <v>13</v>
      </c>
    </row>
    <row r="539" spans="1:5" ht="12.75" customHeight="1">
      <c r="A539" s="28" t="s">
        <v>40</v>
      </c>
      <c r="E539" s="29" t="s">
        <v>37</v>
      </c>
    </row>
    <row r="540" spans="1:5" ht="140.25" customHeight="1">
      <c r="A540" s="30" t="s">
        <v>41</v>
      </c>
      <c r="E540" s="31" t="s">
        <v>686</v>
      </c>
    </row>
    <row r="541" spans="1:5" ht="63.75" customHeight="1">
      <c r="A541" t="s">
        <v>43</v>
      </c>
      <c r="E541" s="29" t="s">
        <v>683</v>
      </c>
    </row>
    <row r="542" spans="1:16" ht="12.75" customHeight="1">
      <c r="A542" s="19" t="s">
        <v>35</v>
      </c>
      <c r="B542" s="23" t="s">
        <v>567</v>
      </c>
      <c r="C542" s="23" t="s">
        <v>687</v>
      </c>
      <c r="D542" s="19" t="s">
        <v>37</v>
      </c>
      <c r="E542" s="24" t="s">
        <v>688</v>
      </c>
      <c r="F542" s="25" t="s">
        <v>105</v>
      </c>
      <c r="G542" s="26">
        <v>402.133</v>
      </c>
      <c r="H542" s="27">
        <v>0</v>
      </c>
      <c r="I542" s="27">
        <f>ROUND(ROUND(H542,2)*ROUND(G542,3),2)</f>
      </c>
      <c r="O542">
        <f>(I542*21)/100</f>
      </c>
      <c r="P542" t="s">
        <v>13</v>
      </c>
    </row>
    <row r="543" spans="1:5" ht="12.75" customHeight="1">
      <c r="A543" s="28" t="s">
        <v>40</v>
      </c>
      <c r="E543" s="29" t="s">
        <v>37</v>
      </c>
    </row>
    <row r="544" spans="1:5" ht="140.25" customHeight="1">
      <c r="A544" s="30" t="s">
        <v>41</v>
      </c>
      <c r="E544" s="31" t="s">
        <v>689</v>
      </c>
    </row>
    <row r="545" spans="1:5" ht="63.75" customHeight="1">
      <c r="A545" t="s">
        <v>43</v>
      </c>
      <c r="E545" s="29" t="s">
        <v>683</v>
      </c>
    </row>
    <row r="546" spans="1:16" ht="12.75" customHeight="1">
      <c r="A546" s="19" t="s">
        <v>35</v>
      </c>
      <c r="B546" s="23" t="s">
        <v>567</v>
      </c>
      <c r="C546" s="23" t="s">
        <v>690</v>
      </c>
      <c r="D546" s="19" t="s">
        <v>37</v>
      </c>
      <c r="E546" s="24" t="s">
        <v>691</v>
      </c>
      <c r="F546" s="25" t="s">
        <v>193</v>
      </c>
      <c r="G546" s="26">
        <v>1.18</v>
      </c>
      <c r="H546" s="27">
        <v>0</v>
      </c>
      <c r="I546" s="27">
        <f>ROUND(ROUND(H546,2)*ROUND(G546,3),2)</f>
      </c>
      <c r="O546">
        <f>(I546*21)/100</f>
      </c>
      <c r="P546" t="s">
        <v>13</v>
      </c>
    </row>
    <row r="547" spans="1:5" ht="12.75" customHeight="1">
      <c r="A547" s="28" t="s">
        <v>40</v>
      </c>
      <c r="E547" s="29" t="s">
        <v>37</v>
      </c>
    </row>
    <row r="548" spans="1:5" ht="63.75" customHeight="1">
      <c r="A548" s="30" t="s">
        <v>41</v>
      </c>
      <c r="E548" s="31" t="s">
        <v>692</v>
      </c>
    </row>
    <row r="549" spans="1:5" ht="25.5" customHeight="1">
      <c r="A549" t="s">
        <v>43</v>
      </c>
      <c r="E549" s="29" t="s">
        <v>693</v>
      </c>
    </row>
    <row r="550" spans="1:16" ht="12.75" customHeight="1">
      <c r="A550" s="19" t="s">
        <v>35</v>
      </c>
      <c r="B550" s="23" t="s">
        <v>567</v>
      </c>
      <c r="C550" s="23" t="s">
        <v>694</v>
      </c>
      <c r="D550" s="19" t="s">
        <v>37</v>
      </c>
      <c r="E550" s="24" t="s">
        <v>695</v>
      </c>
      <c r="F550" s="25" t="s">
        <v>123</v>
      </c>
      <c r="G550" s="26">
        <v>27.2</v>
      </c>
      <c r="H550" s="27">
        <v>0</v>
      </c>
      <c r="I550" s="27">
        <f>ROUND(ROUND(H550,2)*ROUND(G550,3),2)</f>
      </c>
      <c r="O550">
        <f>(I550*21)/100</f>
      </c>
      <c r="P550" t="s">
        <v>13</v>
      </c>
    </row>
    <row r="551" spans="1:5" ht="12.75" customHeight="1">
      <c r="A551" s="28" t="s">
        <v>40</v>
      </c>
      <c r="E551" s="29" t="s">
        <v>37</v>
      </c>
    </row>
    <row r="552" spans="1:5" ht="38.25" customHeight="1">
      <c r="A552" s="30" t="s">
        <v>41</v>
      </c>
      <c r="E552" s="31" t="s">
        <v>696</v>
      </c>
    </row>
    <row r="553" spans="1:5" ht="25.5" customHeight="1">
      <c r="A553" t="s">
        <v>43</v>
      </c>
      <c r="E553" s="29" t="s">
        <v>693</v>
      </c>
    </row>
    <row r="554" spans="1:16" ht="12.75" customHeight="1">
      <c r="A554" s="19" t="s">
        <v>35</v>
      </c>
      <c r="B554" s="23" t="s">
        <v>567</v>
      </c>
      <c r="C554" s="23" t="s">
        <v>697</v>
      </c>
      <c r="D554" s="19" t="s">
        <v>37</v>
      </c>
      <c r="E554" s="24" t="s">
        <v>698</v>
      </c>
      <c r="F554" s="25" t="s">
        <v>91</v>
      </c>
      <c r="G554" s="26">
        <v>16</v>
      </c>
      <c r="H554" s="27">
        <v>0</v>
      </c>
      <c r="I554" s="27">
        <f>ROUND(ROUND(H554,2)*ROUND(G554,3),2)</f>
      </c>
      <c r="O554">
        <f>(I554*21)/100</f>
      </c>
      <c r="P554" t="s">
        <v>13</v>
      </c>
    </row>
    <row r="555" spans="1:5" ht="12.75" customHeight="1">
      <c r="A555" s="28" t="s">
        <v>40</v>
      </c>
      <c r="E555" s="29" t="s">
        <v>37</v>
      </c>
    </row>
    <row r="556" spans="1:5" ht="51" customHeight="1">
      <c r="A556" s="30" t="s">
        <v>41</v>
      </c>
      <c r="E556" s="31" t="s">
        <v>699</v>
      </c>
    </row>
    <row r="557" spans="1:5" ht="25.5" customHeight="1">
      <c r="A557" t="s">
        <v>43</v>
      </c>
      <c r="E557" s="29" t="s">
        <v>693</v>
      </c>
    </row>
    <row r="558" spans="1:16" ht="12.75" customHeight="1">
      <c r="A558" s="19" t="s">
        <v>35</v>
      </c>
      <c r="B558" s="23" t="s">
        <v>567</v>
      </c>
      <c r="C558" s="23" t="s">
        <v>700</v>
      </c>
      <c r="D558" s="19" t="s">
        <v>37</v>
      </c>
      <c r="E558" s="24" t="s">
        <v>701</v>
      </c>
      <c r="F558" s="25" t="s">
        <v>105</v>
      </c>
      <c r="G558" s="26">
        <v>63.736</v>
      </c>
      <c r="H558" s="27">
        <v>0</v>
      </c>
      <c r="I558" s="27">
        <f>ROUND(ROUND(H558,2)*ROUND(G558,3),2)</f>
      </c>
      <c r="O558">
        <f>(I558*21)/100</f>
      </c>
      <c r="P558" t="s">
        <v>13</v>
      </c>
    </row>
    <row r="559" spans="1:5" ht="12.75" customHeight="1">
      <c r="A559" s="28" t="s">
        <v>40</v>
      </c>
      <c r="E559" s="29" t="s">
        <v>37</v>
      </c>
    </row>
    <row r="560" spans="1:5" ht="63.75" customHeight="1">
      <c r="A560" s="30" t="s">
        <v>41</v>
      </c>
      <c r="E560" s="31" t="s">
        <v>702</v>
      </c>
    </row>
    <row r="561" spans="1:5" ht="25.5" customHeight="1">
      <c r="A561" t="s">
        <v>43</v>
      </c>
      <c r="E561" s="29" t="s">
        <v>693</v>
      </c>
    </row>
    <row r="562" spans="1:16" ht="12.75" customHeight="1">
      <c r="A562" s="19" t="s">
        <v>35</v>
      </c>
      <c r="B562" s="23" t="s">
        <v>567</v>
      </c>
      <c r="C562" s="23" t="s">
        <v>703</v>
      </c>
      <c r="D562" s="19" t="s">
        <v>37</v>
      </c>
      <c r="E562" s="24" t="s">
        <v>704</v>
      </c>
      <c r="F562" s="25" t="s">
        <v>111</v>
      </c>
      <c r="G562" s="26">
        <v>490.238</v>
      </c>
      <c r="H562" s="27">
        <v>0</v>
      </c>
      <c r="I562" s="27">
        <f>ROUND(ROUND(H562,2)*ROUND(G562,3),2)</f>
      </c>
      <c r="O562">
        <f>(I562*21)/100</f>
      </c>
      <c r="P562" t="s">
        <v>13</v>
      </c>
    </row>
    <row r="563" spans="1:5" ht="12.75" customHeight="1">
      <c r="A563" s="28" t="s">
        <v>40</v>
      </c>
      <c r="E563" s="29" t="s">
        <v>37</v>
      </c>
    </row>
    <row r="564" spans="1:5" ht="63.75" customHeight="1">
      <c r="A564" s="30" t="s">
        <v>41</v>
      </c>
      <c r="E564" s="31" t="s">
        <v>705</v>
      </c>
    </row>
    <row r="565" spans="1:5" ht="25.5" customHeight="1">
      <c r="A565" t="s">
        <v>43</v>
      </c>
      <c r="E565" s="29" t="s">
        <v>693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P13"/>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ustomHeight="1">
      <c r="A1" t="s">
        <v>0</v>
      </c>
      <c r="B1" s="1"/>
      <c r="C1" s="1"/>
      <c r="D1" s="1"/>
      <c r="E1" s="1" t="s">
        <v>2</v>
      </c>
      <c r="F1" s="1"/>
      <c r="G1" s="1"/>
      <c r="H1" s="1"/>
      <c r="I1" s="1"/>
      <c r="P1" t="s">
        <v>12</v>
      </c>
    </row>
    <row r="2" spans="2:16" ht="24.75" customHeight="1">
      <c r="B2" s="1"/>
      <c r="C2" s="1"/>
      <c r="D2" s="1"/>
      <c r="E2" s="2" t="s">
        <v>3</v>
      </c>
      <c r="F2" s="1"/>
      <c r="G2" s="1"/>
      <c r="H2" s="5"/>
      <c r="I2" s="5"/>
      <c r="P2" t="s">
        <v>12</v>
      </c>
    </row>
    <row r="3" spans="1:16" ht="15" customHeight="1">
      <c r="A3" t="s">
        <v>1</v>
      </c>
      <c r="B3" s="8" t="s">
        <v>4</v>
      </c>
      <c r="C3" s="9" t="s">
        <v>5</v>
      </c>
      <c r="D3" s="1"/>
      <c r="E3" s="10" t="s">
        <v>6</v>
      </c>
      <c r="F3" s="1"/>
      <c r="G3" s="4"/>
      <c r="H3" s="3" t="s">
        <v>706</v>
      </c>
      <c r="I3" s="32">
        <f>0+I8+I13</f>
      </c>
      <c r="O3" t="s">
        <v>9</v>
      </c>
      <c r="P3" t="s">
        <v>13</v>
      </c>
    </row>
    <row r="4" spans="1:16" ht="15" customHeight="1">
      <c r="A4" t="s">
        <v>7</v>
      </c>
      <c r="B4" s="12" t="s">
        <v>8</v>
      </c>
      <c r="C4" s="13" t="s">
        <v>706</v>
      </c>
      <c r="D4" s="5"/>
      <c r="E4" s="14" t="s">
        <v>707</v>
      </c>
      <c r="F4" s="5"/>
      <c r="G4" s="5"/>
      <c r="H4" s="15"/>
      <c r="I4" s="15"/>
      <c r="O4" t="s">
        <v>10</v>
      </c>
      <c r="P4" t="s">
        <v>13</v>
      </c>
    </row>
    <row r="5" spans="1:16" ht="12.75" customHeight="1">
      <c r="A5" s="11" t="s">
        <v>16</v>
      </c>
      <c r="B5" s="11" t="s">
        <v>18</v>
      </c>
      <c r="C5" s="11" t="s">
        <v>20</v>
      </c>
      <c r="D5" s="11" t="s">
        <v>21</v>
      </c>
      <c r="E5" s="11" t="s">
        <v>22</v>
      </c>
      <c r="F5" s="11" t="s">
        <v>24</v>
      </c>
      <c r="G5" s="11" t="s">
        <v>26</v>
      </c>
      <c r="H5" s="11" t="s">
        <v>28</v>
      </c>
      <c r="I5" s="11"/>
      <c r="O5" t="s">
        <v>11</v>
      </c>
      <c r="P5" t="s">
        <v>13</v>
      </c>
    </row>
    <row r="6" spans="1:9" ht="12.75" customHeight="1">
      <c r="A6" s="11"/>
      <c r="B6" s="11"/>
      <c r="C6" s="11"/>
      <c r="D6" s="11"/>
      <c r="E6" s="11"/>
      <c r="F6" s="11"/>
      <c r="G6" s="11"/>
      <c r="H6" s="11" t="s">
        <v>29</v>
      </c>
      <c r="I6" s="11" t="s">
        <v>31</v>
      </c>
    </row>
    <row r="7" spans="1:9" ht="12.75" customHeight="1">
      <c r="A7" s="11" t="s">
        <v>17</v>
      </c>
      <c r="B7" s="11" t="s">
        <v>19</v>
      </c>
      <c r="C7" s="11" t="s">
        <v>13</v>
      </c>
      <c r="D7" s="11" t="s">
        <v>12</v>
      </c>
      <c r="E7" s="11" t="s">
        <v>23</v>
      </c>
      <c r="F7" s="11" t="s">
        <v>25</v>
      </c>
      <c r="G7" s="11" t="s">
        <v>27</v>
      </c>
      <c r="H7" s="11" t="s">
        <v>30</v>
      </c>
      <c r="I7" s="11" t="s">
        <v>32</v>
      </c>
    </row>
    <row r="8" spans="1:9" ht="12.75" customHeight="1">
      <c r="A8" s="15" t="s">
        <v>33</v>
      </c>
      <c r="B8" s="15"/>
      <c r="C8" s="20" t="s">
        <v>69</v>
      </c>
      <c r="D8" s="15"/>
      <c r="E8" s="21" t="s">
        <v>502</v>
      </c>
      <c r="F8" s="15"/>
      <c r="G8" s="15"/>
      <c r="H8" s="15"/>
      <c r="I8" s="22">
        <f>0+I9</f>
      </c>
    </row>
    <row r="9" spans="1:16" ht="12.75" customHeight="1">
      <c r="A9" s="19" t="s">
        <v>35</v>
      </c>
      <c r="B9" s="23" t="s">
        <v>19</v>
      </c>
      <c r="C9" s="23" t="s">
        <v>708</v>
      </c>
      <c r="D9" s="19" t="s">
        <v>37</v>
      </c>
      <c r="E9" s="24" t="s">
        <v>709</v>
      </c>
      <c r="F9" s="25" t="s">
        <v>710</v>
      </c>
      <c r="G9" s="26">
        <v>1</v>
      </c>
      <c r="H9" s="27">
        <v>0</v>
      </c>
      <c r="I9" s="27">
        <f>ROUND(ROUND(H9,2)*ROUND(G9,3),2)</f>
      </c>
      <c r="O9">
        <f>(I9*21)/100</f>
      </c>
      <c r="P9" t="s">
        <v>13</v>
      </c>
    </row>
    <row r="10" spans="1:5" ht="12.75" customHeight="1">
      <c r="A10" s="28" t="s">
        <v>40</v>
      </c>
      <c r="E10" s="29" t="s">
        <v>37</v>
      </c>
    </row>
    <row r="11" spans="1:5" ht="25.5" customHeight="1">
      <c r="A11" s="30" t="s">
        <v>41</v>
      </c>
      <c r="E11" s="31" t="s">
        <v>711</v>
      </c>
    </row>
    <row r="12" spans="1:5" ht="12.75" customHeight="1">
      <c r="A12" t="s">
        <v>43</v>
      </c>
      <c r="E12" s="29" t="s">
        <v>37</v>
      </c>
    </row>
    <row r="13" spans="1:9" ht="12.75" customHeight="1">
      <c r="A13" s="1" t="s">
        <v>33</v>
      </c>
      <c r="B13" s="1"/>
      <c r="C13" s="33" t="s">
        <v>712</v>
      </c>
      <c r="D13" s="1"/>
      <c r="E13" s="18" t="s">
        <v>713</v>
      </c>
      <c r="F13" s="1"/>
      <c r="G13" s="1"/>
      <c r="H13" s="1"/>
      <c r="I13" s="34">
        <f>0</f>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