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73C99A63-CEFB-4804-81B6-703CB9C07601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Pokyny pro vyplnění" sheetId="4" r:id="rId1"/>
    <sheet name="Rekapitulace" sheetId="3" r:id="rId2"/>
    <sheet name="PS 01" sheetId="1" r:id="rId3"/>
  </sheets>
  <externalReferences>
    <externalReference r:id="rId4"/>
    <externalReference r:id="rId5"/>
  </externalReferences>
  <definedNames>
    <definedName name="CenaCelkem">[1]Stavba!$G$29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>[1]Stavba!$J$29</definedName>
    <definedName name="NazevRozpoctu">'[2]Krycí list'!$D$2</definedName>
    <definedName name="nazevstavby">'[2]Krycí list'!$C$7</definedName>
    <definedName name="_xlnm.Print_Titles" localSheetId="2">'PS 01'!$1:$3</definedName>
    <definedName name="_xlnm.Print_Area" localSheetId="2">'PS 01'!$A$1:$K$292</definedName>
    <definedName name="_xlnm.Print_Area" localSheetId="1">Rekapitulace!$A$1:$E$45</definedName>
    <definedName name="PocetMJ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[1]Stavba!$G$23</definedName>
    <definedName name="ZakladDPHZakl">[1]Stavba!$G$25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91" i="1" l="1"/>
  <c r="H292" i="1" s="1"/>
  <c r="H290" i="1"/>
  <c r="J245" i="1"/>
  <c r="H245" i="1"/>
  <c r="F245" i="1"/>
  <c r="J244" i="1"/>
  <c r="H244" i="1"/>
  <c r="F244" i="1"/>
  <c r="J243" i="1"/>
  <c r="H243" i="1"/>
  <c r="F243" i="1"/>
  <c r="H5" i="1" l="1"/>
  <c r="H81" i="1" l="1"/>
  <c r="H82" i="1"/>
  <c r="H83" i="1"/>
  <c r="H84" i="1"/>
  <c r="E36" i="3" l="1"/>
  <c r="B35" i="3"/>
  <c r="B36" i="3"/>
  <c r="I280" i="1"/>
  <c r="I274" i="1"/>
  <c r="I268" i="1"/>
  <c r="I249" i="1"/>
  <c r="I259" i="1"/>
  <c r="I237" i="1"/>
  <c r="F230" i="1"/>
  <c r="H206" i="1"/>
  <c r="F205" i="1"/>
  <c r="C36" i="3" l="1"/>
  <c r="D36" i="3" s="1"/>
  <c r="H89" i="1"/>
  <c r="H10" i="1"/>
  <c r="H11" i="1"/>
  <c r="H13" i="1"/>
  <c r="H15" i="1"/>
  <c r="H17" i="1"/>
  <c r="H20" i="1"/>
  <c r="H22" i="1"/>
  <c r="H25" i="1"/>
  <c r="H27" i="1"/>
  <c r="H29" i="1"/>
  <c r="H31" i="1"/>
  <c r="H33" i="1"/>
  <c r="H35" i="1"/>
  <c r="H37" i="1"/>
  <c r="H40" i="1"/>
  <c r="H41" i="1"/>
  <c r="H42" i="1"/>
  <c r="H44" i="1"/>
  <c r="H46" i="1"/>
  <c r="H48" i="1"/>
  <c r="H50" i="1"/>
  <c r="H52" i="1"/>
  <c r="H54" i="1"/>
  <c r="H56" i="1"/>
  <c r="H58" i="1"/>
  <c r="H60" i="1"/>
  <c r="H62" i="1"/>
  <c r="H64" i="1"/>
  <c r="H68" i="1"/>
  <c r="H69" i="1"/>
  <c r="H71" i="1"/>
  <c r="H72" i="1"/>
  <c r="H73" i="1"/>
  <c r="H75" i="1"/>
  <c r="H77" i="1"/>
  <c r="H79" i="1"/>
  <c r="J230" i="1"/>
  <c r="H207" i="1"/>
  <c r="C32" i="3" s="1"/>
  <c r="H199" i="1" l="1"/>
  <c r="H201" i="1" s="1"/>
  <c r="C31" i="3" s="1"/>
  <c r="H181" i="1"/>
  <c r="H142" i="1"/>
  <c r="H86" i="1"/>
  <c r="J224" i="1"/>
  <c r="H183" i="1" l="1"/>
  <c r="C30" i="3" s="1"/>
  <c r="J86" i="1"/>
  <c r="J41" i="1"/>
  <c r="J40" i="1"/>
  <c r="H144" i="1" l="1"/>
  <c r="J54" i="1"/>
  <c r="J64" i="1"/>
  <c r="J62" i="1"/>
  <c r="J60" i="1"/>
  <c r="J58" i="1"/>
  <c r="J56" i="1"/>
  <c r="J52" i="1"/>
  <c r="J48" i="1"/>
  <c r="J46" i="1"/>
  <c r="J44" i="1"/>
  <c r="J42" i="1"/>
  <c r="J37" i="1"/>
  <c r="J35" i="1"/>
  <c r="J33" i="1"/>
  <c r="J31" i="1"/>
  <c r="J29" i="1"/>
  <c r="J27" i="1"/>
  <c r="J25" i="1"/>
  <c r="J22" i="1"/>
  <c r="J20" i="1"/>
  <c r="J17" i="1"/>
  <c r="J15" i="1"/>
  <c r="J13" i="1"/>
  <c r="J11" i="1"/>
  <c r="J10" i="1"/>
  <c r="J5" i="1"/>
  <c r="J98" i="1"/>
  <c r="J93" i="1"/>
  <c r="J113" i="1"/>
  <c r="J108" i="1"/>
  <c r="J105" i="1"/>
  <c r="J102" i="1"/>
  <c r="J100" i="1"/>
  <c r="J128" i="1"/>
  <c r="J126" i="1"/>
  <c r="J124" i="1"/>
  <c r="J122" i="1"/>
  <c r="J121" i="1"/>
  <c r="J117" i="1"/>
  <c r="J130" i="1"/>
  <c r="J133" i="1"/>
  <c r="J136" i="1"/>
  <c r="J205" i="1"/>
  <c r="J207" i="1" s="1"/>
  <c r="E32" i="3" s="1"/>
  <c r="J144" i="1"/>
  <c r="J138" i="1"/>
  <c r="J140" i="1"/>
  <c r="J146" i="1"/>
  <c r="J149" i="1"/>
  <c r="J158" i="1"/>
  <c r="J164" i="1"/>
  <c r="J167" i="1"/>
  <c r="J169" i="1"/>
  <c r="J175" i="1"/>
  <c r="J179" i="1"/>
  <c r="J186" i="1"/>
  <c r="J189" i="1"/>
  <c r="J191" i="1"/>
  <c r="J193" i="1"/>
  <c r="J195" i="1"/>
  <c r="J197" i="1"/>
  <c r="J211" i="1"/>
  <c r="J214" i="1"/>
  <c r="J216" i="1"/>
  <c r="J218" i="1"/>
  <c r="J220" i="1"/>
  <c r="J222" i="1"/>
  <c r="J249" i="1"/>
  <c r="J237" i="1"/>
  <c r="E34" i="3" s="1"/>
  <c r="J268" i="1"/>
  <c r="J259" i="1"/>
  <c r="J274" i="1"/>
  <c r="J280" i="1"/>
  <c r="H280" i="1"/>
  <c r="H274" i="1"/>
  <c r="H268" i="1"/>
  <c r="H259" i="1"/>
  <c r="H249" i="1"/>
  <c r="H237" i="1"/>
  <c r="H230" i="1"/>
  <c r="F237" i="1"/>
  <c r="J286" i="1" l="1"/>
  <c r="E35" i="3" s="1"/>
  <c r="H286" i="1"/>
  <c r="C35" i="3" s="1"/>
  <c r="D35" i="3" s="1"/>
  <c r="B34" i="3"/>
  <c r="C34" i="3"/>
  <c r="J201" i="1"/>
  <c r="E31" i="3" s="1"/>
  <c r="J183" i="1"/>
  <c r="E30" i="3" s="1"/>
  <c r="J90" i="1"/>
  <c r="E28" i="3" s="1"/>
  <c r="J154" i="1"/>
  <c r="E29" i="3" s="1"/>
  <c r="D34" i="3" l="1"/>
  <c r="H90" i="1"/>
  <c r="C28" i="3" s="1"/>
  <c r="E14" i="3" l="1"/>
  <c r="D28" i="3"/>
  <c r="J227" i="1"/>
  <c r="E33" i="3" s="1"/>
  <c r="F224" i="1"/>
  <c r="F222" i="1"/>
  <c r="F220" i="1"/>
  <c r="F218" i="1"/>
  <c r="F216" i="1"/>
  <c r="F214" i="1"/>
  <c r="F211" i="1"/>
  <c r="F197" i="1"/>
  <c r="F195" i="1"/>
  <c r="F193" i="1"/>
  <c r="F191" i="1"/>
  <c r="F189" i="1"/>
  <c r="F186" i="1"/>
  <c r="F179" i="1"/>
  <c r="F175" i="1"/>
  <c r="F169" i="1"/>
  <c r="F167" i="1"/>
  <c r="F164" i="1"/>
  <c r="F158" i="1"/>
  <c r="F140" i="1"/>
  <c r="F138" i="1"/>
  <c r="F144" i="1"/>
  <c r="F207" i="1"/>
  <c r="B32" i="3" s="1"/>
  <c r="D32" i="3" s="1"/>
  <c r="F136" i="1"/>
  <c r="F133" i="1"/>
  <c r="F130" i="1"/>
  <c r="F128" i="1"/>
  <c r="F126" i="1"/>
  <c r="F124" i="1"/>
  <c r="F122" i="1"/>
  <c r="F121" i="1"/>
  <c r="F117" i="1"/>
  <c r="F113" i="1"/>
  <c r="F108" i="1"/>
  <c r="F105" i="1"/>
  <c r="F102" i="1"/>
  <c r="F100" i="1"/>
  <c r="F98" i="1"/>
  <c r="F93" i="1"/>
  <c r="F149" i="1"/>
  <c r="F146" i="1"/>
  <c r="F201" i="1" l="1"/>
  <c r="B31" i="3" s="1"/>
  <c r="D31" i="3" s="1"/>
  <c r="F183" i="1"/>
  <c r="B30" i="3" s="1"/>
  <c r="D30" i="3" s="1"/>
  <c r="H226" i="1"/>
  <c r="H227" i="1" s="1"/>
  <c r="C33" i="3" s="1"/>
  <c r="H152" i="1"/>
  <c r="H154" i="1" s="1"/>
  <c r="C29" i="3" s="1"/>
  <c r="F154" i="1"/>
  <c r="B29" i="3" s="1"/>
  <c r="F227" i="1"/>
  <c r="B33" i="3" s="1"/>
  <c r="D33" i="3" l="1"/>
  <c r="D29" i="3"/>
  <c r="E11" i="3"/>
  <c r="E10" i="3"/>
  <c r="E15" i="3" l="1"/>
  <c r="E20" i="3" l="1"/>
  <c r="E22" i="3" s="1"/>
  <c r="D23" i="3" s="1"/>
  <c r="E23" i="3" s="1"/>
  <c r="E25" i="3" s="1"/>
</calcChain>
</file>

<file path=xl/sharedStrings.xml><?xml version="1.0" encoding="utf-8"?>
<sst xmlns="http://schemas.openxmlformats.org/spreadsheetml/2006/main" count="614" uniqueCount="332">
  <si>
    <t>poz.1</t>
  </si>
  <si>
    <t>Spalovací komora</t>
  </si>
  <si>
    <t>ks</t>
  </si>
  <si>
    <t>šamotová vyzdívka do 1500°C</t>
  </si>
  <si>
    <t>ventilátor primárního spalovacího vzduchu</t>
  </si>
  <si>
    <t>poz.2</t>
  </si>
  <si>
    <t>pro kontejnery o objemu 1,1 m3</t>
  </si>
  <si>
    <t>hmotnost 0,6 t</t>
  </si>
  <si>
    <t>poz.3</t>
  </si>
  <si>
    <t>centrální hydraulické zařízení 5,5 kW</t>
  </si>
  <si>
    <t>poz.4</t>
  </si>
  <si>
    <t>zemní plyn - 60-335 kW</t>
  </si>
  <si>
    <t>včetně plynových zabezpečovacích armatur</t>
  </si>
  <si>
    <t>kabeláž technologické elektroinstalace, silnoproud, MaR, ASŘTP</t>
  </si>
  <si>
    <t>2x PC</t>
  </si>
  <si>
    <t>poz.5</t>
  </si>
  <si>
    <t>ocelový plášť, šamotová vyzdívka</t>
  </si>
  <si>
    <t>parametry 1100°C, 2sec</t>
  </si>
  <si>
    <t>ventilátor sekundárního spalovacího vzduchu</t>
  </si>
  <si>
    <t>poz.6</t>
  </si>
  <si>
    <t>zemní plyn - 200-950 kW</t>
  </si>
  <si>
    <t>hmotnost 70 kg</t>
  </si>
  <si>
    <t>poz.7</t>
  </si>
  <si>
    <t>poz.8</t>
  </si>
  <si>
    <t>poz.9</t>
  </si>
  <si>
    <t>včetně komínová klapky pro nouzový provoz, pneumatické ovládání</t>
  </si>
  <si>
    <t>hmotnost 1,5 t</t>
  </si>
  <si>
    <t>poz.11</t>
  </si>
  <si>
    <t>parní výkon cca 1400 kg/h, 1,3 MPa</t>
  </si>
  <si>
    <t>poz.12</t>
  </si>
  <si>
    <t>poz.13</t>
  </si>
  <si>
    <t>poz.14</t>
  </si>
  <si>
    <t>včetně podpěrné ocelové konstrukce</t>
  </si>
  <si>
    <t>délka L = 15,7 m</t>
  </si>
  <si>
    <t>poz.15</t>
  </si>
  <si>
    <t>délka L = 8,5 m</t>
  </si>
  <si>
    <t>poz.16</t>
  </si>
  <si>
    <t>příkon 15 kW</t>
  </si>
  <si>
    <t>poz.21</t>
  </si>
  <si>
    <t>poz.22</t>
  </si>
  <si>
    <t>rozměr 1,5x1,25 m</t>
  </si>
  <si>
    <t>poz.23</t>
  </si>
  <si>
    <t>poz.24</t>
  </si>
  <si>
    <t>poz.51</t>
  </si>
  <si>
    <t xml:space="preserve">Ventilátor chlazení termoreaktoru </t>
  </si>
  <si>
    <t xml:space="preserve">Izolace termoreaktoru </t>
  </si>
  <si>
    <t>poz.31</t>
  </si>
  <si>
    <t>regenerace tlakovým vzduchem</t>
  </si>
  <si>
    <t>elektrický ohřev výsypky 10 kW</t>
  </si>
  <si>
    <t>včetně nosné ocelové konstrukce a obslužné plošiny</t>
  </si>
  <si>
    <t>hmotnost 3,5 t</t>
  </si>
  <si>
    <t>poz.32</t>
  </si>
  <si>
    <t>typ zásobníku - big-bag vč. závěsné konstrukce</t>
  </si>
  <si>
    <t>poz.33</t>
  </si>
  <si>
    <t>poz.34</t>
  </si>
  <si>
    <t>nosná ocelové konstrukce, obslužná plošina, žebřík</t>
  </si>
  <si>
    <t>odprašovací filtr regenerovaný tlakovým vzduchem</t>
  </si>
  <si>
    <t>elektrické vyhřívání výsypky 15 kW</t>
  </si>
  <si>
    <t>vyprazdňovací hubice, oklep výsypky</t>
  </si>
  <si>
    <t>hmotnost 7,0 t</t>
  </si>
  <si>
    <t>poz.35</t>
  </si>
  <si>
    <t>příkon 30 kW</t>
  </si>
  <si>
    <t>kabeláž technologické elektroinstalace</t>
  </si>
  <si>
    <t>poz.41</t>
  </si>
  <si>
    <t>průměr 1,2 m, výška 6,0 m</t>
  </si>
  <si>
    <t>měření pH, regulace hladiny vody, potrubí, armatury</t>
  </si>
  <si>
    <t>poz.42</t>
  </si>
  <si>
    <t>teplota spalin vstup/výstup: 200/75°C</t>
  </si>
  <si>
    <t>poz.43</t>
  </si>
  <si>
    <t>poz.44</t>
  </si>
  <si>
    <t>poz.45</t>
  </si>
  <si>
    <t>dávkovací čerpadla, záchytná vana, měření hladiny</t>
  </si>
  <si>
    <t xml:space="preserve">Kompresor bezmazný </t>
  </si>
  <si>
    <t>příkon 11 kW</t>
  </si>
  <si>
    <t>poz.52</t>
  </si>
  <si>
    <t>poz.53</t>
  </si>
  <si>
    <t xml:space="preserve">Jemný prachový filtr </t>
  </si>
  <si>
    <t>poz.54</t>
  </si>
  <si>
    <t xml:space="preserve">Sušička vzduchu TRB -40°C </t>
  </si>
  <si>
    <t>poz.55</t>
  </si>
  <si>
    <t xml:space="preserve">Hrubý prachový filtr </t>
  </si>
  <si>
    <t>poz.56</t>
  </si>
  <si>
    <t xml:space="preserve">Automatický odvaděč kondenzátu, 230 V </t>
  </si>
  <si>
    <t xml:space="preserve">Elektroinstalace, vzduchotechnika </t>
  </si>
  <si>
    <t>kg</t>
  </si>
  <si>
    <t>Kouřovody ocelové, korozivzdorná ocel, včetně uložení, izolace</t>
  </si>
  <si>
    <t>povrch - Al.plech</t>
  </si>
  <si>
    <t>2x kohout DN 50, PN 16</t>
  </si>
  <si>
    <t>2x filtr DN 50, PN 16</t>
  </si>
  <si>
    <t>3x zp.klapka DN 32, PN 40</t>
  </si>
  <si>
    <t>6x ventil DN 32, PN 40</t>
  </si>
  <si>
    <t>nátěr pod izolaci</t>
  </si>
  <si>
    <t>1x zp.klapka DN 65, PN 40</t>
  </si>
  <si>
    <t>2x ventil DN 65, PN 40</t>
  </si>
  <si>
    <t>4x kohout DN 50, PN 16</t>
  </si>
  <si>
    <t>4x kohout DN 40, PN 16</t>
  </si>
  <si>
    <t>3x kohout DN 15, PN 16</t>
  </si>
  <si>
    <t>8x kohout DN 25, PN 16</t>
  </si>
  <si>
    <t>1x kohout DN 40, PN 16</t>
  </si>
  <si>
    <t>Lešení</t>
  </si>
  <si>
    <t>jednotka</t>
  </si>
  <si>
    <t>množství</t>
  </si>
  <si>
    <r>
      <t>svařovaný, vzduchem chlazený plášť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</si>
  <si>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>měřící zařízení 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</si>
  <si>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výkon 2,4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/h, 2,0 MPa</t>
    </r>
  </si>
  <si>
    <r>
      <t>množství suchých spalin 3200 Nm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</si>
  <si>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>parametry 15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/h, 5,5 kW</t>
    </r>
  </si>
  <si>
    <r>
      <t>výkon 70 Nm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 / 0,7 MPa</t>
    </r>
  </si>
  <si>
    <r>
      <t>izolace rohož z čedičové vlny tl.100 mm = (3 + 125)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</si>
  <si>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Kč</t>
  </si>
  <si>
    <t>montáž</t>
  </si>
  <si>
    <t>výkon  425 m3/h</t>
  </si>
  <si>
    <t>vzt. potrubí D 300 mm, izolace, L = 35 m</t>
  </si>
  <si>
    <t>rohož z čedičové vlny tl. 100 mm, 60 m2</t>
  </si>
  <si>
    <t>oplechování, 120 m2</t>
  </si>
  <si>
    <t>Filtrace spalin</t>
  </si>
  <si>
    <t>Filtrace spalin - celkem</t>
  </si>
  <si>
    <t>Kompresorová stanice</t>
  </si>
  <si>
    <t>D 610 x 3 (45 kg/m) - 1 m</t>
  </si>
  <si>
    <t>D 400 x 2,5 (25 kg/m) - 65 m</t>
  </si>
  <si>
    <t>DN 32 - 50 m</t>
  </si>
  <si>
    <t>DN 50 - 75 m</t>
  </si>
  <si>
    <t>DN 25 - 12 m</t>
  </si>
  <si>
    <t>DN 50 - 25 m</t>
  </si>
  <si>
    <t>DN 65 - 60 m</t>
  </si>
  <si>
    <t>DN 40 - 40 m</t>
  </si>
  <si>
    <t>DN 25 - 80 m</t>
  </si>
  <si>
    <t>DN 40 - 65 m</t>
  </si>
  <si>
    <t>Kompresorová stanice - celkem</t>
  </si>
  <si>
    <t>materiál</t>
  </si>
  <si>
    <t>hmotnost</t>
  </si>
  <si>
    <t>hm.celkem</t>
  </si>
  <si>
    <t>Spalovací zařízení</t>
  </si>
  <si>
    <r>
      <t>Vyklápěcí zařízení kontejnerů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</si>
  <si>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Hydraulické vsázecí zařízení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</si>
  <si>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Zapalovací hořák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</si>
  <si>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Elektrický skříňový rozvaděč (spalovací zařízení)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</si>
  <si>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Termoreaktor (dohořívací komora)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</si>
  <si>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Podpůrný hořák 1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</si>
  <si>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Podpůrný hořák 2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</si>
  <si>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Kouřovody, ocelový plášť, šamotová vyzdívka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</si>
  <si>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Chladič spalin, ocelový plášť, šamotová vyzdívka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</si>
  <si>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Spalinový výměník - parní kotel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</si>
  <si>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Spalinový výměník - ekonomizér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</si>
  <si>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Napájecí čerpadlo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</si>
  <si>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Pasový dopravník popela, lomený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</si>
  <si>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Pasový dopravník popela, přímý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</si>
  <si>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Podlahová váha, elektronická, nosnost max 500 kg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</si>
  <si>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Čistící přístroj, teplovodní, elektrický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</si>
  <si>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Látkový hadicový dioxinový filtr Remedia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</si>
  <si>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Dopravní dmychadlo pneudopravy popílku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</si>
  <si>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Zásobník sorbentu (zeolitu) včetně dávkování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</si>
  <si>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Silo popílku, celkový objem 10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</si>
  <si>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Spalinový ventilátor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</si>
  <si>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Elektrický skříňový rozvaděč (filtr spalin)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</si>
  <si>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Protiproudá pračka spalin, věžová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</si>
  <si>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Vstřikovací chladič spalin (quench) D 450 mm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</si>
  <si>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Čerpadlo prací vody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</si>
  <si>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Zásobník NaOH 2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</si>
  <si>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Elektrický skříňový rozvaděč (pračka spalin)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</si>
  <si>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Vzdušník 1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</si>
  <si>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příkon 16 kW (mytí kontejnerů)</t>
  </si>
  <si>
    <t>Demontáže stávajícího zařízení</t>
  </si>
  <si>
    <t>Demontáže - celkem</t>
  </si>
  <si>
    <t>Protiproudá pračka spalin, věžová , 1.stupeň</t>
  </si>
  <si>
    <t xml:space="preserve">Čerpadlo prací vody </t>
  </si>
  <si>
    <r>
      <t>parametry 15 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/h, 5,5 kW</t>
    </r>
  </si>
  <si>
    <r>
      <t>Zásobník NaOH 2 m</t>
    </r>
    <r>
      <rPr>
        <b/>
        <vertAlign val="superscript"/>
        <sz val="11"/>
        <rFont val="Calibri"/>
        <family val="2"/>
        <charset val="238"/>
        <scheme val="minor"/>
      </rPr>
      <t>3</t>
    </r>
    <r>
      <rPr>
        <b/>
        <sz val="11"/>
        <rFont val="Calibri"/>
        <family val="2"/>
        <charset val="238"/>
        <scheme val="minor"/>
      </rPr>
      <t xml:space="preserve"> </t>
    </r>
  </si>
  <si>
    <t xml:space="preserve">Elektrický skříňový rozvaděč (pračka spalin) </t>
  </si>
  <si>
    <t>Ventilátor spalin</t>
  </si>
  <si>
    <t>PP+ocel, průměr 1,2 m, výška 6,0 m, včetně potrubí</t>
  </si>
  <si>
    <t>PP, průměr 1,2 m, výška 6,0 m, včetně potrubí</t>
  </si>
  <si>
    <t>3000 m3/h, 11 kW</t>
  </si>
  <si>
    <t>Nádrž beztlaká</t>
  </si>
  <si>
    <t>PP, D 800 mm, H 1300 mm</t>
  </si>
  <si>
    <t>včetně chladiče spalin</t>
  </si>
  <si>
    <t>Podpůrný hořák</t>
  </si>
  <si>
    <t>Souprava pro kontinuální měření emisí</t>
  </si>
  <si>
    <t>odpopelňovací zařízení s integrovaným čechračem</t>
  </si>
  <si>
    <t>rozměr 1,50x1,25 m</t>
  </si>
  <si>
    <t>Spalovací zařízení - celkem</t>
  </si>
  <si>
    <t>m2</t>
  </si>
  <si>
    <t>Demontáž nosných ocelových konstrukcí</t>
  </si>
  <si>
    <t>Ekologická likvidace, odvoz</t>
  </si>
  <si>
    <t>analyzátory ve skříni 1,6x0,8m, PC</t>
  </si>
  <si>
    <t>m.j.</t>
  </si>
  <si>
    <t>Kč/m.j.</t>
  </si>
  <si>
    <t>kg/m.j.</t>
  </si>
  <si>
    <t>včetně po kotvení na základy</t>
  </si>
  <si>
    <t xml:space="preserve">z válcovaných profilů a pochozích plechů tl. 5 mm </t>
  </si>
  <si>
    <t>Materiál S235JR.</t>
  </si>
  <si>
    <t>Povrchová úprava nátěr odpovídající agresivitě C5 s životností 15 let.</t>
  </si>
  <si>
    <t>Ocelová konstrukce plošin</t>
  </si>
  <si>
    <t xml:space="preserve">doplněná o pochozí slzičkový plech vyztuženým žebry. </t>
  </si>
  <si>
    <t>pro přístup k technologii z válcovaných profilů</t>
  </si>
  <si>
    <t xml:space="preserve">Dodávka včetně kotvení, stavebních přípomocí pro provedení </t>
  </si>
  <si>
    <t>kotvení a montážní a dílenské dokumentace.</t>
  </si>
  <si>
    <t>Popis prací</t>
  </si>
  <si>
    <t>m</t>
  </si>
  <si>
    <t>DN 32</t>
  </si>
  <si>
    <t>DN 50</t>
  </si>
  <si>
    <t>DN 25</t>
  </si>
  <si>
    <t>DN 65</t>
  </si>
  <si>
    <t>DN 40</t>
  </si>
  <si>
    <t>Demontáž potrubí, včetně uložení, armatur, izolace:</t>
  </si>
  <si>
    <t>- Potrubí napájecí vody</t>
  </si>
  <si>
    <t>- Potrubí páry</t>
  </si>
  <si>
    <t>- Potrubí topné vody</t>
  </si>
  <si>
    <t>- Potrubí teplé vody</t>
  </si>
  <si>
    <t>- Potrubí stačeného vzduchu</t>
  </si>
  <si>
    <t>odpopelňovací zařízení a integrovaným čechračem</t>
  </si>
  <si>
    <r>
      <t>Podlahová váha, elektronická, nosnost max 1000 kg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</si>
  <si>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t>vč. vzt. potrubí D 300 mm, izolace, L = 35 m</t>
  </si>
  <si>
    <t>včetně nosné ocelové konstrukce a obslužné plošiny, elektroinstalace</t>
  </si>
  <si>
    <t>Vstřikovací chladič (qunsch 450)</t>
  </si>
  <si>
    <t>ocelový</t>
  </si>
  <si>
    <t>poz.25</t>
  </si>
  <si>
    <t>Emisní monitoring</t>
  </si>
  <si>
    <t>Emisní monitoring - celkem</t>
  </si>
  <si>
    <t>včetně montáže</t>
  </si>
  <si>
    <t>Mokrá vypírka spalin</t>
  </si>
  <si>
    <t>Mokrá vypírka spalin - celkem</t>
  </si>
  <si>
    <t>analyzátory v rámu. 1x PC</t>
  </si>
  <si>
    <t>materiál celkem</t>
  </si>
  <si>
    <t>montáž celkem</t>
  </si>
  <si>
    <t>t</t>
  </si>
  <si>
    <t/>
  </si>
  <si>
    <t xml:space="preserve">Potrubí </t>
  </si>
  <si>
    <t>Ocelové konstrukce a kouřovody</t>
  </si>
  <si>
    <t>Ocelové konstrukce a kouřovody - celkem</t>
  </si>
  <si>
    <t>Lešení celkem</t>
  </si>
  <si>
    <t>Potrubí - celkem</t>
  </si>
  <si>
    <t>REKAPITULACE NÁKLADŮ</t>
  </si>
  <si>
    <t>Akce</t>
  </si>
  <si>
    <t>Projekt</t>
  </si>
  <si>
    <t>Investor</t>
  </si>
  <si>
    <t>Z. č.</t>
  </si>
  <si>
    <t>A. č.</t>
  </si>
  <si>
    <t>Název</t>
  </si>
  <si>
    <t>Hodnota A</t>
  </si>
  <si>
    <t>Hodnota B</t>
  </si>
  <si>
    <t>Základní náklady</t>
  </si>
  <si>
    <t>Hodinové zůčtovací sazby</t>
  </si>
  <si>
    <t>Demontáže</t>
  </si>
  <si>
    <t>Základní náklady celkem</t>
  </si>
  <si>
    <t>Vedlejší a ostatní náklady</t>
  </si>
  <si>
    <t>Vedlejší náklady</t>
  </si>
  <si>
    <t>Ostatní náklady</t>
  </si>
  <si>
    <t>Vedlejší a ostatní náklady celkem</t>
  </si>
  <si>
    <t>Náklady celkem</t>
  </si>
  <si>
    <t>Základ a hodnota DPH 21%</t>
  </si>
  <si>
    <t>Základ a hodnota DPH 15%</t>
  </si>
  <si>
    <t>Náklady celkem s DPH</t>
  </si>
  <si>
    <t>Součty odstavců</t>
  </si>
  <si>
    <t>Vypracoval</t>
  </si>
  <si>
    <t>Kontroloval</t>
  </si>
  <si>
    <t>Datum</t>
  </si>
  <si>
    <t>Zpracovatel</t>
  </si>
  <si>
    <t>Centroprojekt Group a.s. Zlín</t>
  </si>
  <si>
    <t>CÚ</t>
  </si>
  <si>
    <t>Poznámka</t>
  </si>
  <si>
    <t>Uvedené ceny jsou v Kč a nezahrnují DPH, pokud to není uvedeno.</t>
  </si>
  <si>
    <t>Komplexní obnova spalovny v NPK, a.s.</t>
  </si>
  <si>
    <t>1.</t>
  </si>
  <si>
    <t>2.</t>
  </si>
  <si>
    <t>1. Demontáže</t>
  </si>
  <si>
    <t>2. Spalovací zařízení</t>
  </si>
  <si>
    <t>3.</t>
  </si>
  <si>
    <t>3. Filtrace spalin</t>
  </si>
  <si>
    <t>Dodávka</t>
  </si>
  <si>
    <t>Montáž</t>
  </si>
  <si>
    <t>4. Mokrá vypírka spalin</t>
  </si>
  <si>
    <t>5.</t>
  </si>
  <si>
    <t>4.</t>
  </si>
  <si>
    <t>5. Emisní monitoring</t>
  </si>
  <si>
    <t>6.</t>
  </si>
  <si>
    <t>6. Kompresorová stanice</t>
  </si>
  <si>
    <t>7. Ocelové konstruke a kouřovody</t>
  </si>
  <si>
    <t>7.</t>
  </si>
  <si>
    <t>8.</t>
  </si>
  <si>
    <t>9.</t>
  </si>
  <si>
    <t xml:space="preserve">8. Potrubí </t>
  </si>
  <si>
    <t>9. Lešení</t>
  </si>
  <si>
    <t>Potrubí napájecí vody</t>
  </si>
  <si>
    <t>včetně uložení, armatur, nátěrů, izolací</t>
  </si>
  <si>
    <t>Potrubí páry 1,3 MPa</t>
  </si>
  <si>
    <t>Potrubí topné vody</t>
  </si>
  <si>
    <t>Potrubí teplé vody</t>
  </si>
  <si>
    <t>Potrubí stlačeného vzduchu, nerez</t>
  </si>
  <si>
    <t>dodávka</t>
  </si>
  <si>
    <t xml:space="preserve">Montáž zařízení </t>
  </si>
  <si>
    <t xml:space="preserve">poz.51-56 </t>
  </si>
  <si>
    <t>Odlučovač vodních kapek</t>
  </si>
  <si>
    <t xml:space="preserve">demister </t>
  </si>
  <si>
    <t>Montáž zařízení</t>
  </si>
  <si>
    <t>poz.41-45</t>
  </si>
  <si>
    <t>průtok vody cca 1400 kg/h, 1,3 MPa</t>
  </si>
  <si>
    <t>Pojízdný kladkostroj ruční, řetízkový</t>
  </si>
  <si>
    <t xml:space="preserve">nosnost 1 t </t>
  </si>
  <si>
    <t xml:space="preserve">poz.1-24 </t>
  </si>
  <si>
    <t>poz. 16</t>
  </si>
  <si>
    <t xml:space="preserve">poz.31-35 </t>
  </si>
  <si>
    <t>Nemocnice Pardubického kraje, a.s.</t>
  </si>
  <si>
    <t>171063</t>
  </si>
  <si>
    <t>CTX-N-002</t>
  </si>
  <si>
    <t>izolace pouzdro tl. 60/100 mm</t>
  </si>
  <si>
    <t>izolace pouzdro tl. 80/100 mm</t>
  </si>
  <si>
    <t>DN 50 - 70 m</t>
  </si>
  <si>
    <t>Hmotnost [kg]</t>
  </si>
  <si>
    <t>PS 01 - Obnova technologie spalovny</t>
  </si>
  <si>
    <t>Pracoviště Pardubická nemocnice</t>
  </si>
  <si>
    <t>Cena</t>
  </si>
  <si>
    <t>Centrální průmyslový vysavač včetně potrubí</t>
  </si>
  <si>
    <t>Látkový hadicový dioxinový filtr s katalyzací škodlivin ve spalinách</t>
  </si>
  <si>
    <t>Centrální průmyslový vysavač</t>
  </si>
  <si>
    <t>- Potrubí zemního plynu</t>
  </si>
  <si>
    <t>DN 100</t>
  </si>
  <si>
    <t>Demontáž ocelové skříně HUP</t>
  </si>
  <si>
    <t>z válcovaných profilů a plechu</t>
  </si>
  <si>
    <t>08/2019</t>
  </si>
  <si>
    <t>2019</t>
  </si>
  <si>
    <t>CENOVÁ</t>
  </si>
  <si>
    <t>SOUSTAVA</t>
  </si>
  <si>
    <t xml:space="preserve">VLASTNÍ 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</si>
  <si>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</si>
  <si>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</si>
  <si>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r>
      <t>průtok suchých spalin 3600 Nm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</si>
  <si>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t xml:space="preserve">Komínový plášť ocelový, opískování, nátěry, oprava kotevních desek </t>
  </si>
  <si>
    <t>ocelový komín délky 23 m, venk. průměr 920 mm, venk. žebřík s ochranným košem,  kompletní opískování a nátěr odpovídající agresivitě C5 s životností 15 let</t>
  </si>
  <si>
    <t>po opískování OK kontrola zkorodovaných ploch kotevních desek komínů , zaměření úbytku nosného materiálu,  statické zesílení kotevní desky navařením žeber z plechu výšky cca 150 mm, tl. min. 8 mm po cca 400 mm</t>
  </si>
  <si>
    <t>protorové pro rozměr místnosti 18x8m, výška 7 m, nasazení min. 4 měsíce</t>
  </si>
  <si>
    <t xml:space="preserve">venkovní prostorové pro nátěr komínů, výška 22 m, nasazení min. 1 měsíc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</si>
</sst>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2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敓潧⁥䥕ᬀ玾㐀r☸3_x0008_"/>
      <charset val="238"/>
    </font>
    <font>
      <sz val="7"/>
      <color rgb="FF000000"/>
      <name val="敓潧⁥䥕ᬀ玾㐀r☸3_x0008_"/>
      <charset val="238"/>
    </font>
    <font>
      <b/>
      <sz val="9"/>
      <color rgb="FF000000"/>
      <name val="敓潧⁥䥕ᬀ玾㐀r☸3_x0008_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sz val="8"/>
      <color rgb="FF000000"/>
      <name val="敓潧⁥䥕ᬀ玾㐀r☸3_x0008_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rgb="FFC0C0C0"/>
      </left>
      <right/>
      <top style="thin">
        <color indexed="64"/>
      </top>
      <bottom style="thin">
        <color rgb="FFC0C0C0"/>
      </bottom>
      <diagonal/>
    </border>
  </borders>
  <cellStyleXfs count="2">
    <xf numFmtId="0" fontId="0" fillId="0" borderId="0"/>
    <xf numFmtId="0" fontId="19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4" fontId="13" fillId="4" borderId="5" xfId="0" applyNumberFormat="1" applyFont="1" applyFill="1" applyBorder="1" applyAlignment="1">
      <alignment horizontal="right"/>
    </xf>
    <xf numFmtId="4" fontId="0" fillId="0" borderId="0" xfId="0" applyNumberFormat="1"/>
    <xf numFmtId="49" fontId="0" fillId="0" borderId="0" xfId="0" applyNumberFormat="1"/>
    <xf numFmtId="49" fontId="16" fillId="7" borderId="9" xfId="0" applyNumberFormat="1" applyFont="1" applyFill="1" applyBorder="1" applyAlignment="1">
      <alignment horizontal="left"/>
    </xf>
    <xf numFmtId="49" fontId="12" fillId="8" borderId="5" xfId="0" applyNumberFormat="1" applyFont="1" applyFill="1" applyBorder="1" applyAlignment="1">
      <alignment horizontal="left"/>
    </xf>
    <xf numFmtId="49" fontId="17" fillId="8" borderId="10" xfId="0" applyNumberFormat="1" applyFont="1" applyFill="1" applyBorder="1" applyAlignment="1">
      <alignment horizontal="left"/>
    </xf>
    <xf numFmtId="0" fontId="0" fillId="0" borderId="0" xfId="0" applyAlignment="1"/>
    <xf numFmtId="49" fontId="16" fillId="7" borderId="11" xfId="0" applyNumberFormat="1" applyFont="1" applyFill="1" applyBorder="1" applyAlignment="1">
      <alignment horizontal="left"/>
    </xf>
    <xf numFmtId="49" fontId="17" fillId="8" borderId="12" xfId="0" applyNumberFormat="1" applyFont="1" applyFill="1" applyBorder="1" applyAlignment="1">
      <alignment horizontal="left"/>
    </xf>
    <xf numFmtId="49" fontId="16" fillId="7" borderId="13" xfId="0" applyNumberFormat="1" applyFont="1" applyFill="1" applyBorder="1" applyAlignment="1">
      <alignment horizontal="left"/>
    </xf>
    <xf numFmtId="49" fontId="12" fillId="8" borderId="14" xfId="0" applyNumberFormat="1" applyFont="1" applyFill="1" applyBorder="1" applyAlignment="1">
      <alignment horizontal="left"/>
    </xf>
    <xf numFmtId="49" fontId="17" fillId="8" borderId="15" xfId="0" applyNumberFormat="1" applyFont="1" applyFill="1" applyBorder="1" applyAlignment="1">
      <alignment horizontal="left"/>
    </xf>
    <xf numFmtId="49" fontId="13" fillId="9" borderId="16" xfId="0" applyNumberFormat="1" applyFont="1" applyFill="1" applyBorder="1" applyAlignment="1">
      <alignment horizontal="left"/>
    </xf>
    <xf numFmtId="49" fontId="12" fillId="8" borderId="16" xfId="0" applyNumberFormat="1" applyFont="1" applyFill="1" applyBorder="1" applyAlignment="1">
      <alignment horizontal="left"/>
    </xf>
    <xf numFmtId="165" fontId="12" fillId="8" borderId="5" xfId="0" applyNumberFormat="1" applyFont="1" applyFill="1" applyBorder="1" applyAlignment="1">
      <alignment horizontal="right"/>
    </xf>
    <xf numFmtId="165" fontId="12" fillId="8" borderId="12" xfId="0" applyNumberFormat="1" applyFont="1" applyFill="1" applyBorder="1" applyAlignment="1">
      <alignment horizontal="right"/>
    </xf>
    <xf numFmtId="49" fontId="13" fillId="4" borderId="16" xfId="0" applyNumberFormat="1" applyFont="1" applyFill="1" applyBorder="1" applyAlignment="1">
      <alignment horizontal="left"/>
    </xf>
    <xf numFmtId="165" fontId="13" fillId="4" borderId="5" xfId="0" applyNumberFormat="1" applyFont="1" applyFill="1" applyBorder="1" applyAlignment="1">
      <alignment horizontal="right"/>
    </xf>
    <xf numFmtId="165" fontId="13" fillId="4" borderId="12" xfId="0" applyNumberFormat="1" applyFont="1" applyFill="1" applyBorder="1" applyAlignment="1">
      <alignment horizontal="right"/>
    </xf>
    <xf numFmtId="49" fontId="14" fillId="5" borderId="16" xfId="0" applyNumberFormat="1" applyFont="1" applyFill="1" applyBorder="1" applyAlignment="1">
      <alignment horizontal="left"/>
    </xf>
    <xf numFmtId="165" fontId="14" fillId="5" borderId="5" xfId="0" applyNumberFormat="1" applyFont="1" applyFill="1" applyBorder="1" applyAlignment="1">
      <alignment horizontal="right"/>
    </xf>
    <xf numFmtId="165" fontId="14" fillId="5" borderId="12" xfId="0" applyNumberFormat="1" applyFont="1" applyFill="1" applyBorder="1" applyAlignment="1">
      <alignment horizontal="right"/>
    </xf>
    <xf numFmtId="4" fontId="13" fillId="4" borderId="12" xfId="0" applyNumberFormat="1" applyFont="1" applyFill="1" applyBorder="1" applyAlignment="1">
      <alignment horizontal="right"/>
    </xf>
    <xf numFmtId="49" fontId="12" fillId="8" borderId="12" xfId="0" applyNumberFormat="1" applyFont="1" applyFill="1" applyBorder="1" applyAlignment="1">
      <alignment horizontal="center" wrapText="1"/>
    </xf>
    <xf numFmtId="49" fontId="12" fillId="8" borderId="5" xfId="0" applyNumberFormat="1" applyFont="1" applyFill="1" applyBorder="1" applyAlignment="1">
      <alignment horizontal="center" wrapText="1"/>
    </xf>
    <xf numFmtId="4" fontId="12" fillId="8" borderId="12" xfId="0" applyNumberFormat="1" applyFont="1" applyFill="1" applyBorder="1" applyAlignment="1">
      <alignment horizontal="center"/>
    </xf>
    <xf numFmtId="49" fontId="13" fillId="4" borderId="5" xfId="0" applyNumberFormat="1" applyFont="1" applyFill="1" applyBorder="1" applyAlignment="1">
      <alignment horizontal="center"/>
    </xf>
    <xf numFmtId="49" fontId="12" fillId="8" borderId="12" xfId="0" applyNumberFormat="1" applyFont="1" applyFill="1" applyBorder="1" applyAlignment="1">
      <alignment horizontal="left"/>
    </xf>
    <xf numFmtId="49" fontId="16" fillId="7" borderId="17" xfId="0" applyNumberFormat="1" applyFont="1" applyFill="1" applyBorder="1" applyAlignment="1">
      <alignment horizontal="left"/>
    </xf>
    <xf numFmtId="49" fontId="12" fillId="8" borderId="15" xfId="0" applyNumberFormat="1" applyFont="1" applyFill="1" applyBorder="1" applyAlignment="1">
      <alignment horizontal="left"/>
    </xf>
    <xf numFmtId="0" fontId="0" fillId="0" borderId="0" xfId="0" applyFill="1"/>
    <xf numFmtId="0" fontId="0" fillId="0" borderId="18" xfId="0" applyBorder="1"/>
    <xf numFmtId="0" fontId="0" fillId="0" borderId="18" xfId="0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0" borderId="18" xfId="0" applyNumberFormat="1" applyBorder="1"/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3" fontId="1" fillId="2" borderId="5" xfId="0" applyNumberFormat="1" applyFont="1" applyFill="1" applyBorder="1" applyAlignment="1">
      <alignment horizontal="center"/>
    </xf>
    <xf numFmtId="3" fontId="1" fillId="2" borderId="5" xfId="0" applyNumberFormat="1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5" xfId="0" applyNumberFormat="1" applyBorder="1"/>
    <xf numFmtId="0" fontId="1" fillId="0" borderId="5" xfId="0" applyFont="1" applyBorder="1"/>
    <xf numFmtId="0" fontId="7" fillId="0" borderId="5" xfId="0" applyFont="1" applyBorder="1"/>
    <xf numFmtId="164" fontId="0" fillId="0" borderId="5" xfId="0" applyNumberFormat="1" applyBorder="1"/>
    <xf numFmtId="0" fontId="2" fillId="0" borderId="5" xfId="0" applyFont="1" applyBorder="1"/>
    <xf numFmtId="3" fontId="11" fillId="0" borderId="5" xfId="0" applyNumberFormat="1" applyFont="1" applyBorder="1"/>
    <xf numFmtId="0" fontId="0" fillId="0" borderId="5" xfId="0" applyFill="1" applyBorder="1"/>
    <xf numFmtId="0" fontId="0" fillId="0" borderId="5" xfId="0" quotePrefix="1" applyFill="1" applyBorder="1"/>
    <xf numFmtId="0" fontId="0" fillId="0" borderId="5" xfId="0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5" xfId="0" applyNumberFormat="1" applyFill="1" applyBorder="1"/>
    <xf numFmtId="0" fontId="0" fillId="0" borderId="5" xfId="0" applyFont="1" applyFill="1" applyBorder="1"/>
    <xf numFmtId="0" fontId="0" fillId="0" borderId="5" xfId="0" applyFont="1" applyBorder="1"/>
    <xf numFmtId="164" fontId="0" fillId="0" borderId="5" xfId="0" applyNumberFormat="1" applyBorder="1" applyAlignment="1">
      <alignment horizontal="center"/>
    </xf>
    <xf numFmtId="0" fontId="0" fillId="0" borderId="5" xfId="0" quotePrefix="1" applyBorder="1"/>
    <xf numFmtId="49" fontId="12" fillId="8" borderId="5" xfId="0" quotePrefix="1" applyNumberFormat="1" applyFont="1" applyFill="1" applyBorder="1" applyAlignment="1">
      <alignment horizontal="left"/>
    </xf>
    <xf numFmtId="49" fontId="12" fillId="8" borderId="19" xfId="0" applyNumberFormat="1" applyFont="1" applyFill="1" applyBorder="1" applyAlignment="1">
      <alignment horizontal="left"/>
    </xf>
    <xf numFmtId="49" fontId="12" fillId="8" borderId="20" xfId="0" applyNumberFormat="1" applyFont="1" applyFill="1" applyBorder="1" applyAlignment="1">
      <alignment horizontal="left"/>
    </xf>
    <xf numFmtId="4" fontId="13" fillId="4" borderId="19" xfId="0" applyNumberFormat="1" applyFont="1" applyFill="1" applyBorder="1" applyAlignment="1">
      <alignment horizontal="right"/>
    </xf>
    <xf numFmtId="49" fontId="12" fillId="8" borderId="19" xfId="0" applyNumberFormat="1" applyFont="1" applyFill="1" applyBorder="1" applyAlignment="1">
      <alignment horizontal="center" wrapText="1"/>
    </xf>
    <xf numFmtId="49" fontId="13" fillId="4" borderId="19" xfId="0" applyNumberFormat="1" applyFont="1" applyFill="1" applyBorder="1" applyAlignment="1">
      <alignment horizontal="center"/>
    </xf>
    <xf numFmtId="4" fontId="13" fillId="9" borderId="5" xfId="0" applyNumberFormat="1" applyFont="1" applyFill="1" applyBorder="1" applyAlignment="1">
      <alignment horizontal="center"/>
    </xf>
    <xf numFmtId="4" fontId="13" fillId="9" borderId="19" xfId="0" applyNumberFormat="1" applyFont="1" applyFill="1" applyBorder="1" applyAlignment="1">
      <alignment horizontal="center"/>
    </xf>
    <xf numFmtId="4" fontId="13" fillId="9" borderId="12" xfId="0" applyNumberFormat="1" applyFont="1" applyFill="1" applyBorder="1" applyAlignment="1">
      <alignment horizontal="center"/>
    </xf>
    <xf numFmtId="49" fontId="12" fillId="8" borderId="19" xfId="0" applyNumberFormat="1" applyFont="1" applyFill="1" applyBorder="1" applyAlignment="1">
      <alignment horizontal="center"/>
    </xf>
    <xf numFmtId="49" fontId="18" fillId="8" borderId="5" xfId="0" applyNumberFormat="1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3" fontId="0" fillId="0" borderId="24" xfId="0" applyNumberFormat="1" applyBorder="1"/>
    <xf numFmtId="3" fontId="1" fillId="2" borderId="19" xfId="0" applyNumberFormat="1" applyFont="1" applyFill="1" applyBorder="1"/>
    <xf numFmtId="3" fontId="0" fillId="0" borderId="19" xfId="0" applyNumberFormat="1" applyBorder="1"/>
    <xf numFmtId="3" fontId="0" fillId="0" borderId="19" xfId="0" applyNumberFormat="1" applyFill="1" applyBorder="1"/>
    <xf numFmtId="0" fontId="0" fillId="0" borderId="19" xfId="0" applyBorder="1"/>
    <xf numFmtId="0" fontId="0" fillId="3" borderId="21" xfId="0" applyFill="1" applyBorder="1" applyAlignment="1">
      <alignment horizontal="center"/>
    </xf>
    <xf numFmtId="0" fontId="0" fillId="0" borderId="21" xfId="0" applyBorder="1"/>
    <xf numFmtId="0" fontId="0" fillId="0" borderId="21" xfId="0" applyFill="1" applyBorder="1"/>
    <xf numFmtId="3" fontId="0" fillId="11" borderId="5" xfId="0" applyNumberFormat="1" applyFill="1" applyBorder="1" applyProtection="1">
      <protection locked="0"/>
    </xf>
    <xf numFmtId="3" fontId="0" fillId="0" borderId="5" xfId="0" applyNumberFormat="1" applyBorder="1" applyProtection="1">
      <protection locked="0"/>
    </xf>
    <xf numFmtId="3" fontId="0" fillId="10" borderId="5" xfId="0" applyNumberFormat="1" applyFill="1" applyBorder="1" applyProtection="1">
      <protection locked="0"/>
    </xf>
    <xf numFmtId="3" fontId="1" fillId="2" borderId="5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20" fillId="0" borderId="0" xfId="1" applyFont="1"/>
    <xf numFmtId="0" fontId="19" fillId="0" borderId="0" xfId="1"/>
    <xf numFmtId="0" fontId="0" fillId="0" borderId="5" xfId="0" applyBorder="1" applyAlignment="1">
      <alignment wrapText="1"/>
    </xf>
    <xf numFmtId="0" fontId="21" fillId="9" borderId="0" xfId="1" applyFont="1" applyFill="1" applyAlignment="1">
      <alignment horizontal="left" wrapText="1"/>
    </xf>
    <xf numFmtId="49" fontId="15" fillId="6" borderId="6" xfId="0" applyNumberFormat="1" applyFont="1" applyFill="1" applyBorder="1" applyAlignment="1">
      <alignment horizontal="center" vertical="center"/>
    </xf>
    <xf numFmtId="49" fontId="15" fillId="6" borderId="7" xfId="0" applyNumberFormat="1" applyFont="1" applyFill="1" applyBorder="1" applyAlignment="1">
      <alignment horizontal="center" vertical="center"/>
    </xf>
    <xf numFmtId="49" fontId="15" fillId="6" borderId="8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AC13B299-CE9F-412D-944B-C5665E1CD5B5}"/>
  </cellStyles>
  <dxfs count="1">
    <dxf>
      <fill>
        <patternFill>
          <bgColor theme="9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00/Hejn&#253;/SPALOVNA%20PARDUBICE/DPS-UPRAVEN&#201;/OBN_SPAL_NPK_RO_STAVBA/CELKOV&#201;%20N&#193;KLADY%20STAVBY_TECHNOLOGIE/KO%20spalovny%20v%20NPK%20SO01%20stavebn&#237;%20&#269;&#225;st%20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0 1 Naklady"/>
      <sheetName val="SO 01 1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12935063.489999998</v>
          </cell>
        </row>
        <row r="26">
          <cell r="G26">
            <v>2716363</v>
          </cell>
        </row>
        <row r="29">
          <cell r="G29">
            <v>15651426</v>
          </cell>
          <cell r="J29" t="str">
            <v>CZK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DE74D-F2CC-4353-8070-FD9FADF08A3F}">
  <dimension ref="A1:G2"/>
  <sheetViews>
    <sheetView workbookViewId="0">
      <selection activeCell="A2" sqref="A2:G2"/>
    </sheetView>
  </sheetViews>
  <sheetFormatPr defaultRowHeight="12.75"/>
  <cols>
    <col min="1" max="16384" width="9.140625" style="92"/>
  </cols>
  <sheetData>
    <row r="1" spans="1:7">
      <c r="A1" s="91" t="s">
        <v>324</v>
      </c>
    </row>
    <row r="2" spans="1:7" ht="57.75" customHeight="1">
      <c r="A2" s="94" t="s">
        <v>325</v>
      </c>
      <c r="B2" s="94"/>
      <c r="C2" s="94"/>
      <c r="D2" s="94"/>
      <c r="E2" s="94"/>
      <c r="F2" s="94"/>
      <c r="G2" s="94"/>
    </row>
  </sheetData>
  <sheetProtection sheet="1" selectLockedCell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opLeftCell="A22" zoomScaleNormal="100" workbookViewId="0">
      <selection activeCell="D34" sqref="D34"/>
    </sheetView>
  </sheetViews>
  <sheetFormatPr defaultRowHeight="15"/>
  <cols>
    <col min="1" max="1" width="31.7109375" style="10" bestFit="1" customWidth="1"/>
    <col min="2" max="3" width="12.7109375" style="9" hidden="1" customWidth="1"/>
    <col min="4" max="5" width="25.7109375" style="9" customWidth="1"/>
  </cols>
  <sheetData>
    <row r="1" spans="1:5" ht="28.5" customHeight="1" thickBot="1">
      <c r="A1" s="95" t="s">
        <v>232</v>
      </c>
      <c r="B1" s="96"/>
      <c r="C1" s="96"/>
      <c r="D1" s="96"/>
      <c r="E1" s="97"/>
    </row>
    <row r="2" spans="1:5" s="14" customFormat="1">
      <c r="A2" s="11" t="s">
        <v>233</v>
      </c>
      <c r="D2" s="12" t="s">
        <v>262</v>
      </c>
      <c r="E2" s="13"/>
    </row>
    <row r="3" spans="1:5">
      <c r="A3" s="15"/>
      <c r="D3" s="12" t="s">
        <v>310</v>
      </c>
      <c r="E3" s="16"/>
    </row>
    <row r="4" spans="1:5">
      <c r="A4" s="15" t="s">
        <v>234</v>
      </c>
      <c r="D4" s="12" t="s">
        <v>309</v>
      </c>
      <c r="E4" s="16"/>
    </row>
    <row r="5" spans="1:5">
      <c r="A5" s="15" t="s">
        <v>235</v>
      </c>
      <c r="D5" s="12" t="s">
        <v>302</v>
      </c>
      <c r="E5" s="16"/>
    </row>
    <row r="6" spans="1:5">
      <c r="A6" s="15" t="s">
        <v>236</v>
      </c>
      <c r="D6" s="65" t="s">
        <v>303</v>
      </c>
      <c r="E6" s="16"/>
    </row>
    <row r="7" spans="1:5" ht="15.75" thickBot="1">
      <c r="A7" s="17" t="s">
        <v>237</v>
      </c>
      <c r="D7" s="18" t="s">
        <v>304</v>
      </c>
      <c r="E7" s="19"/>
    </row>
    <row r="8" spans="1:5">
      <c r="A8" s="20" t="s">
        <v>238</v>
      </c>
      <c r="B8" s="71"/>
      <c r="C8" s="72"/>
      <c r="D8" s="72" t="s">
        <v>239</v>
      </c>
      <c r="E8" s="73" t="s">
        <v>240</v>
      </c>
    </row>
    <row r="9" spans="1:5">
      <c r="A9" s="21" t="s">
        <v>241</v>
      </c>
      <c r="D9" s="22"/>
      <c r="E9" s="23"/>
    </row>
    <row r="10" spans="1:5">
      <c r="A10" s="24" t="s">
        <v>269</v>
      </c>
      <c r="D10" s="25"/>
      <c r="E10" s="26">
        <f>SUM(B29:B36)</f>
        <v>0</v>
      </c>
    </row>
    <row r="11" spans="1:5">
      <c r="A11" s="24" t="s">
        <v>270</v>
      </c>
      <c r="D11" s="25"/>
      <c r="E11" s="26">
        <f>SUM(C29:C36)</f>
        <v>0</v>
      </c>
    </row>
    <row r="12" spans="1:5">
      <c r="A12" s="24" t="s">
        <v>99</v>
      </c>
      <c r="D12" s="25"/>
      <c r="E12" s="26"/>
    </row>
    <row r="13" spans="1:5">
      <c r="A13" s="24" t="s">
        <v>242</v>
      </c>
      <c r="D13" s="25"/>
      <c r="E13" s="26"/>
    </row>
    <row r="14" spans="1:5">
      <c r="A14" s="24" t="s">
        <v>243</v>
      </c>
      <c r="D14" s="25"/>
      <c r="E14" s="26">
        <f>C28</f>
        <v>0</v>
      </c>
    </row>
    <row r="15" spans="1:5">
      <c r="A15" s="21" t="s">
        <v>244</v>
      </c>
      <c r="D15" s="22"/>
      <c r="E15" s="23">
        <f>SUM(E10:E14)</f>
        <v>0</v>
      </c>
    </row>
    <row r="16" spans="1:5">
      <c r="A16" s="24" t="s">
        <v>226</v>
      </c>
      <c r="D16" s="25"/>
      <c r="E16" s="26"/>
    </row>
    <row r="17" spans="1:6">
      <c r="A17" s="21" t="s">
        <v>245</v>
      </c>
      <c r="D17" s="22"/>
      <c r="E17" s="23"/>
    </row>
    <row r="18" spans="1:6">
      <c r="A18" s="24" t="s">
        <v>246</v>
      </c>
      <c r="D18" s="25"/>
      <c r="E18" s="26">
        <v>0</v>
      </c>
    </row>
    <row r="19" spans="1:6">
      <c r="A19" s="24" t="s">
        <v>247</v>
      </c>
      <c r="D19" s="25"/>
      <c r="E19" s="26">
        <v>0</v>
      </c>
    </row>
    <row r="20" spans="1:6">
      <c r="A20" s="21" t="s">
        <v>248</v>
      </c>
      <c r="D20" s="22"/>
      <c r="E20" s="23">
        <f>SUM(E18:E19)</f>
        <v>0</v>
      </c>
    </row>
    <row r="21" spans="1:6">
      <c r="A21" s="24" t="s">
        <v>226</v>
      </c>
      <c r="D21" s="25"/>
      <c r="E21" s="26"/>
    </row>
    <row r="22" spans="1:6">
      <c r="A22" s="27" t="s">
        <v>249</v>
      </c>
      <c r="D22" s="28"/>
      <c r="E22" s="29">
        <f>E15+E20</f>
        <v>0</v>
      </c>
    </row>
    <row r="23" spans="1:6">
      <c r="A23" s="24" t="s">
        <v>250</v>
      </c>
      <c r="D23" s="25">
        <f>E22</f>
        <v>0</v>
      </c>
      <c r="E23" s="26">
        <f>D23*0.21</f>
        <v>0</v>
      </c>
    </row>
    <row r="24" spans="1:6">
      <c r="A24" s="24" t="s">
        <v>251</v>
      </c>
      <c r="D24" s="25">
        <v>0</v>
      </c>
      <c r="E24" s="26">
        <v>0</v>
      </c>
    </row>
    <row r="25" spans="1:6">
      <c r="A25" s="27" t="s">
        <v>252</v>
      </c>
      <c r="D25" s="28"/>
      <c r="E25" s="29">
        <f>SUM(E22:E24)</f>
        <v>0</v>
      </c>
    </row>
    <row r="26" spans="1:6">
      <c r="A26" s="24" t="s">
        <v>226</v>
      </c>
      <c r="B26" s="8"/>
      <c r="C26" s="68"/>
      <c r="D26" s="68"/>
      <c r="E26" s="30"/>
    </row>
    <row r="27" spans="1:6">
      <c r="A27" s="21" t="s">
        <v>253</v>
      </c>
      <c r="B27" s="75" t="s">
        <v>269</v>
      </c>
      <c r="C27" s="75" t="s">
        <v>270</v>
      </c>
      <c r="D27" s="74" t="s">
        <v>311</v>
      </c>
      <c r="E27" s="31" t="s">
        <v>308</v>
      </c>
    </row>
    <row r="28" spans="1:6">
      <c r="A28" s="24" t="s">
        <v>265</v>
      </c>
      <c r="B28" s="8"/>
      <c r="C28" s="8">
        <f>'PS 01'!H90</f>
        <v>0</v>
      </c>
      <c r="D28" s="68">
        <f>B28+C28</f>
        <v>0</v>
      </c>
      <c r="E28" s="30">
        <f>'PS 01'!J90</f>
        <v>62739.199999999997</v>
      </c>
    </row>
    <row r="29" spans="1:6">
      <c r="A29" s="24" t="s">
        <v>266</v>
      </c>
      <c r="B29" s="8">
        <f>'PS 01'!F154</f>
        <v>0</v>
      </c>
      <c r="C29" s="8">
        <f>'PS 01'!H154</f>
        <v>0</v>
      </c>
      <c r="D29" s="68">
        <f t="shared" ref="D29:D36" si="0">B29+C29</f>
        <v>0</v>
      </c>
      <c r="E29" s="30">
        <f>'PS 01'!J154</f>
        <v>44455</v>
      </c>
    </row>
    <row r="30" spans="1:6">
      <c r="A30" s="24" t="s">
        <v>268</v>
      </c>
      <c r="B30" s="8">
        <f>'PS 01'!F183</f>
        <v>0</v>
      </c>
      <c r="C30" s="8">
        <f>'PS 01'!H183</f>
        <v>0</v>
      </c>
      <c r="D30" s="68">
        <f t="shared" si="0"/>
        <v>0</v>
      </c>
      <c r="E30" s="30">
        <f>'PS 01'!J183</f>
        <v>13350</v>
      </c>
      <c r="F30" s="9"/>
    </row>
    <row r="31" spans="1:6">
      <c r="A31" s="24" t="s">
        <v>271</v>
      </c>
      <c r="B31" s="8">
        <f>'PS 01'!F201</f>
        <v>0</v>
      </c>
      <c r="C31" s="8">
        <f>'PS 01'!H201</f>
        <v>0</v>
      </c>
      <c r="D31" s="68">
        <f t="shared" si="0"/>
        <v>0</v>
      </c>
      <c r="E31" s="30">
        <f>'PS 01'!J201</f>
        <v>2550</v>
      </c>
    </row>
    <row r="32" spans="1:6">
      <c r="A32" s="24" t="s">
        <v>274</v>
      </c>
      <c r="B32" s="8">
        <f>'PS 01'!F207</f>
        <v>0</v>
      </c>
      <c r="C32" s="8">
        <f>'PS 01'!H207</f>
        <v>0</v>
      </c>
      <c r="D32" s="68">
        <f t="shared" si="0"/>
        <v>0</v>
      </c>
      <c r="E32" s="30">
        <f>'PS 01'!J207</f>
        <v>300</v>
      </c>
    </row>
    <row r="33" spans="1:5">
      <c r="A33" s="24" t="s">
        <v>276</v>
      </c>
      <c r="B33" s="8">
        <f>'PS 01'!F227</f>
        <v>0</v>
      </c>
      <c r="C33" s="8">
        <f>'PS 01'!H227</f>
        <v>0</v>
      </c>
      <c r="D33" s="68">
        <f t="shared" si="0"/>
        <v>0</v>
      </c>
      <c r="E33" s="30">
        <f>'PS 01'!J227</f>
        <v>1602</v>
      </c>
    </row>
    <row r="34" spans="1:5">
      <c r="A34" s="24" t="s">
        <v>277</v>
      </c>
      <c r="B34" s="8">
        <f>'PS 01'!F245</f>
        <v>0</v>
      </c>
      <c r="C34" s="8">
        <f>'PS 01'!H245</f>
        <v>0</v>
      </c>
      <c r="D34" s="68">
        <f t="shared" si="0"/>
        <v>0</v>
      </c>
      <c r="E34" s="30">
        <f>'PS 01'!J245</f>
        <v>19435</v>
      </c>
    </row>
    <row r="35" spans="1:5">
      <c r="A35" s="24" t="s">
        <v>281</v>
      </c>
      <c r="B35" s="8">
        <f>'PS 01'!F286</f>
        <v>0</v>
      </c>
      <c r="C35" s="8">
        <f>'PS 01'!H286</f>
        <v>0</v>
      </c>
      <c r="D35" s="68">
        <f t="shared" si="0"/>
        <v>0</v>
      </c>
      <c r="E35" s="30">
        <f>'PS 01'!J286</f>
        <v>3960</v>
      </c>
    </row>
    <row r="36" spans="1:5">
      <c r="A36" s="24" t="s">
        <v>282</v>
      </c>
      <c r="B36" s="8">
        <f>'PS 01'!F292</f>
        <v>0</v>
      </c>
      <c r="C36" s="8">
        <f>'PS 01'!H292</f>
        <v>0</v>
      </c>
      <c r="D36" s="68">
        <f t="shared" si="0"/>
        <v>0</v>
      </c>
      <c r="E36" s="30">
        <f>'PS 01'!J292</f>
        <v>0</v>
      </c>
    </row>
    <row r="37" spans="1:5">
      <c r="A37" s="24" t="s">
        <v>226</v>
      </c>
      <c r="B37" s="8"/>
      <c r="C37" s="68"/>
      <c r="D37" s="68"/>
      <c r="E37" s="30"/>
    </row>
    <row r="38" spans="1:5">
      <c r="A38" s="21"/>
      <c r="B38" s="32"/>
      <c r="C38" s="69"/>
      <c r="D38" s="69"/>
      <c r="E38" s="33"/>
    </row>
    <row r="39" spans="1:5">
      <c r="A39" s="24"/>
      <c r="B39" s="34"/>
      <c r="C39" s="70"/>
      <c r="D39" s="70"/>
      <c r="E39" s="30"/>
    </row>
    <row r="40" spans="1:5">
      <c r="A40" s="15" t="s">
        <v>254</v>
      </c>
      <c r="B40" s="66"/>
      <c r="C40" s="66"/>
      <c r="D40" s="12"/>
      <c r="E40" s="35"/>
    </row>
    <row r="41" spans="1:5">
      <c r="A41" s="15" t="s">
        <v>255</v>
      </c>
      <c r="B41" s="66"/>
      <c r="C41" s="66"/>
      <c r="D41" s="12"/>
      <c r="E41" s="35"/>
    </row>
    <row r="42" spans="1:5">
      <c r="A42" s="15" t="s">
        <v>256</v>
      </c>
      <c r="B42" s="66"/>
      <c r="C42" s="66"/>
      <c r="D42" s="12" t="s">
        <v>319</v>
      </c>
      <c r="E42" s="35"/>
    </row>
    <row r="43" spans="1:5">
      <c r="A43" s="15" t="s">
        <v>257</v>
      </c>
      <c r="B43" s="66"/>
      <c r="C43" s="66"/>
      <c r="D43" s="12" t="s">
        <v>258</v>
      </c>
      <c r="E43" s="35"/>
    </row>
    <row r="44" spans="1:5">
      <c r="A44" s="15" t="s">
        <v>259</v>
      </c>
      <c r="B44" s="66"/>
      <c r="C44" s="66"/>
      <c r="D44" s="12" t="s">
        <v>320</v>
      </c>
      <c r="E44" s="35"/>
    </row>
    <row r="45" spans="1:5" ht="15.75" thickBot="1">
      <c r="A45" s="36" t="s">
        <v>260</v>
      </c>
      <c r="B45" s="67"/>
      <c r="C45" s="67"/>
      <c r="D45" s="18" t="s">
        <v>261</v>
      </c>
      <c r="E45" s="37"/>
    </row>
  </sheetData>
  <sheetProtection sheet="1" objects="1" scenarios="1" selectLockedCells="1"/>
  <mergeCells count="1">
    <mergeCell ref="A1:E1"/>
  </mergeCells>
  <printOptions horizontalCentered="1"/>
  <pageMargins left="0.70866141732283472" right="0.15748031496062992" top="0.99" bottom="0.4724409448818898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93"/>
  <sheetViews>
    <sheetView tabSelected="1" zoomScale="106" zoomScaleNormal="106" workbookViewId="0">
      <pane ySplit="2" topLeftCell="A3" activePane="bottomLeft" state="frozen"/>
      <selection pane="bottomLeft" activeCell="G5" sqref="G5"/>
    </sheetView>
  </sheetViews>
  <sheetFormatPr defaultRowHeight="15"/>
  <cols>
    <col min="1" max="1" width="7.5703125" customWidth="1"/>
    <col min="2" max="2" width="66" bestFit="1" customWidth="1"/>
    <col min="3" max="4" width="9.140625" style="1"/>
    <col min="5" max="8" width="12.7109375" customWidth="1"/>
    <col min="9" max="10" width="10.7109375" customWidth="1"/>
    <col min="11" max="11" width="11" customWidth="1"/>
  </cols>
  <sheetData>
    <row r="1" spans="1:11">
      <c r="A1" s="2"/>
      <c r="B1" s="3" t="s">
        <v>197</v>
      </c>
      <c r="C1" s="4" t="s">
        <v>100</v>
      </c>
      <c r="D1" s="4" t="s">
        <v>101</v>
      </c>
      <c r="E1" s="4" t="s">
        <v>129</v>
      </c>
      <c r="F1" s="4" t="s">
        <v>223</v>
      </c>
      <c r="G1" s="4" t="s">
        <v>110</v>
      </c>
      <c r="H1" s="4" t="s">
        <v>224</v>
      </c>
      <c r="I1" s="4" t="s">
        <v>130</v>
      </c>
      <c r="J1" s="76" t="s">
        <v>131</v>
      </c>
      <c r="K1" s="83" t="s">
        <v>321</v>
      </c>
    </row>
    <row r="2" spans="1:11">
      <c r="A2" s="5"/>
      <c r="B2" s="6"/>
      <c r="C2" s="7" t="s">
        <v>185</v>
      </c>
      <c r="D2" s="7"/>
      <c r="E2" s="7" t="s">
        <v>186</v>
      </c>
      <c r="F2" s="7" t="s">
        <v>109</v>
      </c>
      <c r="G2" s="7" t="s">
        <v>186</v>
      </c>
      <c r="H2" s="7" t="s">
        <v>109</v>
      </c>
      <c r="I2" s="7" t="s">
        <v>187</v>
      </c>
      <c r="J2" s="77" t="s">
        <v>84</v>
      </c>
      <c r="K2" s="83" t="s">
        <v>322</v>
      </c>
    </row>
    <row r="3" spans="1:11">
      <c r="A3" s="39"/>
      <c r="B3" s="39"/>
      <c r="C3" s="40"/>
      <c r="D3" s="41"/>
      <c r="E3" s="42"/>
      <c r="F3" s="42"/>
      <c r="G3" s="42"/>
      <c r="H3" s="42"/>
      <c r="I3" s="42"/>
      <c r="J3" s="78"/>
      <c r="K3" s="84"/>
    </row>
    <row r="4" spans="1:11">
      <c r="A4" s="43" t="s">
        <v>263</v>
      </c>
      <c r="B4" s="43" t="s">
        <v>162</v>
      </c>
      <c r="C4" s="44"/>
      <c r="D4" s="45"/>
      <c r="E4" s="46"/>
      <c r="F4" s="46"/>
      <c r="G4" s="46"/>
      <c r="H4" s="46"/>
      <c r="I4" s="46"/>
      <c r="J4" s="79"/>
      <c r="K4" s="85"/>
    </row>
    <row r="5" spans="1:11">
      <c r="A5" s="47"/>
      <c r="B5" s="51" t="s">
        <v>1</v>
      </c>
      <c r="C5" s="48" t="s">
        <v>2</v>
      </c>
      <c r="D5" s="49">
        <v>1</v>
      </c>
      <c r="E5" s="50"/>
      <c r="F5" s="50"/>
      <c r="G5" s="86"/>
      <c r="H5" s="50">
        <f>D5*G5</f>
        <v>0</v>
      </c>
      <c r="I5" s="50">
        <v>13300</v>
      </c>
      <c r="J5" s="80">
        <f>D5*I5</f>
        <v>13300</v>
      </c>
      <c r="K5" s="85" t="s">
        <v>323</v>
      </c>
    </row>
    <row r="6" spans="1:11">
      <c r="A6" s="47"/>
      <c r="B6" s="47" t="s">
        <v>102</v>
      </c>
      <c r="C6" s="48"/>
      <c r="D6" s="49"/>
      <c r="E6" s="50"/>
      <c r="F6" s="50"/>
      <c r="G6" s="87"/>
      <c r="H6" s="50"/>
      <c r="I6" s="50"/>
      <c r="J6" s="80"/>
      <c r="K6" s="85"/>
    </row>
    <row r="7" spans="1:11">
      <c r="A7" s="47"/>
      <c r="B7" s="47" t="s">
        <v>3</v>
      </c>
      <c r="C7" s="48"/>
      <c r="D7" s="49"/>
      <c r="E7" s="50"/>
      <c r="F7" s="50"/>
      <c r="G7" s="87"/>
      <c r="H7" s="50"/>
      <c r="I7" s="50"/>
      <c r="J7" s="80"/>
      <c r="K7" s="85"/>
    </row>
    <row r="8" spans="1:11">
      <c r="A8" s="47"/>
      <c r="B8" s="47" t="s">
        <v>4</v>
      </c>
      <c r="C8" s="48"/>
      <c r="D8" s="49"/>
      <c r="E8" s="50"/>
      <c r="F8" s="50"/>
      <c r="G8" s="87"/>
      <c r="H8" s="50"/>
      <c r="I8" s="50"/>
      <c r="J8" s="80"/>
      <c r="K8" s="85"/>
    </row>
    <row r="9" spans="1:11">
      <c r="A9" s="47"/>
      <c r="B9" s="47" t="s">
        <v>210</v>
      </c>
      <c r="C9" s="48"/>
      <c r="D9" s="49"/>
      <c r="E9" s="50"/>
      <c r="F9" s="50"/>
      <c r="G9" s="87"/>
      <c r="H9" s="50"/>
      <c r="I9" s="50"/>
      <c r="J9" s="80"/>
      <c r="K9" s="85"/>
    </row>
    <row r="10" spans="1:11">
      <c r="A10" s="47"/>
      <c r="B10" s="51" t="s">
        <v>133</v>
      </c>
      <c r="C10" s="48" t="s">
        <v>2</v>
      </c>
      <c r="D10" s="49">
        <v>1</v>
      </c>
      <c r="E10" s="50"/>
      <c r="F10" s="50"/>
      <c r="G10" s="86"/>
      <c r="H10" s="50">
        <f t="shared" ref="H10:H50" si="0">D10*G10</f>
        <v>0</v>
      </c>
      <c r="I10" s="50">
        <v>600</v>
      </c>
      <c r="J10" s="80">
        <f>D10*I10</f>
        <v>600</v>
      </c>
      <c r="K10" s="85" t="s">
        <v>323</v>
      </c>
    </row>
    <row r="11" spans="1:11">
      <c r="A11" s="47"/>
      <c r="B11" s="51" t="s">
        <v>134</v>
      </c>
      <c r="C11" s="48" t="s">
        <v>2</v>
      </c>
      <c r="D11" s="49">
        <v>1</v>
      </c>
      <c r="E11" s="50"/>
      <c r="F11" s="50"/>
      <c r="G11" s="86"/>
      <c r="H11" s="50">
        <f t="shared" si="0"/>
        <v>0</v>
      </c>
      <c r="I11" s="50">
        <v>1100</v>
      </c>
      <c r="J11" s="80">
        <f>D11*I11</f>
        <v>1100</v>
      </c>
      <c r="K11" s="85" t="s">
        <v>323</v>
      </c>
    </row>
    <row r="12" spans="1:11">
      <c r="A12" s="47"/>
      <c r="B12" s="47" t="s">
        <v>9</v>
      </c>
      <c r="C12" s="48"/>
      <c r="D12" s="49"/>
      <c r="E12" s="50"/>
      <c r="F12" s="50"/>
      <c r="G12" s="88"/>
      <c r="H12" s="50"/>
      <c r="I12" s="50"/>
      <c r="J12" s="80"/>
      <c r="K12" s="85"/>
    </row>
    <row r="13" spans="1:11">
      <c r="A13" s="47"/>
      <c r="B13" s="51" t="s">
        <v>135</v>
      </c>
      <c r="C13" s="48" t="s">
        <v>2</v>
      </c>
      <c r="D13" s="49">
        <v>1</v>
      </c>
      <c r="E13" s="50"/>
      <c r="F13" s="50"/>
      <c r="G13" s="86"/>
      <c r="H13" s="50">
        <f t="shared" si="0"/>
        <v>0</v>
      </c>
      <c r="I13" s="50">
        <v>50</v>
      </c>
      <c r="J13" s="80">
        <f>D13*I13</f>
        <v>50</v>
      </c>
      <c r="K13" s="85" t="s">
        <v>323</v>
      </c>
    </row>
    <row r="14" spans="1:11">
      <c r="A14" s="47"/>
      <c r="B14" s="47" t="s">
        <v>12</v>
      </c>
      <c r="C14" s="48"/>
      <c r="D14" s="49"/>
      <c r="E14" s="50"/>
      <c r="F14" s="50"/>
      <c r="G14" s="88"/>
      <c r="H14" s="50"/>
      <c r="I14" s="50"/>
      <c r="J14" s="80"/>
      <c r="K14" s="85"/>
    </row>
    <row r="15" spans="1:11">
      <c r="A15" s="47"/>
      <c r="B15" s="51" t="s">
        <v>136</v>
      </c>
      <c r="C15" s="48" t="s">
        <v>2</v>
      </c>
      <c r="D15" s="49">
        <v>1</v>
      </c>
      <c r="E15" s="50"/>
      <c r="F15" s="50"/>
      <c r="G15" s="86"/>
      <c r="H15" s="50">
        <f t="shared" si="0"/>
        <v>0</v>
      </c>
      <c r="I15" s="50">
        <v>300</v>
      </c>
      <c r="J15" s="80">
        <f>D15*I15</f>
        <v>300</v>
      </c>
      <c r="K15" s="85" t="s">
        <v>323</v>
      </c>
    </row>
    <row r="16" spans="1:11">
      <c r="A16" s="47"/>
      <c r="B16" s="47" t="s">
        <v>13</v>
      </c>
      <c r="C16" s="48"/>
      <c r="D16" s="49"/>
      <c r="E16" s="50"/>
      <c r="F16" s="50"/>
      <c r="G16" s="88"/>
      <c r="H16" s="50"/>
      <c r="I16" s="50"/>
      <c r="J16" s="80"/>
      <c r="K16" s="85"/>
    </row>
    <row r="17" spans="1:11">
      <c r="A17" s="47"/>
      <c r="B17" s="51" t="s">
        <v>137</v>
      </c>
      <c r="C17" s="48" t="s">
        <v>2</v>
      </c>
      <c r="D17" s="49">
        <v>1</v>
      </c>
      <c r="E17" s="50"/>
      <c r="F17" s="50"/>
      <c r="G17" s="86"/>
      <c r="H17" s="50">
        <f t="shared" si="0"/>
        <v>0</v>
      </c>
      <c r="I17" s="50">
        <v>12400</v>
      </c>
      <c r="J17" s="80">
        <f>D17*I17</f>
        <v>12400</v>
      </c>
      <c r="K17" s="85" t="s">
        <v>323</v>
      </c>
    </row>
    <row r="18" spans="1:11">
      <c r="A18" s="47"/>
      <c r="B18" s="47" t="s">
        <v>16</v>
      </c>
      <c r="C18" s="48"/>
      <c r="D18" s="49"/>
      <c r="E18" s="50"/>
      <c r="F18" s="50"/>
      <c r="G18" s="88"/>
      <c r="H18" s="50"/>
      <c r="I18" s="50"/>
      <c r="J18" s="80"/>
      <c r="K18" s="85"/>
    </row>
    <row r="19" spans="1:11">
      <c r="A19" s="47"/>
      <c r="B19" s="47" t="s">
        <v>18</v>
      </c>
      <c r="C19" s="48"/>
      <c r="D19" s="49"/>
      <c r="E19" s="50"/>
      <c r="F19" s="50"/>
      <c r="G19" s="88"/>
      <c r="H19" s="50"/>
      <c r="I19" s="50"/>
      <c r="J19" s="80"/>
      <c r="K19" s="85"/>
    </row>
    <row r="20" spans="1:11">
      <c r="A20" s="47"/>
      <c r="B20" s="51" t="s">
        <v>176</v>
      </c>
      <c r="C20" s="48" t="s">
        <v>2</v>
      </c>
      <c r="D20" s="49">
        <v>2</v>
      </c>
      <c r="E20" s="50"/>
      <c r="F20" s="50"/>
      <c r="G20" s="86"/>
      <c r="H20" s="50">
        <f t="shared" si="0"/>
        <v>0</v>
      </c>
      <c r="I20" s="50">
        <v>70</v>
      </c>
      <c r="J20" s="80">
        <f>D20*I20</f>
        <v>140</v>
      </c>
      <c r="K20" s="85" t="s">
        <v>323</v>
      </c>
    </row>
    <row r="21" spans="1:11">
      <c r="A21" s="47"/>
      <c r="B21" s="47" t="s">
        <v>12</v>
      </c>
      <c r="C21" s="48"/>
      <c r="D21" s="49"/>
      <c r="E21" s="50"/>
      <c r="F21" s="50"/>
      <c r="G21" s="88"/>
      <c r="H21" s="50"/>
      <c r="I21" s="50"/>
      <c r="J21" s="80"/>
      <c r="K21" s="85"/>
    </row>
    <row r="22" spans="1:11">
      <c r="A22" s="47"/>
      <c r="B22" s="51" t="s">
        <v>140</v>
      </c>
      <c r="C22" s="48" t="s">
        <v>2</v>
      </c>
      <c r="D22" s="49">
        <v>1</v>
      </c>
      <c r="E22" s="50"/>
      <c r="F22" s="50"/>
      <c r="G22" s="86"/>
      <c r="H22" s="50">
        <f t="shared" si="0"/>
        <v>0</v>
      </c>
      <c r="I22" s="50">
        <v>4000</v>
      </c>
      <c r="J22" s="80">
        <f>D22*I22</f>
        <v>4000</v>
      </c>
      <c r="K22" s="85" t="s">
        <v>323</v>
      </c>
    </row>
    <row r="23" spans="1:11">
      <c r="A23" s="47"/>
      <c r="B23" s="47" t="s">
        <v>25</v>
      </c>
      <c r="C23" s="48"/>
      <c r="D23" s="49"/>
      <c r="E23" s="50"/>
      <c r="F23" s="50"/>
      <c r="G23" s="88"/>
      <c r="H23" s="50"/>
      <c r="I23" s="50"/>
      <c r="J23" s="80"/>
      <c r="K23" s="85"/>
    </row>
    <row r="24" spans="1:11">
      <c r="A24" s="47"/>
      <c r="B24" s="47" t="s">
        <v>175</v>
      </c>
      <c r="C24" s="48"/>
      <c r="D24" s="49"/>
      <c r="E24" s="50"/>
      <c r="F24" s="50"/>
      <c r="G24" s="88"/>
      <c r="H24" s="50"/>
      <c r="I24" s="50"/>
      <c r="J24" s="80"/>
      <c r="K24" s="85"/>
    </row>
    <row r="25" spans="1:11">
      <c r="A25" s="47"/>
      <c r="B25" s="51" t="s">
        <v>142</v>
      </c>
      <c r="C25" s="48" t="s">
        <v>2</v>
      </c>
      <c r="D25" s="49">
        <v>1</v>
      </c>
      <c r="E25" s="50"/>
      <c r="F25" s="50"/>
      <c r="G25" s="86"/>
      <c r="H25" s="50">
        <f t="shared" si="0"/>
        <v>0</v>
      </c>
      <c r="I25" s="50">
        <v>4500</v>
      </c>
      <c r="J25" s="80">
        <f>D25*I25</f>
        <v>4500</v>
      </c>
      <c r="K25" s="85" t="s">
        <v>323</v>
      </c>
    </row>
    <row r="26" spans="1:11">
      <c r="A26" s="47"/>
      <c r="B26" s="47" t="s">
        <v>28</v>
      </c>
      <c r="C26" s="48"/>
      <c r="D26" s="49"/>
      <c r="E26" s="50"/>
      <c r="F26" s="50"/>
      <c r="G26" s="88"/>
      <c r="H26" s="50"/>
      <c r="I26" s="50"/>
      <c r="J26" s="80"/>
      <c r="K26" s="85"/>
    </row>
    <row r="27" spans="1:11">
      <c r="A27" s="47"/>
      <c r="B27" s="51" t="s">
        <v>144</v>
      </c>
      <c r="C27" s="48" t="s">
        <v>2</v>
      </c>
      <c r="D27" s="49">
        <v>2</v>
      </c>
      <c r="E27" s="50"/>
      <c r="F27" s="50"/>
      <c r="G27" s="86"/>
      <c r="H27" s="50">
        <f t="shared" si="0"/>
        <v>0</v>
      </c>
      <c r="I27" s="50">
        <v>60</v>
      </c>
      <c r="J27" s="80">
        <f>D27*I27</f>
        <v>120</v>
      </c>
      <c r="K27" s="85" t="s">
        <v>323</v>
      </c>
    </row>
    <row r="28" spans="1:11" ht="17.25">
      <c r="A28" s="47"/>
      <c r="B28" s="47" t="s">
        <v>104</v>
      </c>
      <c r="C28" s="48"/>
      <c r="D28" s="49"/>
      <c r="E28" s="50"/>
      <c r="F28" s="50"/>
      <c r="G28" s="88"/>
      <c r="H28" s="50"/>
      <c r="I28" s="50"/>
      <c r="J28" s="80"/>
      <c r="K28" s="85"/>
    </row>
    <row r="29" spans="1:11">
      <c r="A29" s="47"/>
      <c r="B29" s="52" t="s">
        <v>314</v>
      </c>
      <c r="C29" s="48" t="s">
        <v>2</v>
      </c>
      <c r="D29" s="49">
        <v>1</v>
      </c>
      <c r="E29" s="50"/>
      <c r="F29" s="50"/>
      <c r="G29" s="86"/>
      <c r="H29" s="50">
        <f t="shared" si="0"/>
        <v>0</v>
      </c>
      <c r="I29" s="50">
        <v>300</v>
      </c>
      <c r="J29" s="80">
        <f>D29*I29</f>
        <v>300</v>
      </c>
      <c r="K29" s="85" t="s">
        <v>323</v>
      </c>
    </row>
    <row r="30" spans="1:11">
      <c r="A30" s="47"/>
      <c r="B30" s="47" t="s">
        <v>37</v>
      </c>
      <c r="C30" s="48"/>
      <c r="D30" s="49"/>
      <c r="E30" s="50"/>
      <c r="F30" s="50"/>
      <c r="G30" s="88"/>
      <c r="H30" s="50"/>
      <c r="I30" s="50"/>
      <c r="J30" s="80"/>
      <c r="K30" s="85"/>
    </row>
    <row r="31" spans="1:11">
      <c r="A31" s="47"/>
      <c r="B31" s="52" t="s">
        <v>177</v>
      </c>
      <c r="C31" s="48" t="s">
        <v>2</v>
      </c>
      <c r="D31" s="49">
        <v>1</v>
      </c>
      <c r="E31" s="50"/>
      <c r="F31" s="50"/>
      <c r="G31" s="86"/>
      <c r="H31" s="50">
        <f t="shared" si="0"/>
        <v>0</v>
      </c>
      <c r="I31" s="50">
        <v>300</v>
      </c>
      <c r="J31" s="80">
        <f>D31*I31</f>
        <v>300</v>
      </c>
      <c r="K31" s="85" t="s">
        <v>323</v>
      </c>
    </row>
    <row r="32" spans="1:11">
      <c r="A32" s="47"/>
      <c r="B32" s="47" t="s">
        <v>184</v>
      </c>
      <c r="C32" s="48"/>
      <c r="D32" s="49"/>
      <c r="E32" s="50"/>
      <c r="F32" s="50"/>
      <c r="G32" s="88"/>
      <c r="H32" s="50"/>
      <c r="I32" s="50"/>
      <c r="J32" s="80"/>
      <c r="K32" s="85"/>
    </row>
    <row r="33" spans="1:11">
      <c r="A33" s="47"/>
      <c r="B33" s="51" t="s">
        <v>211</v>
      </c>
      <c r="C33" s="48" t="s">
        <v>2</v>
      </c>
      <c r="D33" s="49">
        <v>1</v>
      </c>
      <c r="E33" s="50"/>
      <c r="F33" s="50"/>
      <c r="G33" s="86"/>
      <c r="H33" s="50">
        <f t="shared" si="0"/>
        <v>0</v>
      </c>
      <c r="I33" s="50">
        <v>200</v>
      </c>
      <c r="J33" s="80">
        <f>D33*I33</f>
        <v>200</v>
      </c>
      <c r="K33" s="85" t="s">
        <v>323</v>
      </c>
    </row>
    <row r="34" spans="1:11">
      <c r="A34" s="47"/>
      <c r="B34" s="47" t="s">
        <v>40</v>
      </c>
      <c r="C34" s="48"/>
      <c r="D34" s="49"/>
      <c r="E34" s="50"/>
      <c r="F34" s="50"/>
      <c r="G34" s="88"/>
      <c r="H34" s="50"/>
      <c r="I34" s="50"/>
      <c r="J34" s="80"/>
      <c r="K34" s="85"/>
    </row>
    <row r="35" spans="1:11">
      <c r="A35" s="47"/>
      <c r="B35" s="51" t="s">
        <v>148</v>
      </c>
      <c r="C35" s="48" t="s">
        <v>2</v>
      </c>
      <c r="D35" s="49">
        <v>1</v>
      </c>
      <c r="E35" s="50"/>
      <c r="F35" s="50"/>
      <c r="G35" s="86"/>
      <c r="H35" s="50">
        <f t="shared" si="0"/>
        <v>0</v>
      </c>
      <c r="I35" s="50">
        <v>150</v>
      </c>
      <c r="J35" s="80">
        <f>D35*I35</f>
        <v>150</v>
      </c>
      <c r="K35" s="85" t="s">
        <v>323</v>
      </c>
    </row>
    <row r="36" spans="1:11">
      <c r="A36" s="47"/>
      <c r="B36" s="47" t="s">
        <v>161</v>
      </c>
      <c r="C36" s="48"/>
      <c r="D36" s="49"/>
      <c r="E36" s="50"/>
      <c r="F36" s="50"/>
      <c r="G36" s="88"/>
      <c r="H36" s="50"/>
      <c r="I36" s="50"/>
      <c r="J36" s="80"/>
      <c r="K36" s="85"/>
    </row>
    <row r="37" spans="1:11">
      <c r="A37" s="47"/>
      <c r="B37" s="51" t="s">
        <v>44</v>
      </c>
      <c r="C37" s="48" t="s">
        <v>2</v>
      </c>
      <c r="D37" s="49">
        <v>1</v>
      </c>
      <c r="E37" s="50"/>
      <c r="F37" s="50"/>
      <c r="G37" s="86"/>
      <c r="H37" s="50">
        <f t="shared" si="0"/>
        <v>0</v>
      </c>
      <c r="I37" s="50">
        <v>250</v>
      </c>
      <c r="J37" s="80">
        <f>D37*I37</f>
        <v>250</v>
      </c>
      <c r="K37" s="85" t="s">
        <v>323</v>
      </c>
    </row>
    <row r="38" spans="1:11">
      <c r="A38" s="47"/>
      <c r="B38" s="47" t="s">
        <v>212</v>
      </c>
      <c r="C38" s="48"/>
      <c r="D38" s="49"/>
      <c r="E38" s="50"/>
      <c r="F38" s="50"/>
      <c r="G38" s="88"/>
      <c r="H38" s="50"/>
      <c r="I38" s="50"/>
      <c r="J38" s="80"/>
      <c r="K38" s="85"/>
    </row>
    <row r="39" spans="1:11">
      <c r="A39" s="47"/>
      <c r="B39" s="51" t="s">
        <v>45</v>
      </c>
      <c r="C39" s="48"/>
      <c r="D39" s="49"/>
      <c r="E39" s="50"/>
      <c r="F39" s="50"/>
      <c r="G39" s="88"/>
      <c r="H39" s="50"/>
      <c r="I39" s="50"/>
      <c r="J39" s="80"/>
      <c r="K39" s="85"/>
    </row>
    <row r="40" spans="1:11">
      <c r="A40" s="47"/>
      <c r="B40" s="47" t="s">
        <v>113</v>
      </c>
      <c r="C40" s="48" t="s">
        <v>181</v>
      </c>
      <c r="D40" s="49">
        <v>60</v>
      </c>
      <c r="E40" s="50"/>
      <c r="F40" s="50"/>
      <c r="G40" s="86"/>
      <c r="H40" s="50">
        <f t="shared" si="0"/>
        <v>0</v>
      </c>
      <c r="I40" s="50">
        <v>12</v>
      </c>
      <c r="J40" s="80">
        <f>D40*I40</f>
        <v>720</v>
      </c>
      <c r="K40" s="85" t="s">
        <v>323</v>
      </c>
    </row>
    <row r="41" spans="1:11">
      <c r="A41" s="47"/>
      <c r="B41" s="47" t="s">
        <v>114</v>
      </c>
      <c r="C41" s="48" t="s">
        <v>181</v>
      </c>
      <c r="D41" s="49">
        <v>120</v>
      </c>
      <c r="E41" s="50"/>
      <c r="F41" s="50"/>
      <c r="G41" s="86"/>
      <c r="H41" s="50">
        <f t="shared" si="0"/>
        <v>0</v>
      </c>
      <c r="I41" s="53">
        <v>2.16</v>
      </c>
      <c r="J41" s="80">
        <f>D41*I41</f>
        <v>259.20000000000005</v>
      </c>
      <c r="K41" s="85" t="s">
        <v>323</v>
      </c>
    </row>
    <row r="42" spans="1:11">
      <c r="A42" s="47"/>
      <c r="B42" s="51" t="s">
        <v>149</v>
      </c>
      <c r="C42" s="48" t="s">
        <v>2</v>
      </c>
      <c r="D42" s="49">
        <v>1</v>
      </c>
      <c r="E42" s="50"/>
      <c r="F42" s="50"/>
      <c r="G42" s="86"/>
      <c r="H42" s="50">
        <f t="shared" si="0"/>
        <v>0</v>
      </c>
      <c r="I42" s="50">
        <v>3500</v>
      </c>
      <c r="J42" s="80">
        <f>D42*I42</f>
        <v>3500</v>
      </c>
      <c r="K42" s="85" t="s">
        <v>323</v>
      </c>
    </row>
    <row r="43" spans="1:11">
      <c r="A43" s="47"/>
      <c r="B43" s="47" t="s">
        <v>213</v>
      </c>
      <c r="C43" s="48"/>
      <c r="D43" s="49"/>
      <c r="E43" s="50"/>
      <c r="F43" s="50"/>
      <c r="G43" s="88"/>
      <c r="H43" s="50"/>
      <c r="I43" s="50"/>
      <c r="J43" s="80"/>
      <c r="K43" s="85"/>
    </row>
    <row r="44" spans="1:11">
      <c r="A44" s="47"/>
      <c r="B44" s="51" t="s">
        <v>151</v>
      </c>
      <c r="C44" s="48" t="s">
        <v>2</v>
      </c>
      <c r="D44" s="49">
        <v>1</v>
      </c>
      <c r="E44" s="50"/>
      <c r="F44" s="50"/>
      <c r="G44" s="86"/>
      <c r="H44" s="50">
        <f t="shared" si="0"/>
        <v>0</v>
      </c>
      <c r="I44" s="50">
        <v>1500</v>
      </c>
      <c r="J44" s="80">
        <f>D44*I44</f>
        <v>1500</v>
      </c>
      <c r="K44" s="85" t="s">
        <v>323</v>
      </c>
    </row>
    <row r="45" spans="1:11">
      <c r="A45" s="47"/>
      <c r="B45" s="47" t="s">
        <v>52</v>
      </c>
      <c r="C45" s="48"/>
      <c r="D45" s="49"/>
      <c r="E45" s="50"/>
      <c r="F45" s="50"/>
      <c r="G45" s="88"/>
      <c r="H45" s="50"/>
      <c r="I45" s="50"/>
      <c r="J45" s="80"/>
      <c r="K45" s="85"/>
    </row>
    <row r="46" spans="1:11">
      <c r="A46" s="47"/>
      <c r="B46" s="51" t="s">
        <v>153</v>
      </c>
      <c r="C46" s="48" t="s">
        <v>2</v>
      </c>
      <c r="D46" s="49">
        <v>1</v>
      </c>
      <c r="E46" s="50"/>
      <c r="F46" s="50"/>
      <c r="G46" s="86"/>
      <c r="H46" s="50">
        <f t="shared" si="0"/>
        <v>0</v>
      </c>
      <c r="I46" s="50">
        <v>500</v>
      </c>
      <c r="J46" s="80">
        <f>D46*I46</f>
        <v>500</v>
      </c>
      <c r="K46" s="85" t="s">
        <v>323</v>
      </c>
    </row>
    <row r="47" spans="1:11">
      <c r="A47" s="47"/>
      <c r="B47" s="54" t="s">
        <v>172</v>
      </c>
      <c r="C47" s="48"/>
      <c r="D47" s="49"/>
      <c r="E47" s="50"/>
      <c r="F47" s="50"/>
      <c r="G47" s="88"/>
      <c r="H47" s="50"/>
      <c r="I47" s="50"/>
      <c r="J47" s="80"/>
      <c r="K47" s="85"/>
    </row>
    <row r="48" spans="1:11">
      <c r="A48" s="47"/>
      <c r="B48" s="51" t="s">
        <v>154</v>
      </c>
      <c r="C48" s="48" t="s">
        <v>2</v>
      </c>
      <c r="D48" s="49">
        <v>1</v>
      </c>
      <c r="E48" s="50"/>
      <c r="F48" s="50"/>
      <c r="G48" s="86"/>
      <c r="H48" s="50">
        <f t="shared" si="0"/>
        <v>0</v>
      </c>
      <c r="I48" s="50">
        <v>150</v>
      </c>
      <c r="J48" s="80">
        <f>D48*I48</f>
        <v>150</v>
      </c>
      <c r="K48" s="85" t="s">
        <v>323</v>
      </c>
    </row>
    <row r="49" spans="1:11">
      <c r="A49" s="47"/>
      <c r="B49" s="47" t="s">
        <v>62</v>
      </c>
      <c r="C49" s="48"/>
      <c r="D49" s="49"/>
      <c r="E49" s="50"/>
      <c r="F49" s="50"/>
      <c r="G49" s="88"/>
      <c r="H49" s="50"/>
      <c r="I49" s="50"/>
      <c r="J49" s="80"/>
      <c r="K49" s="85"/>
    </row>
    <row r="50" spans="1:11">
      <c r="A50" s="47"/>
      <c r="B50" s="51" t="s">
        <v>214</v>
      </c>
      <c r="C50" s="48" t="s">
        <v>2</v>
      </c>
      <c r="D50" s="49">
        <v>1</v>
      </c>
      <c r="E50" s="55"/>
      <c r="F50" s="50"/>
      <c r="G50" s="86"/>
      <c r="H50" s="50">
        <f t="shared" si="0"/>
        <v>0</v>
      </c>
      <c r="I50" s="50">
        <v>500</v>
      </c>
      <c r="J50" s="80"/>
      <c r="K50" s="85" t="s">
        <v>323</v>
      </c>
    </row>
    <row r="51" spans="1:11">
      <c r="A51" s="47"/>
      <c r="B51" s="47" t="s">
        <v>215</v>
      </c>
      <c r="C51" s="48"/>
      <c r="D51" s="49"/>
      <c r="E51" s="55"/>
      <c r="F51" s="50"/>
      <c r="G51" s="88"/>
      <c r="H51" s="50"/>
      <c r="I51" s="50"/>
      <c r="J51" s="80"/>
      <c r="K51" s="85"/>
    </row>
    <row r="52" spans="1:11">
      <c r="A52" s="47"/>
      <c r="B52" s="52" t="s">
        <v>164</v>
      </c>
      <c r="C52" s="48" t="s">
        <v>2</v>
      </c>
      <c r="D52" s="49">
        <v>1</v>
      </c>
      <c r="E52" s="50"/>
      <c r="F52" s="50"/>
      <c r="G52" s="86"/>
      <c r="H52" s="50">
        <f t="shared" ref="H52:H79" si="1">D52*G52</f>
        <v>0</v>
      </c>
      <c r="I52" s="50">
        <v>1000</v>
      </c>
      <c r="J52" s="80">
        <f>D52*I52</f>
        <v>1000</v>
      </c>
      <c r="K52" s="85" t="s">
        <v>323</v>
      </c>
    </row>
    <row r="53" spans="1:11">
      <c r="A53" s="47"/>
      <c r="B53" s="54" t="s">
        <v>170</v>
      </c>
      <c r="C53" s="48"/>
      <c r="D53" s="49"/>
      <c r="E53" s="50"/>
      <c r="F53" s="50"/>
      <c r="G53" s="88"/>
      <c r="H53" s="50"/>
      <c r="I53" s="50"/>
      <c r="J53" s="80"/>
      <c r="K53" s="85"/>
    </row>
    <row r="54" spans="1:11">
      <c r="A54" s="47"/>
      <c r="B54" s="52" t="s">
        <v>164</v>
      </c>
      <c r="C54" s="48" t="s">
        <v>2</v>
      </c>
      <c r="D54" s="49">
        <v>1</v>
      </c>
      <c r="E54" s="50"/>
      <c r="F54" s="50"/>
      <c r="G54" s="86"/>
      <c r="H54" s="50">
        <f t="shared" si="1"/>
        <v>0</v>
      </c>
      <c r="I54" s="50">
        <v>1000</v>
      </c>
      <c r="J54" s="80">
        <f>D54*I54</f>
        <v>1000</v>
      </c>
      <c r="K54" s="85" t="s">
        <v>323</v>
      </c>
    </row>
    <row r="55" spans="1:11">
      <c r="A55" s="47"/>
      <c r="B55" s="54" t="s">
        <v>171</v>
      </c>
      <c r="C55" s="48"/>
      <c r="D55" s="49"/>
      <c r="E55" s="50"/>
      <c r="F55" s="50"/>
      <c r="G55" s="88"/>
      <c r="H55" s="50"/>
      <c r="I55" s="50"/>
      <c r="J55" s="80"/>
      <c r="K55" s="85"/>
    </row>
    <row r="56" spans="1:11">
      <c r="A56" s="47"/>
      <c r="B56" s="52" t="s">
        <v>169</v>
      </c>
      <c r="C56" s="48" t="s">
        <v>2</v>
      </c>
      <c r="D56" s="49">
        <v>1</v>
      </c>
      <c r="E56" s="50"/>
      <c r="F56" s="50"/>
      <c r="G56" s="86"/>
      <c r="H56" s="50">
        <f t="shared" si="1"/>
        <v>0</v>
      </c>
      <c r="I56" s="50">
        <v>500</v>
      </c>
      <c r="J56" s="80">
        <f>D56*I56</f>
        <v>500</v>
      </c>
      <c r="K56" s="85" t="s">
        <v>323</v>
      </c>
    </row>
    <row r="57" spans="1:11">
      <c r="A57" s="47"/>
      <c r="B57" s="54" t="s">
        <v>172</v>
      </c>
      <c r="C57" s="48"/>
      <c r="D57" s="49"/>
      <c r="E57" s="50"/>
      <c r="F57" s="50"/>
      <c r="G57" s="88"/>
      <c r="H57" s="50"/>
      <c r="I57" s="50"/>
      <c r="J57" s="80"/>
      <c r="K57" s="85"/>
    </row>
    <row r="58" spans="1:11">
      <c r="A58" s="47"/>
      <c r="B58" s="52" t="s">
        <v>165</v>
      </c>
      <c r="C58" s="48" t="s">
        <v>2</v>
      </c>
      <c r="D58" s="49">
        <v>1</v>
      </c>
      <c r="E58" s="50"/>
      <c r="F58" s="50"/>
      <c r="G58" s="86"/>
      <c r="H58" s="50">
        <f t="shared" si="1"/>
        <v>0</v>
      </c>
      <c r="I58" s="50">
        <v>200</v>
      </c>
      <c r="J58" s="80">
        <f>D58*I58</f>
        <v>200</v>
      </c>
      <c r="K58" s="85" t="s">
        <v>323</v>
      </c>
    </row>
    <row r="59" spans="1:11" ht="17.25">
      <c r="A59" s="47"/>
      <c r="B59" s="54" t="s">
        <v>166</v>
      </c>
      <c r="C59" s="48"/>
      <c r="D59" s="49"/>
      <c r="E59" s="50"/>
      <c r="F59" s="50"/>
      <c r="G59" s="88"/>
      <c r="H59" s="50"/>
      <c r="I59" s="50"/>
      <c r="J59" s="80"/>
      <c r="K59" s="85"/>
    </row>
    <row r="60" spans="1:11">
      <c r="A60" s="47"/>
      <c r="B60" s="52" t="s">
        <v>173</v>
      </c>
      <c r="C60" s="48" t="s">
        <v>2</v>
      </c>
      <c r="D60" s="49">
        <v>2</v>
      </c>
      <c r="E60" s="50"/>
      <c r="F60" s="50"/>
      <c r="G60" s="86"/>
      <c r="H60" s="50">
        <f t="shared" si="1"/>
        <v>0</v>
      </c>
      <c r="I60" s="50">
        <v>500</v>
      </c>
      <c r="J60" s="80">
        <f>D60*I60</f>
        <v>1000</v>
      </c>
      <c r="K60" s="85" t="s">
        <v>323</v>
      </c>
    </row>
    <row r="61" spans="1:11">
      <c r="A61" s="47"/>
      <c r="B61" s="54" t="s">
        <v>174</v>
      </c>
      <c r="C61" s="48"/>
      <c r="D61" s="49"/>
      <c r="E61" s="50"/>
      <c r="F61" s="50"/>
      <c r="G61" s="88"/>
      <c r="H61" s="50"/>
      <c r="I61" s="50"/>
      <c r="J61" s="80"/>
      <c r="K61" s="85"/>
    </row>
    <row r="62" spans="1:11" ht="17.25">
      <c r="A62" s="47"/>
      <c r="B62" s="52" t="s">
        <v>167</v>
      </c>
      <c r="C62" s="48" t="s">
        <v>2</v>
      </c>
      <c r="D62" s="49">
        <v>1</v>
      </c>
      <c r="E62" s="50"/>
      <c r="F62" s="50"/>
      <c r="G62" s="86"/>
      <c r="H62" s="50">
        <f t="shared" si="1"/>
        <v>0</v>
      </c>
      <c r="I62" s="50">
        <v>200</v>
      </c>
      <c r="J62" s="80">
        <f>D62*I62</f>
        <v>200</v>
      </c>
      <c r="K62" s="85" t="s">
        <v>323</v>
      </c>
    </row>
    <row r="63" spans="1:11">
      <c r="A63" s="47"/>
      <c r="B63" s="54" t="s">
        <v>71</v>
      </c>
      <c r="C63" s="48"/>
      <c r="D63" s="49"/>
      <c r="E63" s="50"/>
      <c r="F63" s="50"/>
      <c r="G63" s="88"/>
      <c r="H63" s="50"/>
      <c r="I63" s="50"/>
      <c r="J63" s="80"/>
      <c r="K63" s="85"/>
    </row>
    <row r="64" spans="1:11">
      <c r="A64" s="47"/>
      <c r="B64" s="52" t="s">
        <v>168</v>
      </c>
      <c r="C64" s="48" t="s">
        <v>2</v>
      </c>
      <c r="D64" s="49">
        <v>1</v>
      </c>
      <c r="E64" s="50"/>
      <c r="F64" s="50"/>
      <c r="G64" s="86"/>
      <c r="H64" s="50">
        <f t="shared" si="1"/>
        <v>0</v>
      </c>
      <c r="I64" s="50">
        <v>300</v>
      </c>
      <c r="J64" s="80">
        <f>D64*I64</f>
        <v>300</v>
      </c>
      <c r="K64" s="85" t="s">
        <v>323</v>
      </c>
    </row>
    <row r="65" spans="1:11">
      <c r="A65" s="47"/>
      <c r="B65" s="47" t="s">
        <v>62</v>
      </c>
      <c r="C65" s="48"/>
      <c r="D65" s="49"/>
      <c r="E65" s="50"/>
      <c r="F65" s="50"/>
      <c r="G65" s="88"/>
      <c r="H65" s="50"/>
      <c r="I65" s="50"/>
      <c r="J65" s="80"/>
      <c r="K65" s="85"/>
    </row>
    <row r="66" spans="1:11">
      <c r="A66" s="47"/>
      <c r="B66" s="51" t="s">
        <v>204</v>
      </c>
      <c r="C66" s="48"/>
      <c r="D66" s="49"/>
      <c r="E66" s="50"/>
      <c r="F66" s="50"/>
      <c r="G66" s="88"/>
      <c r="H66" s="50"/>
      <c r="I66" s="50"/>
      <c r="J66" s="80"/>
      <c r="K66" s="85"/>
    </row>
    <row r="67" spans="1:11" s="38" customFormat="1">
      <c r="A67" s="56"/>
      <c r="B67" s="57" t="s">
        <v>205</v>
      </c>
      <c r="C67" s="58"/>
      <c r="D67" s="59"/>
      <c r="E67" s="60"/>
      <c r="F67" s="60"/>
      <c r="G67" s="88"/>
      <c r="H67" s="60"/>
      <c r="I67" s="60"/>
      <c r="J67" s="81"/>
      <c r="K67" s="85"/>
    </row>
    <row r="68" spans="1:11" s="38" customFormat="1">
      <c r="A68" s="56"/>
      <c r="B68" s="61" t="s">
        <v>199</v>
      </c>
      <c r="C68" s="58" t="s">
        <v>198</v>
      </c>
      <c r="D68" s="59">
        <v>50</v>
      </c>
      <c r="E68" s="60"/>
      <c r="F68" s="60"/>
      <c r="G68" s="86"/>
      <c r="H68" s="60">
        <f t="shared" si="1"/>
        <v>0</v>
      </c>
      <c r="I68" s="60"/>
      <c r="J68" s="81"/>
      <c r="K68" s="85" t="s">
        <v>323</v>
      </c>
    </row>
    <row r="69" spans="1:11" s="38" customFormat="1">
      <c r="A69" s="56"/>
      <c r="B69" s="61" t="s">
        <v>200</v>
      </c>
      <c r="C69" s="58" t="s">
        <v>198</v>
      </c>
      <c r="D69" s="59">
        <v>75</v>
      </c>
      <c r="E69" s="60"/>
      <c r="F69" s="60"/>
      <c r="G69" s="86"/>
      <c r="H69" s="60">
        <f t="shared" si="1"/>
        <v>0</v>
      </c>
      <c r="I69" s="60"/>
      <c r="J69" s="81"/>
      <c r="K69" s="85" t="s">
        <v>323</v>
      </c>
    </row>
    <row r="70" spans="1:11" s="38" customFormat="1">
      <c r="A70" s="56"/>
      <c r="B70" s="57" t="s">
        <v>206</v>
      </c>
      <c r="C70" s="58"/>
      <c r="D70" s="59"/>
      <c r="E70" s="60"/>
      <c r="F70" s="60"/>
      <c r="G70" s="88"/>
      <c r="H70" s="60"/>
      <c r="I70" s="60"/>
      <c r="J70" s="81"/>
      <c r="K70" s="85"/>
    </row>
    <row r="71" spans="1:11" s="38" customFormat="1">
      <c r="A71" s="56"/>
      <c r="B71" s="61" t="s">
        <v>201</v>
      </c>
      <c r="C71" s="58" t="s">
        <v>198</v>
      </c>
      <c r="D71" s="59">
        <v>12</v>
      </c>
      <c r="E71" s="60"/>
      <c r="F71" s="60"/>
      <c r="G71" s="86"/>
      <c r="H71" s="60">
        <f t="shared" si="1"/>
        <v>0</v>
      </c>
      <c r="I71" s="60"/>
      <c r="J71" s="81"/>
      <c r="K71" s="85" t="s">
        <v>323</v>
      </c>
    </row>
    <row r="72" spans="1:11" s="38" customFormat="1">
      <c r="A72" s="56"/>
      <c r="B72" s="61" t="s">
        <v>200</v>
      </c>
      <c r="C72" s="58" t="s">
        <v>198</v>
      </c>
      <c r="D72" s="59">
        <v>25</v>
      </c>
      <c r="E72" s="60"/>
      <c r="F72" s="60"/>
      <c r="G72" s="86"/>
      <c r="H72" s="60">
        <f t="shared" si="1"/>
        <v>0</v>
      </c>
      <c r="I72" s="60"/>
      <c r="J72" s="81"/>
      <c r="K72" s="85" t="s">
        <v>323</v>
      </c>
    </row>
    <row r="73" spans="1:11" s="38" customFormat="1">
      <c r="A73" s="56"/>
      <c r="B73" s="61" t="s">
        <v>202</v>
      </c>
      <c r="C73" s="58" t="s">
        <v>198</v>
      </c>
      <c r="D73" s="59">
        <v>60</v>
      </c>
      <c r="E73" s="60"/>
      <c r="F73" s="60"/>
      <c r="G73" s="86"/>
      <c r="H73" s="60">
        <f t="shared" si="1"/>
        <v>0</v>
      </c>
      <c r="I73" s="60"/>
      <c r="J73" s="81"/>
      <c r="K73" s="85" t="s">
        <v>323</v>
      </c>
    </row>
    <row r="74" spans="1:11" s="38" customFormat="1">
      <c r="A74" s="56"/>
      <c r="B74" s="57" t="s">
        <v>207</v>
      </c>
      <c r="C74" s="58"/>
      <c r="D74" s="59"/>
      <c r="E74" s="60"/>
      <c r="F74" s="60"/>
      <c r="G74" s="88"/>
      <c r="H74" s="60"/>
      <c r="I74" s="60"/>
      <c r="J74" s="81"/>
      <c r="K74" s="85"/>
    </row>
    <row r="75" spans="1:11" s="38" customFormat="1">
      <c r="A75" s="56"/>
      <c r="B75" s="61" t="s">
        <v>200</v>
      </c>
      <c r="C75" s="58" t="s">
        <v>198</v>
      </c>
      <c r="D75" s="59">
        <v>120</v>
      </c>
      <c r="E75" s="60"/>
      <c r="F75" s="60"/>
      <c r="G75" s="86"/>
      <c r="H75" s="60">
        <f t="shared" si="1"/>
        <v>0</v>
      </c>
      <c r="I75" s="60"/>
      <c r="J75" s="81"/>
      <c r="K75" s="85" t="s">
        <v>323</v>
      </c>
    </row>
    <row r="76" spans="1:11" s="38" customFormat="1">
      <c r="A76" s="56"/>
      <c r="B76" s="57" t="s">
        <v>208</v>
      </c>
      <c r="C76" s="58"/>
      <c r="D76" s="59"/>
      <c r="E76" s="60"/>
      <c r="F76" s="60"/>
      <c r="G76" s="88"/>
      <c r="H76" s="60"/>
      <c r="I76" s="60"/>
      <c r="J76" s="81"/>
      <c r="K76" s="85"/>
    </row>
    <row r="77" spans="1:11" s="38" customFormat="1">
      <c r="A77" s="56"/>
      <c r="B77" s="61" t="s">
        <v>203</v>
      </c>
      <c r="C77" s="58" t="s">
        <v>198</v>
      </c>
      <c r="D77" s="59">
        <v>40</v>
      </c>
      <c r="E77" s="60"/>
      <c r="F77" s="60"/>
      <c r="G77" s="86"/>
      <c r="H77" s="60">
        <f t="shared" si="1"/>
        <v>0</v>
      </c>
      <c r="I77" s="60"/>
      <c r="J77" s="81"/>
      <c r="K77" s="85" t="s">
        <v>323</v>
      </c>
    </row>
    <row r="78" spans="1:11" s="38" customFormat="1">
      <c r="A78" s="56"/>
      <c r="B78" s="57" t="s">
        <v>209</v>
      </c>
      <c r="C78" s="58"/>
      <c r="D78" s="59"/>
      <c r="E78" s="60"/>
      <c r="F78" s="60"/>
      <c r="G78" s="88"/>
      <c r="H78" s="60"/>
      <c r="I78" s="60"/>
      <c r="J78" s="81"/>
      <c r="K78" s="85"/>
    </row>
    <row r="79" spans="1:11" s="38" customFormat="1">
      <c r="A79" s="56"/>
      <c r="B79" s="61" t="s">
        <v>203</v>
      </c>
      <c r="C79" s="58" t="s">
        <v>198</v>
      </c>
      <c r="D79" s="59">
        <v>65</v>
      </c>
      <c r="E79" s="60"/>
      <c r="F79" s="60"/>
      <c r="G79" s="86"/>
      <c r="H79" s="60">
        <f t="shared" si="1"/>
        <v>0</v>
      </c>
      <c r="I79" s="60"/>
      <c r="J79" s="81"/>
      <c r="K79" s="85" t="s">
        <v>323</v>
      </c>
    </row>
    <row r="80" spans="1:11" s="38" customFormat="1">
      <c r="A80" s="56"/>
      <c r="B80" s="61" t="s">
        <v>315</v>
      </c>
      <c r="C80" s="58"/>
      <c r="D80" s="59"/>
      <c r="E80" s="60"/>
      <c r="F80" s="60"/>
      <c r="G80" s="88"/>
      <c r="H80" s="60"/>
      <c r="I80" s="60"/>
      <c r="J80" s="81"/>
      <c r="K80" s="85"/>
    </row>
    <row r="81" spans="1:11" s="38" customFormat="1">
      <c r="A81" s="56"/>
      <c r="B81" s="61" t="s">
        <v>203</v>
      </c>
      <c r="C81" s="58" t="s">
        <v>198</v>
      </c>
      <c r="D81" s="59">
        <v>15</v>
      </c>
      <c r="E81" s="60"/>
      <c r="F81" s="60"/>
      <c r="G81" s="86"/>
      <c r="H81" s="50">
        <f>D81*G81</f>
        <v>0</v>
      </c>
      <c r="I81" s="60"/>
      <c r="J81" s="81"/>
      <c r="K81" s="85" t="s">
        <v>323</v>
      </c>
    </row>
    <row r="82" spans="1:11" s="38" customFormat="1">
      <c r="A82" s="56"/>
      <c r="B82" s="61" t="s">
        <v>202</v>
      </c>
      <c r="C82" s="58" t="s">
        <v>198</v>
      </c>
      <c r="D82" s="59">
        <v>8</v>
      </c>
      <c r="E82" s="60"/>
      <c r="F82" s="60"/>
      <c r="G82" s="86"/>
      <c r="H82" s="50">
        <f>D82*G82</f>
        <v>0</v>
      </c>
      <c r="I82" s="60"/>
      <c r="J82" s="81"/>
      <c r="K82" s="85" t="s">
        <v>323</v>
      </c>
    </row>
    <row r="83" spans="1:11" s="38" customFormat="1">
      <c r="A83" s="56"/>
      <c r="B83" s="61" t="s">
        <v>316</v>
      </c>
      <c r="C83" s="58" t="s">
        <v>198</v>
      </c>
      <c r="D83" s="59">
        <v>50</v>
      </c>
      <c r="E83" s="60"/>
      <c r="F83" s="60"/>
      <c r="G83" s="86"/>
      <c r="H83" s="50">
        <f>D83*G83</f>
        <v>0</v>
      </c>
      <c r="I83" s="60"/>
      <c r="J83" s="81"/>
      <c r="K83" s="85" t="s">
        <v>323</v>
      </c>
    </row>
    <row r="84" spans="1:11" s="38" customFormat="1">
      <c r="A84" s="56"/>
      <c r="B84" s="51" t="s">
        <v>317</v>
      </c>
      <c r="C84" s="58" t="s">
        <v>2</v>
      </c>
      <c r="D84" s="59">
        <v>1</v>
      </c>
      <c r="E84" s="60"/>
      <c r="F84" s="60"/>
      <c r="G84" s="86"/>
      <c r="H84" s="50">
        <f>D84*G84</f>
        <v>0</v>
      </c>
      <c r="I84" s="60"/>
      <c r="J84" s="81"/>
      <c r="K84" s="85" t="s">
        <v>323</v>
      </c>
    </row>
    <row r="85" spans="1:11" s="38" customFormat="1">
      <c r="A85" s="56"/>
      <c r="B85" s="56" t="s">
        <v>318</v>
      </c>
      <c r="C85" s="58"/>
      <c r="D85" s="59"/>
      <c r="E85" s="60"/>
      <c r="F85" s="60"/>
      <c r="G85" s="88"/>
      <c r="H85" s="60"/>
      <c r="I85" s="60"/>
      <c r="J85" s="81"/>
      <c r="K85" s="85"/>
    </row>
    <row r="86" spans="1:11">
      <c r="A86" s="47"/>
      <c r="B86" s="51" t="s">
        <v>182</v>
      </c>
      <c r="C86" s="48" t="s">
        <v>2</v>
      </c>
      <c r="D86" s="49">
        <v>1</v>
      </c>
      <c r="E86" s="50"/>
      <c r="F86" s="50"/>
      <c r="G86" s="86"/>
      <c r="H86" s="50">
        <f>D86*G86</f>
        <v>0</v>
      </c>
      <c r="I86" s="50">
        <v>14200</v>
      </c>
      <c r="J86" s="80">
        <f>D86*I86</f>
        <v>14200</v>
      </c>
      <c r="K86" s="85" t="s">
        <v>323</v>
      </c>
    </row>
    <row r="87" spans="1:11">
      <c r="A87" s="47"/>
      <c r="B87" s="47" t="s">
        <v>189</v>
      </c>
      <c r="C87" s="48"/>
      <c r="D87" s="48"/>
      <c r="E87" s="47"/>
      <c r="F87" s="47"/>
      <c r="G87" s="88"/>
      <c r="H87" s="47"/>
      <c r="I87" s="47"/>
      <c r="J87" s="82"/>
      <c r="K87" s="85"/>
    </row>
    <row r="88" spans="1:11">
      <c r="A88" s="47"/>
      <c r="B88" s="47" t="s">
        <v>188</v>
      </c>
      <c r="C88" s="48"/>
      <c r="D88" s="48"/>
      <c r="E88" s="47"/>
      <c r="F88" s="47"/>
      <c r="G88" s="88"/>
      <c r="H88" s="47"/>
      <c r="I88" s="47"/>
      <c r="J88" s="82"/>
      <c r="K88" s="85"/>
    </row>
    <row r="89" spans="1:11">
      <c r="A89" s="47"/>
      <c r="B89" s="51" t="s">
        <v>183</v>
      </c>
      <c r="C89" s="48" t="s">
        <v>225</v>
      </c>
      <c r="D89" s="49">
        <v>62.74</v>
      </c>
      <c r="E89" s="50"/>
      <c r="F89" s="50"/>
      <c r="G89" s="86"/>
      <c r="H89" s="50">
        <f>D89*G89</f>
        <v>0</v>
      </c>
      <c r="I89" s="50"/>
      <c r="J89" s="80"/>
      <c r="K89" s="85" t="s">
        <v>323</v>
      </c>
    </row>
    <row r="90" spans="1:11">
      <c r="A90" s="43" t="s">
        <v>263</v>
      </c>
      <c r="B90" s="43" t="s">
        <v>163</v>
      </c>
      <c r="C90" s="44"/>
      <c r="D90" s="45"/>
      <c r="E90" s="46"/>
      <c r="F90" s="46"/>
      <c r="G90" s="89"/>
      <c r="H90" s="46">
        <f>SUM(H5:H89)</f>
        <v>0</v>
      </c>
      <c r="I90" s="46"/>
      <c r="J90" s="79">
        <f>SUM(J5:J89)</f>
        <v>62739.199999999997</v>
      </c>
      <c r="K90" s="85"/>
    </row>
    <row r="91" spans="1:11">
      <c r="A91" s="47"/>
      <c r="B91" s="47"/>
      <c r="C91" s="48"/>
      <c r="D91" s="49"/>
      <c r="E91" s="50"/>
      <c r="F91" s="50"/>
      <c r="G91" s="87"/>
      <c r="H91" s="50"/>
      <c r="I91" s="50"/>
      <c r="J91" s="80"/>
      <c r="K91" s="85"/>
    </row>
    <row r="92" spans="1:11">
      <c r="A92" s="43" t="s">
        <v>264</v>
      </c>
      <c r="B92" s="43" t="s">
        <v>132</v>
      </c>
      <c r="C92" s="44"/>
      <c r="D92" s="45"/>
      <c r="E92" s="46"/>
      <c r="F92" s="46"/>
      <c r="G92" s="89"/>
      <c r="H92" s="46"/>
      <c r="I92" s="46"/>
      <c r="J92" s="79"/>
      <c r="K92" s="85"/>
    </row>
    <row r="93" spans="1:11">
      <c r="A93" s="47" t="s">
        <v>0</v>
      </c>
      <c r="B93" s="51" t="s">
        <v>1</v>
      </c>
      <c r="C93" s="48" t="s">
        <v>2</v>
      </c>
      <c r="D93" s="49">
        <v>1</v>
      </c>
      <c r="E93" s="86"/>
      <c r="F93" s="50">
        <f>D93*E93</f>
        <v>0</v>
      </c>
      <c r="G93" s="87"/>
      <c r="H93" s="50"/>
      <c r="I93" s="50">
        <v>13300</v>
      </c>
      <c r="J93" s="80">
        <f>D93*I93</f>
        <v>13300</v>
      </c>
      <c r="K93" s="85" t="s">
        <v>323</v>
      </c>
    </row>
    <row r="94" spans="1:11">
      <c r="A94" s="47"/>
      <c r="B94" s="47" t="s">
        <v>102</v>
      </c>
      <c r="C94" s="48"/>
      <c r="D94" s="49"/>
      <c r="E94" s="87"/>
      <c r="F94" s="50"/>
      <c r="G94" s="87"/>
      <c r="H94" s="50"/>
      <c r="I94" s="50"/>
      <c r="J94" s="80"/>
      <c r="K94" s="85"/>
    </row>
    <row r="95" spans="1:11">
      <c r="A95" s="47"/>
      <c r="B95" s="47" t="s">
        <v>3</v>
      </c>
      <c r="C95" s="48"/>
      <c r="D95" s="49"/>
      <c r="E95" s="87"/>
      <c r="F95" s="50"/>
      <c r="G95" s="87"/>
      <c r="H95" s="50"/>
      <c r="I95" s="50"/>
      <c r="J95" s="80"/>
      <c r="K95" s="85"/>
    </row>
    <row r="96" spans="1:11">
      <c r="A96" s="47"/>
      <c r="B96" s="47" t="s">
        <v>4</v>
      </c>
      <c r="C96" s="48"/>
      <c r="D96" s="49"/>
      <c r="E96" s="87"/>
      <c r="F96" s="50"/>
      <c r="G96" s="87"/>
      <c r="H96" s="50"/>
      <c r="I96" s="50"/>
      <c r="J96" s="80"/>
      <c r="K96" s="85"/>
    </row>
    <row r="97" spans="1:11">
      <c r="A97" s="47"/>
      <c r="B97" s="47" t="s">
        <v>178</v>
      </c>
      <c r="C97" s="48"/>
      <c r="D97" s="49"/>
      <c r="E97" s="87"/>
      <c r="F97" s="50"/>
      <c r="G97" s="87"/>
      <c r="H97" s="50"/>
      <c r="I97" s="50"/>
      <c r="J97" s="80"/>
      <c r="K97" s="85"/>
    </row>
    <row r="98" spans="1:11">
      <c r="A98" s="47" t="s">
        <v>5</v>
      </c>
      <c r="B98" s="51" t="s">
        <v>133</v>
      </c>
      <c r="C98" s="48" t="s">
        <v>2</v>
      </c>
      <c r="D98" s="49">
        <v>1</v>
      </c>
      <c r="E98" s="86"/>
      <c r="F98" s="50">
        <f>D98*E98</f>
        <v>0</v>
      </c>
      <c r="G98" s="87"/>
      <c r="H98" s="50"/>
      <c r="I98" s="50">
        <v>600</v>
      </c>
      <c r="J98" s="80">
        <f>D98*I98</f>
        <v>600</v>
      </c>
      <c r="K98" s="85" t="s">
        <v>323</v>
      </c>
    </row>
    <row r="99" spans="1:11">
      <c r="A99" s="47"/>
      <c r="B99" s="47" t="s">
        <v>6</v>
      </c>
      <c r="C99" s="48"/>
      <c r="D99" s="49"/>
      <c r="E99" s="87"/>
      <c r="F99" s="50"/>
      <c r="G99" s="87"/>
      <c r="H99" s="50"/>
      <c r="I99" s="50"/>
      <c r="J99" s="80"/>
      <c r="K99" s="85"/>
    </row>
    <row r="100" spans="1:11">
      <c r="A100" s="47" t="s">
        <v>8</v>
      </c>
      <c r="B100" s="51" t="s">
        <v>134</v>
      </c>
      <c r="C100" s="48" t="s">
        <v>2</v>
      </c>
      <c r="D100" s="49">
        <v>1</v>
      </c>
      <c r="E100" s="86"/>
      <c r="F100" s="50">
        <f>D100*E100</f>
        <v>0</v>
      </c>
      <c r="G100" s="87"/>
      <c r="H100" s="50"/>
      <c r="I100" s="50">
        <v>1100</v>
      </c>
      <c r="J100" s="80">
        <f>D100*I100</f>
        <v>1100</v>
      </c>
      <c r="K100" s="85" t="s">
        <v>323</v>
      </c>
    </row>
    <row r="101" spans="1:11">
      <c r="A101" s="47"/>
      <c r="B101" s="47" t="s">
        <v>9</v>
      </c>
      <c r="C101" s="48"/>
      <c r="D101" s="49"/>
      <c r="E101" s="87"/>
      <c r="F101" s="50"/>
      <c r="G101" s="87"/>
      <c r="H101" s="50"/>
      <c r="I101" s="50"/>
      <c r="J101" s="80"/>
      <c r="K101" s="85"/>
    </row>
    <row r="102" spans="1:11">
      <c r="A102" s="47" t="s">
        <v>10</v>
      </c>
      <c r="B102" s="51" t="s">
        <v>135</v>
      </c>
      <c r="C102" s="48" t="s">
        <v>2</v>
      </c>
      <c r="D102" s="49">
        <v>1</v>
      </c>
      <c r="E102" s="86"/>
      <c r="F102" s="50">
        <f>D102*E102</f>
        <v>0</v>
      </c>
      <c r="G102" s="87"/>
      <c r="H102" s="50"/>
      <c r="I102" s="50">
        <v>50</v>
      </c>
      <c r="J102" s="80">
        <f>D102*I102</f>
        <v>50</v>
      </c>
      <c r="K102" s="85" t="s">
        <v>323</v>
      </c>
    </row>
    <row r="103" spans="1:11">
      <c r="A103" s="47"/>
      <c r="B103" s="47" t="s">
        <v>11</v>
      </c>
      <c r="C103" s="48"/>
      <c r="D103" s="49"/>
      <c r="E103" s="87"/>
      <c r="F103" s="50"/>
      <c r="G103" s="87"/>
      <c r="H103" s="50"/>
      <c r="I103" s="50"/>
      <c r="J103" s="80"/>
      <c r="K103" s="85"/>
    </row>
    <row r="104" spans="1:11">
      <c r="A104" s="47"/>
      <c r="B104" s="47" t="s">
        <v>12</v>
      </c>
      <c r="C104" s="48"/>
      <c r="D104" s="49"/>
      <c r="E104" s="87"/>
      <c r="F104" s="50"/>
      <c r="G104" s="87"/>
      <c r="H104" s="50"/>
      <c r="I104" s="50"/>
      <c r="J104" s="80"/>
      <c r="K104" s="85"/>
    </row>
    <row r="105" spans="1:11">
      <c r="A105" s="47"/>
      <c r="B105" s="51" t="s">
        <v>136</v>
      </c>
      <c r="C105" s="48" t="s">
        <v>2</v>
      </c>
      <c r="D105" s="49">
        <v>1</v>
      </c>
      <c r="E105" s="86"/>
      <c r="F105" s="50">
        <f>D105*E105</f>
        <v>0</v>
      </c>
      <c r="G105" s="87"/>
      <c r="H105" s="50"/>
      <c r="I105" s="50">
        <v>150</v>
      </c>
      <c r="J105" s="80">
        <f>D105*I105</f>
        <v>150</v>
      </c>
      <c r="K105" s="85" t="s">
        <v>323</v>
      </c>
    </row>
    <row r="106" spans="1:11">
      <c r="A106" s="47"/>
      <c r="B106" s="47" t="s">
        <v>13</v>
      </c>
      <c r="C106" s="48"/>
      <c r="D106" s="49"/>
      <c r="E106" s="87"/>
      <c r="F106" s="50"/>
      <c r="G106" s="87"/>
      <c r="H106" s="50"/>
      <c r="I106" s="50"/>
      <c r="J106" s="80"/>
      <c r="K106" s="85"/>
    </row>
    <row r="107" spans="1:11">
      <c r="A107" s="47"/>
      <c r="B107" s="47" t="s">
        <v>14</v>
      </c>
      <c r="C107" s="48"/>
      <c r="D107" s="49"/>
      <c r="E107" s="87"/>
      <c r="F107" s="50"/>
      <c r="G107" s="87"/>
      <c r="H107" s="50"/>
      <c r="I107" s="50"/>
      <c r="J107" s="80"/>
      <c r="K107" s="85"/>
    </row>
    <row r="108" spans="1:11">
      <c r="A108" s="47" t="s">
        <v>15</v>
      </c>
      <c r="B108" s="51" t="s">
        <v>137</v>
      </c>
      <c r="C108" s="48" t="s">
        <v>2</v>
      </c>
      <c r="D108" s="49">
        <v>1</v>
      </c>
      <c r="E108" s="86"/>
      <c r="F108" s="50">
        <f>D108*E108</f>
        <v>0</v>
      </c>
      <c r="G108" s="87"/>
      <c r="H108" s="50"/>
      <c r="I108" s="50">
        <v>12400</v>
      </c>
      <c r="J108" s="80">
        <f>D108*I108</f>
        <v>12400</v>
      </c>
      <c r="K108" s="85" t="s">
        <v>323</v>
      </c>
    </row>
    <row r="109" spans="1:11">
      <c r="A109" s="47"/>
      <c r="B109" s="47" t="s">
        <v>16</v>
      </c>
      <c r="C109" s="48"/>
      <c r="D109" s="49"/>
      <c r="E109" s="87"/>
      <c r="F109" s="50"/>
      <c r="G109" s="87"/>
      <c r="H109" s="50"/>
      <c r="I109" s="50"/>
      <c r="J109" s="80"/>
      <c r="K109" s="85"/>
    </row>
    <row r="110" spans="1:11">
      <c r="A110" s="47"/>
      <c r="B110" s="47" t="s">
        <v>17</v>
      </c>
      <c r="C110" s="48"/>
      <c r="D110" s="49"/>
      <c r="E110" s="87"/>
      <c r="F110" s="50"/>
      <c r="G110" s="87"/>
      <c r="H110" s="50"/>
      <c r="I110" s="50"/>
      <c r="J110" s="80"/>
      <c r="K110" s="85"/>
    </row>
    <row r="111" spans="1:11">
      <c r="A111" s="47"/>
      <c r="B111" s="47" t="s">
        <v>18</v>
      </c>
      <c r="C111" s="48"/>
      <c r="D111" s="49"/>
      <c r="E111" s="87"/>
      <c r="F111" s="50"/>
      <c r="G111" s="87"/>
      <c r="H111" s="50"/>
      <c r="I111" s="50"/>
      <c r="J111" s="80"/>
      <c r="K111" s="85"/>
    </row>
    <row r="112" spans="1:11" ht="18">
      <c r="A112" s="47"/>
      <c r="B112" s="47" t="s">
        <v>103</v>
      </c>
      <c r="C112" s="48"/>
      <c r="D112" s="49"/>
      <c r="E112" s="87"/>
      <c r="F112" s="50"/>
      <c r="G112" s="87"/>
      <c r="H112" s="50"/>
      <c r="I112" s="50"/>
      <c r="J112" s="80"/>
      <c r="K112" s="85"/>
    </row>
    <row r="113" spans="1:11">
      <c r="A113" s="47" t="s">
        <v>19</v>
      </c>
      <c r="B113" s="51" t="s">
        <v>138</v>
      </c>
      <c r="C113" s="48" t="s">
        <v>2</v>
      </c>
      <c r="D113" s="49">
        <v>1</v>
      </c>
      <c r="E113" s="86"/>
      <c r="F113" s="50">
        <f>D113*E113</f>
        <v>0</v>
      </c>
      <c r="G113" s="87"/>
      <c r="H113" s="50"/>
      <c r="I113" s="50">
        <v>70</v>
      </c>
      <c r="J113" s="80">
        <f>D113*I113</f>
        <v>70</v>
      </c>
      <c r="K113" s="85" t="s">
        <v>323</v>
      </c>
    </row>
    <row r="114" spans="1:11">
      <c r="A114" s="47"/>
      <c r="B114" s="47" t="s">
        <v>20</v>
      </c>
      <c r="C114" s="48"/>
      <c r="D114" s="49"/>
      <c r="E114" s="87"/>
      <c r="F114" s="50"/>
      <c r="G114" s="87"/>
      <c r="H114" s="50"/>
      <c r="I114" s="50"/>
      <c r="J114" s="80"/>
      <c r="K114" s="85"/>
    </row>
    <row r="115" spans="1:11">
      <c r="A115" s="47"/>
      <c r="B115" s="47" t="s">
        <v>12</v>
      </c>
      <c r="C115" s="48"/>
      <c r="D115" s="49"/>
      <c r="E115" s="87"/>
      <c r="F115" s="50"/>
      <c r="G115" s="87"/>
      <c r="H115" s="50"/>
      <c r="I115" s="50"/>
      <c r="J115" s="80"/>
      <c r="K115" s="85"/>
    </row>
    <row r="116" spans="1:11">
      <c r="A116" s="47"/>
      <c r="B116" s="47" t="s">
        <v>21</v>
      </c>
      <c r="C116" s="48"/>
      <c r="D116" s="49"/>
      <c r="E116" s="87"/>
      <c r="F116" s="50"/>
      <c r="G116" s="87"/>
      <c r="H116" s="50"/>
      <c r="I116" s="50"/>
      <c r="J116" s="80"/>
      <c r="K116" s="85"/>
    </row>
    <row r="117" spans="1:11">
      <c r="A117" s="47" t="s">
        <v>22</v>
      </c>
      <c r="B117" s="51" t="s">
        <v>139</v>
      </c>
      <c r="C117" s="48" t="s">
        <v>2</v>
      </c>
      <c r="D117" s="49">
        <v>1</v>
      </c>
      <c r="E117" s="86"/>
      <c r="F117" s="50">
        <f>D117*E117</f>
        <v>0</v>
      </c>
      <c r="G117" s="87"/>
      <c r="H117" s="50"/>
      <c r="I117" s="50">
        <v>70</v>
      </c>
      <c r="J117" s="80">
        <f>D117*I117</f>
        <v>70</v>
      </c>
      <c r="K117" s="85" t="s">
        <v>323</v>
      </c>
    </row>
    <row r="118" spans="1:11">
      <c r="A118" s="47"/>
      <c r="B118" s="47" t="s">
        <v>20</v>
      </c>
      <c r="C118" s="48"/>
      <c r="D118" s="49"/>
      <c r="E118" s="87"/>
      <c r="F118" s="50"/>
      <c r="G118" s="87"/>
      <c r="H118" s="50"/>
      <c r="I118" s="50"/>
      <c r="J118" s="80"/>
      <c r="K118" s="85"/>
    </row>
    <row r="119" spans="1:11">
      <c r="A119" s="47"/>
      <c r="B119" s="47" t="s">
        <v>12</v>
      </c>
      <c r="C119" s="48"/>
      <c r="D119" s="49"/>
      <c r="E119" s="87"/>
      <c r="F119" s="50"/>
      <c r="G119" s="87"/>
      <c r="H119" s="50"/>
      <c r="I119" s="50"/>
      <c r="J119" s="80"/>
      <c r="K119" s="85"/>
    </row>
    <row r="120" spans="1:11">
      <c r="A120" s="47"/>
      <c r="B120" s="47" t="s">
        <v>21</v>
      </c>
      <c r="C120" s="48"/>
      <c r="D120" s="49"/>
      <c r="E120" s="87"/>
      <c r="F120" s="50"/>
      <c r="G120" s="87"/>
      <c r="H120" s="50"/>
      <c r="I120" s="50"/>
      <c r="J120" s="80"/>
      <c r="K120" s="85"/>
    </row>
    <row r="121" spans="1:11">
      <c r="A121" s="47" t="s">
        <v>23</v>
      </c>
      <c r="B121" s="51" t="s">
        <v>140</v>
      </c>
      <c r="C121" s="48" t="s">
        <v>2</v>
      </c>
      <c r="D121" s="49">
        <v>1</v>
      </c>
      <c r="E121" s="86"/>
      <c r="F121" s="50">
        <f>D121*E121</f>
        <v>0</v>
      </c>
      <c r="G121" s="87"/>
      <c r="H121" s="50"/>
      <c r="I121" s="50">
        <v>2500</v>
      </c>
      <c r="J121" s="80">
        <f>D121*I121</f>
        <v>2500</v>
      </c>
      <c r="K121" s="85" t="s">
        <v>323</v>
      </c>
    </row>
    <row r="122" spans="1:11">
      <c r="A122" s="47" t="s">
        <v>24</v>
      </c>
      <c r="B122" s="51" t="s">
        <v>141</v>
      </c>
      <c r="C122" s="48" t="s">
        <v>2</v>
      </c>
      <c r="D122" s="49">
        <v>1</v>
      </c>
      <c r="E122" s="86"/>
      <c r="F122" s="50">
        <f>D122*E122</f>
        <v>0</v>
      </c>
      <c r="G122" s="87"/>
      <c r="H122" s="50"/>
      <c r="I122" s="50">
        <v>1500</v>
      </c>
      <c r="J122" s="80">
        <f>D122*I122</f>
        <v>1500</v>
      </c>
      <c r="K122" s="85" t="s">
        <v>323</v>
      </c>
    </row>
    <row r="123" spans="1:11">
      <c r="A123" s="47"/>
      <c r="B123" s="47" t="s">
        <v>25</v>
      </c>
      <c r="C123" s="48"/>
      <c r="D123" s="49"/>
      <c r="E123" s="87"/>
      <c r="F123" s="50"/>
      <c r="G123" s="87"/>
      <c r="H123" s="50"/>
      <c r="I123" s="50"/>
      <c r="J123" s="80"/>
      <c r="K123" s="85"/>
    </row>
    <row r="124" spans="1:11">
      <c r="A124" s="47" t="s">
        <v>27</v>
      </c>
      <c r="B124" s="51" t="s">
        <v>142</v>
      </c>
      <c r="C124" s="48" t="s">
        <v>2</v>
      </c>
      <c r="D124" s="49">
        <v>1</v>
      </c>
      <c r="E124" s="86"/>
      <c r="F124" s="50">
        <f>D124*E124</f>
        <v>0</v>
      </c>
      <c r="G124" s="87"/>
      <c r="H124" s="50"/>
      <c r="I124" s="50">
        <v>4500</v>
      </c>
      <c r="J124" s="80">
        <f>D124*I124</f>
        <v>4500</v>
      </c>
      <c r="K124" s="85" t="s">
        <v>323</v>
      </c>
    </row>
    <row r="125" spans="1:11">
      <c r="A125" s="47"/>
      <c r="B125" s="47" t="s">
        <v>28</v>
      </c>
      <c r="C125" s="48"/>
      <c r="D125" s="49"/>
      <c r="E125" s="87"/>
      <c r="F125" s="50"/>
      <c r="G125" s="87"/>
      <c r="H125" s="50"/>
      <c r="I125" s="50"/>
      <c r="J125" s="80"/>
      <c r="K125" s="85"/>
    </row>
    <row r="126" spans="1:11">
      <c r="A126" s="47" t="s">
        <v>29</v>
      </c>
      <c r="B126" s="51" t="s">
        <v>143</v>
      </c>
      <c r="C126" s="48" t="s">
        <v>2</v>
      </c>
      <c r="D126" s="49">
        <v>1</v>
      </c>
      <c r="E126" s="86"/>
      <c r="F126" s="50">
        <f>D126*E126</f>
        <v>0</v>
      </c>
      <c r="G126" s="87"/>
      <c r="H126" s="50"/>
      <c r="I126" s="50">
        <v>1500</v>
      </c>
      <c r="J126" s="80">
        <f>D126*I126</f>
        <v>1500</v>
      </c>
      <c r="K126" s="85" t="s">
        <v>323</v>
      </c>
    </row>
    <row r="127" spans="1:11">
      <c r="A127" s="47"/>
      <c r="B127" s="47" t="s">
        <v>296</v>
      </c>
      <c r="C127" s="48"/>
      <c r="D127" s="49"/>
      <c r="E127" s="87"/>
      <c r="F127" s="50"/>
      <c r="G127" s="87"/>
      <c r="H127" s="50"/>
      <c r="I127" s="50"/>
      <c r="J127" s="80"/>
      <c r="K127" s="85"/>
    </row>
    <row r="128" spans="1:11">
      <c r="A128" s="47" t="s">
        <v>30</v>
      </c>
      <c r="B128" s="51" t="s">
        <v>144</v>
      </c>
      <c r="C128" s="48" t="s">
        <v>2</v>
      </c>
      <c r="D128" s="49">
        <v>3</v>
      </c>
      <c r="E128" s="86"/>
      <c r="F128" s="50">
        <f>D128*E128</f>
        <v>0</v>
      </c>
      <c r="G128" s="87"/>
      <c r="H128" s="50"/>
      <c r="I128" s="50">
        <v>60</v>
      </c>
      <c r="J128" s="80">
        <f>D128*I128</f>
        <v>180</v>
      </c>
      <c r="K128" s="85" t="s">
        <v>323</v>
      </c>
    </row>
    <row r="129" spans="1:11" ht="17.25">
      <c r="A129" s="47"/>
      <c r="B129" s="47" t="s">
        <v>104</v>
      </c>
      <c r="C129" s="48"/>
      <c r="D129" s="49"/>
      <c r="E129" s="87"/>
      <c r="F129" s="50"/>
      <c r="G129" s="87"/>
      <c r="H129" s="50"/>
      <c r="I129" s="50"/>
      <c r="J129" s="80"/>
      <c r="K129" s="85"/>
    </row>
    <row r="130" spans="1:11">
      <c r="A130" s="47" t="s">
        <v>31</v>
      </c>
      <c r="B130" s="51" t="s">
        <v>145</v>
      </c>
      <c r="C130" s="48" t="s">
        <v>2</v>
      </c>
      <c r="D130" s="49">
        <v>1</v>
      </c>
      <c r="E130" s="86"/>
      <c r="F130" s="50">
        <f>D130*E130</f>
        <v>0</v>
      </c>
      <c r="G130" s="87"/>
      <c r="H130" s="50"/>
      <c r="I130" s="50">
        <v>3200</v>
      </c>
      <c r="J130" s="80">
        <f>D130*I130</f>
        <v>3200</v>
      </c>
      <c r="K130" s="85" t="s">
        <v>323</v>
      </c>
    </row>
    <row r="131" spans="1:11">
      <c r="A131" s="47"/>
      <c r="B131" s="47" t="s">
        <v>32</v>
      </c>
      <c r="C131" s="48"/>
      <c r="D131" s="49"/>
      <c r="E131" s="87"/>
      <c r="F131" s="50"/>
      <c r="G131" s="87"/>
      <c r="H131" s="50"/>
      <c r="I131" s="50"/>
      <c r="J131" s="80"/>
      <c r="K131" s="85"/>
    </row>
    <row r="132" spans="1:11">
      <c r="A132" s="47"/>
      <c r="B132" s="47" t="s">
        <v>33</v>
      </c>
      <c r="C132" s="48"/>
      <c r="D132" s="49"/>
      <c r="E132" s="87"/>
      <c r="F132" s="50"/>
      <c r="G132" s="87"/>
      <c r="H132" s="50"/>
      <c r="I132" s="50"/>
      <c r="J132" s="80"/>
      <c r="K132" s="85"/>
    </row>
    <row r="133" spans="1:11">
      <c r="A133" s="47" t="s">
        <v>34</v>
      </c>
      <c r="B133" s="51" t="s">
        <v>146</v>
      </c>
      <c r="C133" s="48" t="s">
        <v>2</v>
      </c>
      <c r="D133" s="49">
        <v>1</v>
      </c>
      <c r="E133" s="86"/>
      <c r="F133" s="50">
        <f>D133*E133</f>
        <v>0</v>
      </c>
      <c r="G133" s="87"/>
      <c r="H133" s="50"/>
      <c r="I133" s="50">
        <v>1500</v>
      </c>
      <c r="J133" s="80">
        <f>D133*I133</f>
        <v>1500</v>
      </c>
      <c r="K133" s="85" t="s">
        <v>323</v>
      </c>
    </row>
    <row r="134" spans="1:11">
      <c r="A134" s="47"/>
      <c r="B134" s="62" t="s">
        <v>32</v>
      </c>
      <c r="C134" s="48"/>
      <c r="D134" s="49"/>
      <c r="E134" s="87"/>
      <c r="F134" s="50"/>
      <c r="G134" s="87"/>
      <c r="H134" s="50"/>
      <c r="I134" s="50"/>
      <c r="J134" s="80"/>
      <c r="K134" s="85"/>
    </row>
    <row r="135" spans="1:11">
      <c r="A135" s="47"/>
      <c r="B135" s="47" t="s">
        <v>35</v>
      </c>
      <c r="C135" s="48"/>
      <c r="D135" s="49"/>
      <c r="E135" s="87"/>
      <c r="F135" s="50"/>
      <c r="G135" s="87"/>
      <c r="H135" s="50"/>
      <c r="I135" s="50"/>
      <c r="J135" s="80"/>
      <c r="K135" s="85"/>
    </row>
    <row r="136" spans="1:11">
      <c r="A136" s="47" t="s">
        <v>216</v>
      </c>
      <c r="B136" s="52" t="s">
        <v>312</v>
      </c>
      <c r="C136" s="48" t="s">
        <v>2</v>
      </c>
      <c r="D136" s="49">
        <v>1</v>
      </c>
      <c r="E136" s="86"/>
      <c r="F136" s="50">
        <f>D136*E136</f>
        <v>0</v>
      </c>
      <c r="G136" s="87"/>
      <c r="H136" s="50"/>
      <c r="I136" s="50">
        <v>300</v>
      </c>
      <c r="J136" s="80">
        <f>D136*I136</f>
        <v>300</v>
      </c>
      <c r="K136" s="85" t="s">
        <v>323</v>
      </c>
    </row>
    <row r="137" spans="1:11">
      <c r="A137" s="47"/>
      <c r="B137" s="47" t="s">
        <v>37</v>
      </c>
      <c r="C137" s="48"/>
      <c r="D137" s="49"/>
      <c r="E137" s="87"/>
      <c r="F137" s="50"/>
      <c r="G137" s="87"/>
      <c r="H137" s="50"/>
      <c r="I137" s="50"/>
      <c r="J137" s="80"/>
      <c r="K137" s="85"/>
    </row>
    <row r="138" spans="1:11">
      <c r="A138" s="47" t="s">
        <v>41</v>
      </c>
      <c r="B138" s="51" t="s">
        <v>297</v>
      </c>
      <c r="C138" s="48" t="s">
        <v>2</v>
      </c>
      <c r="D138" s="49">
        <v>1</v>
      </c>
      <c r="E138" s="86"/>
      <c r="F138" s="50">
        <f>D138*E138</f>
        <v>0</v>
      </c>
      <c r="G138" s="87"/>
      <c r="H138" s="50"/>
      <c r="I138" s="50">
        <v>50</v>
      </c>
      <c r="J138" s="80">
        <f>D138*I138</f>
        <v>50</v>
      </c>
      <c r="K138" s="85" t="s">
        <v>323</v>
      </c>
    </row>
    <row r="139" spans="1:11">
      <c r="A139" s="47"/>
      <c r="B139" s="47" t="s">
        <v>298</v>
      </c>
      <c r="C139" s="48"/>
      <c r="D139" s="49"/>
      <c r="E139" s="87"/>
      <c r="F139" s="50"/>
      <c r="G139" s="87"/>
      <c r="H139" s="50"/>
      <c r="I139" s="50"/>
      <c r="J139" s="80"/>
      <c r="K139" s="85"/>
    </row>
    <row r="140" spans="1:11">
      <c r="A140" s="47" t="s">
        <v>42</v>
      </c>
      <c r="B140" s="51" t="s">
        <v>148</v>
      </c>
      <c r="C140" s="48" t="s">
        <v>2</v>
      </c>
      <c r="D140" s="49">
        <v>1</v>
      </c>
      <c r="E140" s="86"/>
      <c r="F140" s="50">
        <f>D140*E140</f>
        <v>0</v>
      </c>
      <c r="G140" s="87"/>
      <c r="H140" s="50"/>
      <c r="I140" s="50">
        <v>150</v>
      </c>
      <c r="J140" s="80">
        <f>D140*I140</f>
        <v>150</v>
      </c>
      <c r="K140" s="85" t="s">
        <v>323</v>
      </c>
    </row>
    <row r="141" spans="1:11">
      <c r="A141" s="47"/>
      <c r="B141" s="47" t="s">
        <v>161</v>
      </c>
      <c r="C141" s="48"/>
      <c r="D141" s="49"/>
      <c r="E141" s="87"/>
      <c r="F141" s="50"/>
      <c r="G141" s="87"/>
      <c r="H141" s="50"/>
      <c r="I141" s="50"/>
      <c r="J141" s="80"/>
      <c r="K141" s="85"/>
    </row>
    <row r="142" spans="1:11">
      <c r="A142" s="47"/>
      <c r="B142" s="51" t="s">
        <v>290</v>
      </c>
      <c r="C142" s="48" t="s">
        <v>2</v>
      </c>
      <c r="D142" s="63">
        <v>1</v>
      </c>
      <c r="E142" s="87"/>
      <c r="F142" s="50"/>
      <c r="G142" s="86"/>
      <c r="H142" s="50">
        <f>D142*G142</f>
        <v>0</v>
      </c>
      <c r="I142" s="50"/>
      <c r="J142" s="80"/>
      <c r="K142" s="85" t="s">
        <v>323</v>
      </c>
    </row>
    <row r="143" spans="1:11">
      <c r="A143" s="47"/>
      <c r="B143" s="47" t="s">
        <v>299</v>
      </c>
      <c r="C143" s="48"/>
      <c r="D143" s="49"/>
      <c r="E143" s="87"/>
      <c r="F143" s="50"/>
      <c r="G143" s="87"/>
      <c r="H143" s="50"/>
      <c r="I143" s="50"/>
      <c r="J143" s="80"/>
      <c r="K143" s="85"/>
    </row>
    <row r="144" spans="1:11">
      <c r="A144" s="47" t="s">
        <v>39</v>
      </c>
      <c r="B144" s="51" t="s">
        <v>147</v>
      </c>
      <c r="C144" s="48" t="s">
        <v>2</v>
      </c>
      <c r="D144" s="49">
        <v>1</v>
      </c>
      <c r="E144" s="86"/>
      <c r="F144" s="50">
        <f>D144*E144</f>
        <v>0</v>
      </c>
      <c r="G144" s="86"/>
      <c r="H144" s="50">
        <f>D144*G144</f>
        <v>0</v>
      </c>
      <c r="I144" s="50">
        <v>200</v>
      </c>
      <c r="J144" s="80">
        <f>D144*I144</f>
        <v>200</v>
      </c>
      <c r="K144" s="85" t="s">
        <v>323</v>
      </c>
    </row>
    <row r="145" spans="1:11">
      <c r="A145" s="47"/>
      <c r="B145" s="47" t="s">
        <v>179</v>
      </c>
      <c r="C145" s="48"/>
      <c r="D145" s="49"/>
      <c r="E145" s="87"/>
      <c r="F145" s="50"/>
      <c r="G145" s="87"/>
      <c r="H145" s="50"/>
      <c r="I145" s="50"/>
      <c r="J145" s="80"/>
      <c r="K145" s="85"/>
    </row>
    <row r="146" spans="1:11">
      <c r="A146" s="47" t="s">
        <v>36</v>
      </c>
      <c r="B146" s="51" t="s">
        <v>44</v>
      </c>
      <c r="C146" s="48" t="s">
        <v>2</v>
      </c>
      <c r="D146" s="49">
        <v>1</v>
      </c>
      <c r="E146" s="86"/>
      <c r="F146" s="50">
        <f>D146*E146</f>
        <v>0</v>
      </c>
      <c r="G146" s="87"/>
      <c r="H146" s="50"/>
      <c r="I146" s="50">
        <v>150</v>
      </c>
      <c r="J146" s="80">
        <f>D146*I146</f>
        <v>150</v>
      </c>
      <c r="K146" s="85" t="s">
        <v>323</v>
      </c>
    </row>
    <row r="147" spans="1:11">
      <c r="A147" s="47"/>
      <c r="B147" s="47" t="s">
        <v>111</v>
      </c>
      <c r="C147" s="48"/>
      <c r="D147" s="49"/>
      <c r="E147" s="87"/>
      <c r="F147" s="50"/>
      <c r="G147" s="87"/>
      <c r="H147" s="50"/>
      <c r="I147" s="50"/>
      <c r="J147" s="80"/>
      <c r="K147" s="85"/>
    </row>
    <row r="148" spans="1:11">
      <c r="A148" s="47"/>
      <c r="B148" s="47" t="s">
        <v>112</v>
      </c>
      <c r="C148" s="48"/>
      <c r="D148" s="49"/>
      <c r="E148" s="87"/>
      <c r="F148" s="50"/>
      <c r="G148" s="87"/>
      <c r="H148" s="50"/>
      <c r="I148" s="50"/>
      <c r="J148" s="80"/>
      <c r="K148" s="85"/>
    </row>
    <row r="149" spans="1:11">
      <c r="A149" s="47"/>
      <c r="B149" s="51" t="s">
        <v>45</v>
      </c>
      <c r="C149" s="48" t="s">
        <v>2</v>
      </c>
      <c r="D149" s="49">
        <v>1</v>
      </c>
      <c r="E149" s="86"/>
      <c r="F149" s="50">
        <f>D149*E149</f>
        <v>0</v>
      </c>
      <c r="G149" s="87"/>
      <c r="H149" s="50"/>
      <c r="I149" s="50">
        <v>985</v>
      </c>
      <c r="J149" s="80">
        <f>D149*I149</f>
        <v>985</v>
      </c>
      <c r="K149" s="85" t="s">
        <v>323</v>
      </c>
    </row>
    <row r="150" spans="1:11">
      <c r="A150" s="47"/>
      <c r="B150" s="47" t="s">
        <v>113</v>
      </c>
      <c r="C150" s="48"/>
      <c r="D150" s="49"/>
      <c r="E150" s="87"/>
      <c r="F150" s="50"/>
      <c r="G150" s="87"/>
      <c r="H150" s="50"/>
      <c r="I150" s="50"/>
      <c r="J150" s="80"/>
      <c r="K150" s="85"/>
    </row>
    <row r="151" spans="1:11">
      <c r="A151" s="47"/>
      <c r="B151" s="47" t="s">
        <v>114</v>
      </c>
      <c r="C151" s="48"/>
      <c r="D151" s="49"/>
      <c r="E151" s="87"/>
      <c r="F151" s="50"/>
      <c r="G151" s="87"/>
      <c r="H151" s="50"/>
      <c r="I151" s="50"/>
      <c r="J151" s="80"/>
      <c r="K151" s="85"/>
    </row>
    <row r="152" spans="1:11">
      <c r="A152" s="47"/>
      <c r="B152" s="51" t="s">
        <v>294</v>
      </c>
      <c r="C152" s="48" t="s">
        <v>225</v>
      </c>
      <c r="D152" s="49">
        <v>44.5</v>
      </c>
      <c r="E152" s="87"/>
      <c r="F152" s="50"/>
      <c r="G152" s="86"/>
      <c r="H152" s="50">
        <f>D152*G152</f>
        <v>0</v>
      </c>
      <c r="I152" s="50"/>
      <c r="J152" s="80"/>
      <c r="K152" s="85" t="s">
        <v>323</v>
      </c>
    </row>
    <row r="153" spans="1:11">
      <c r="A153" s="47"/>
      <c r="B153" s="47" t="s">
        <v>300</v>
      </c>
      <c r="C153" s="48"/>
      <c r="D153" s="49"/>
      <c r="E153" s="87"/>
      <c r="F153" s="50"/>
      <c r="G153" s="87"/>
      <c r="H153" s="50"/>
      <c r="I153" s="50"/>
      <c r="J153" s="80"/>
      <c r="K153" s="85"/>
    </row>
    <row r="154" spans="1:11">
      <c r="A154" s="43" t="s">
        <v>264</v>
      </c>
      <c r="B154" s="43" t="s">
        <v>180</v>
      </c>
      <c r="C154" s="44"/>
      <c r="D154" s="45"/>
      <c r="E154" s="89"/>
      <c r="F154" s="46">
        <f>SUM(F93:F153)</f>
        <v>0</v>
      </c>
      <c r="G154" s="89"/>
      <c r="H154" s="46">
        <f>SUM(H93:H153)</f>
        <v>0</v>
      </c>
      <c r="I154" s="46"/>
      <c r="J154" s="79">
        <f>SUM(J93:J153)</f>
        <v>44455</v>
      </c>
      <c r="K154" s="85"/>
    </row>
    <row r="155" spans="1:11">
      <c r="A155" s="47"/>
      <c r="B155" s="47"/>
      <c r="C155" s="48"/>
      <c r="D155" s="49"/>
      <c r="E155" s="87"/>
      <c r="F155" s="50"/>
      <c r="G155" s="87"/>
      <c r="H155" s="50"/>
      <c r="I155" s="50"/>
      <c r="J155" s="80"/>
      <c r="K155" s="85"/>
    </row>
    <row r="156" spans="1:11">
      <c r="A156" s="43" t="s">
        <v>267</v>
      </c>
      <c r="B156" s="43" t="s">
        <v>115</v>
      </c>
      <c r="C156" s="44"/>
      <c r="D156" s="45"/>
      <c r="E156" s="89"/>
      <c r="F156" s="46"/>
      <c r="G156" s="89"/>
      <c r="H156" s="46"/>
      <c r="I156" s="46"/>
      <c r="J156" s="79"/>
      <c r="K156" s="85"/>
    </row>
    <row r="157" spans="1:11">
      <c r="A157" s="47"/>
      <c r="B157" s="47"/>
      <c r="C157" s="48"/>
      <c r="D157" s="49"/>
      <c r="E157" s="87"/>
      <c r="F157" s="50"/>
      <c r="G157" s="87"/>
      <c r="H157" s="50"/>
      <c r="I157" s="50"/>
      <c r="J157" s="80"/>
      <c r="K157" s="85"/>
    </row>
    <row r="158" spans="1:11">
      <c r="A158" s="47" t="s">
        <v>46</v>
      </c>
      <c r="B158" s="51" t="s">
        <v>313</v>
      </c>
      <c r="C158" s="48" t="s">
        <v>2</v>
      </c>
      <c r="D158" s="49">
        <v>1</v>
      </c>
      <c r="E158" s="86"/>
      <c r="F158" s="50">
        <f>D158*E158</f>
        <v>0</v>
      </c>
      <c r="G158" s="87"/>
      <c r="H158" s="50"/>
      <c r="I158" s="50">
        <v>3500</v>
      </c>
      <c r="J158" s="80">
        <f>D158*I158</f>
        <v>3500</v>
      </c>
      <c r="K158" s="85" t="s">
        <v>323</v>
      </c>
    </row>
    <row r="159" spans="1:11" ht="17.25">
      <c r="A159" s="47"/>
      <c r="B159" s="47" t="s">
        <v>326</v>
      </c>
      <c r="C159" s="48"/>
      <c r="D159" s="49"/>
      <c r="E159" s="87"/>
      <c r="F159" s="50"/>
      <c r="G159" s="87"/>
      <c r="H159" s="50"/>
      <c r="I159" s="50"/>
      <c r="J159" s="80"/>
      <c r="K159" s="85"/>
    </row>
    <row r="160" spans="1:11">
      <c r="A160" s="47"/>
      <c r="B160" s="47" t="s">
        <v>47</v>
      </c>
      <c r="C160" s="48"/>
      <c r="D160" s="49"/>
      <c r="E160" s="87"/>
      <c r="F160" s="50"/>
      <c r="G160" s="87"/>
      <c r="H160" s="50"/>
      <c r="I160" s="50"/>
      <c r="J160" s="80"/>
      <c r="K160" s="85"/>
    </row>
    <row r="161" spans="1:11">
      <c r="A161" s="47"/>
      <c r="B161" s="47" t="s">
        <v>48</v>
      </c>
      <c r="C161" s="48"/>
      <c r="D161" s="49"/>
      <c r="E161" s="87"/>
      <c r="F161" s="50"/>
      <c r="G161" s="87"/>
      <c r="H161" s="50"/>
      <c r="I161" s="50"/>
      <c r="J161" s="80"/>
      <c r="K161" s="85"/>
    </row>
    <row r="162" spans="1:11">
      <c r="A162" s="47"/>
      <c r="B162" s="47" t="s">
        <v>49</v>
      </c>
      <c r="C162" s="48"/>
      <c r="D162" s="49"/>
      <c r="E162" s="87"/>
      <c r="F162" s="50"/>
      <c r="G162" s="87"/>
      <c r="H162" s="50"/>
      <c r="I162" s="50"/>
      <c r="J162" s="80"/>
      <c r="K162" s="85"/>
    </row>
    <row r="163" spans="1:11">
      <c r="A163" s="47"/>
      <c r="B163" s="47" t="s">
        <v>50</v>
      </c>
      <c r="C163" s="48"/>
      <c r="D163" s="49"/>
      <c r="E163" s="87"/>
      <c r="F163" s="50"/>
      <c r="G163" s="87"/>
      <c r="H163" s="50"/>
      <c r="I163" s="50"/>
      <c r="J163" s="80"/>
      <c r="K163" s="85"/>
    </row>
    <row r="164" spans="1:11">
      <c r="A164" s="47" t="s">
        <v>51</v>
      </c>
      <c r="B164" s="51" t="s">
        <v>151</v>
      </c>
      <c r="C164" s="48" t="s">
        <v>2</v>
      </c>
      <c r="D164" s="49">
        <v>1</v>
      </c>
      <c r="E164" s="86"/>
      <c r="F164" s="50">
        <f>D164*E164</f>
        <v>0</v>
      </c>
      <c r="G164" s="87"/>
      <c r="H164" s="50"/>
      <c r="I164" s="50">
        <v>1500</v>
      </c>
      <c r="J164" s="80">
        <f>D164*I164</f>
        <v>1500</v>
      </c>
      <c r="K164" s="85" t="s">
        <v>323</v>
      </c>
    </row>
    <row r="165" spans="1:11">
      <c r="A165" s="47"/>
      <c r="B165" s="47" t="s">
        <v>52</v>
      </c>
      <c r="C165" s="48"/>
      <c r="D165" s="49"/>
      <c r="E165" s="87"/>
      <c r="F165" s="50"/>
      <c r="G165" s="87"/>
      <c r="H165" s="50"/>
      <c r="I165" s="50"/>
      <c r="J165" s="80"/>
      <c r="K165" s="85"/>
    </row>
    <row r="166" spans="1:11">
      <c r="A166" s="47"/>
      <c r="B166" s="47" t="s">
        <v>26</v>
      </c>
      <c r="C166" s="48"/>
      <c r="D166" s="49"/>
      <c r="E166" s="87"/>
      <c r="F166" s="50"/>
      <c r="G166" s="87"/>
      <c r="H166" s="50"/>
      <c r="I166" s="50"/>
      <c r="J166" s="80"/>
      <c r="K166" s="85"/>
    </row>
    <row r="167" spans="1:11">
      <c r="A167" s="47" t="s">
        <v>53</v>
      </c>
      <c r="B167" s="51" t="s">
        <v>150</v>
      </c>
      <c r="C167" s="48" t="s">
        <v>2</v>
      </c>
      <c r="D167" s="49">
        <v>1</v>
      </c>
      <c r="E167" s="86"/>
      <c r="F167" s="50">
        <f>D167*E167</f>
        <v>0</v>
      </c>
      <c r="G167" s="87"/>
      <c r="H167" s="50"/>
      <c r="I167" s="50">
        <v>450</v>
      </c>
      <c r="J167" s="80">
        <f>D167*I167</f>
        <v>450</v>
      </c>
      <c r="K167" s="85" t="s">
        <v>323</v>
      </c>
    </row>
    <row r="168" spans="1:11">
      <c r="A168" s="47"/>
      <c r="B168" s="47" t="s">
        <v>7</v>
      </c>
      <c r="C168" s="48"/>
      <c r="D168" s="49"/>
      <c r="E168" s="87"/>
      <c r="F168" s="50"/>
      <c r="G168" s="87"/>
      <c r="H168" s="50"/>
      <c r="I168" s="50"/>
      <c r="J168" s="80"/>
      <c r="K168" s="85"/>
    </row>
    <row r="169" spans="1:11" ht="17.25">
      <c r="A169" s="47" t="s">
        <v>54</v>
      </c>
      <c r="B169" s="51" t="s">
        <v>152</v>
      </c>
      <c r="C169" s="48" t="s">
        <v>2</v>
      </c>
      <c r="D169" s="49">
        <v>1</v>
      </c>
      <c r="E169" s="86"/>
      <c r="F169" s="50">
        <f>D169*E169</f>
        <v>0</v>
      </c>
      <c r="G169" s="87"/>
      <c r="H169" s="50"/>
      <c r="I169" s="50">
        <v>7000</v>
      </c>
      <c r="J169" s="80">
        <f>D169*I169</f>
        <v>7000</v>
      </c>
      <c r="K169" s="85" t="s">
        <v>323</v>
      </c>
    </row>
    <row r="170" spans="1:11">
      <c r="A170" s="47"/>
      <c r="B170" s="47" t="s">
        <v>55</v>
      </c>
      <c r="C170" s="48"/>
      <c r="D170" s="49"/>
      <c r="E170" s="87"/>
      <c r="F170" s="50"/>
      <c r="G170" s="87"/>
      <c r="H170" s="50"/>
      <c r="I170" s="50"/>
      <c r="J170" s="80"/>
      <c r="K170" s="85"/>
    </row>
    <row r="171" spans="1:11">
      <c r="A171" s="47"/>
      <c r="B171" s="47" t="s">
        <v>56</v>
      </c>
      <c r="C171" s="48"/>
      <c r="D171" s="49"/>
      <c r="E171" s="87"/>
      <c r="F171" s="50"/>
      <c r="G171" s="87"/>
      <c r="H171" s="50"/>
      <c r="I171" s="50"/>
      <c r="J171" s="80"/>
      <c r="K171" s="85"/>
    </row>
    <row r="172" spans="1:11">
      <c r="A172" s="47"/>
      <c r="B172" s="47" t="s">
        <v>57</v>
      </c>
      <c r="C172" s="48"/>
      <c r="D172" s="49"/>
      <c r="E172" s="87"/>
      <c r="F172" s="50"/>
      <c r="G172" s="87"/>
      <c r="H172" s="50"/>
      <c r="I172" s="50"/>
      <c r="J172" s="80"/>
      <c r="K172" s="85"/>
    </row>
    <row r="173" spans="1:11">
      <c r="A173" s="47"/>
      <c r="B173" s="47" t="s">
        <v>58</v>
      </c>
      <c r="C173" s="48"/>
      <c r="D173" s="49"/>
      <c r="E173" s="87"/>
      <c r="F173" s="50"/>
      <c r="G173" s="87"/>
      <c r="H173" s="50"/>
      <c r="I173" s="50"/>
      <c r="J173" s="80"/>
      <c r="K173" s="85"/>
    </row>
    <row r="174" spans="1:11">
      <c r="A174" s="47"/>
      <c r="B174" s="47" t="s">
        <v>59</v>
      </c>
      <c r="C174" s="48"/>
      <c r="D174" s="49"/>
      <c r="E174" s="87"/>
      <c r="F174" s="50"/>
      <c r="G174" s="87"/>
      <c r="H174" s="50"/>
      <c r="I174" s="50"/>
      <c r="J174" s="80"/>
      <c r="K174" s="85"/>
    </row>
    <row r="175" spans="1:11">
      <c r="A175" s="47" t="s">
        <v>60</v>
      </c>
      <c r="B175" s="51" t="s">
        <v>153</v>
      </c>
      <c r="C175" s="48" t="s">
        <v>2</v>
      </c>
      <c r="D175" s="49">
        <v>1</v>
      </c>
      <c r="E175" s="86"/>
      <c r="F175" s="50">
        <f>D175*E175</f>
        <v>0</v>
      </c>
      <c r="G175" s="87"/>
      <c r="H175" s="50"/>
      <c r="I175" s="50">
        <v>750</v>
      </c>
      <c r="J175" s="80">
        <f>D175*I175</f>
        <v>750</v>
      </c>
      <c r="K175" s="85" t="s">
        <v>323</v>
      </c>
    </row>
    <row r="176" spans="1:11" ht="17.25">
      <c r="A176" s="47"/>
      <c r="B176" s="47" t="s">
        <v>105</v>
      </c>
      <c r="C176" s="48"/>
      <c r="D176" s="49"/>
      <c r="E176" s="87"/>
      <c r="F176" s="50"/>
      <c r="G176" s="87"/>
      <c r="H176" s="50"/>
      <c r="I176" s="50"/>
      <c r="J176" s="80"/>
      <c r="K176" s="85"/>
    </row>
    <row r="177" spans="1:11">
      <c r="A177" s="47"/>
      <c r="B177" s="47" t="s">
        <v>61</v>
      </c>
      <c r="C177" s="48"/>
      <c r="D177" s="49"/>
      <c r="E177" s="87"/>
      <c r="F177" s="50"/>
      <c r="G177" s="87"/>
      <c r="H177" s="50"/>
      <c r="I177" s="50"/>
      <c r="J177" s="80"/>
      <c r="K177" s="85"/>
    </row>
    <row r="178" spans="1:11">
      <c r="A178" s="47"/>
      <c r="B178" s="47" t="s">
        <v>26</v>
      </c>
      <c r="C178" s="48"/>
      <c r="D178" s="49"/>
      <c r="E178" s="87"/>
      <c r="F178" s="50"/>
      <c r="G178" s="87"/>
      <c r="H178" s="50"/>
      <c r="I178" s="50"/>
      <c r="J178" s="80"/>
      <c r="K178" s="85"/>
    </row>
    <row r="179" spans="1:11">
      <c r="A179" s="47"/>
      <c r="B179" s="51" t="s">
        <v>154</v>
      </c>
      <c r="C179" s="48" t="s">
        <v>2</v>
      </c>
      <c r="D179" s="49">
        <v>1</v>
      </c>
      <c r="E179" s="86"/>
      <c r="F179" s="50">
        <f>D179*E179</f>
        <v>0</v>
      </c>
      <c r="G179" s="87"/>
      <c r="H179" s="50"/>
      <c r="I179" s="50">
        <v>150</v>
      </c>
      <c r="J179" s="80">
        <f>D179*I179</f>
        <v>150</v>
      </c>
      <c r="K179" s="85" t="s">
        <v>323</v>
      </c>
    </row>
    <row r="180" spans="1:11">
      <c r="A180" s="47"/>
      <c r="B180" s="47" t="s">
        <v>62</v>
      </c>
      <c r="C180" s="48"/>
      <c r="D180" s="49"/>
      <c r="E180" s="87"/>
      <c r="F180" s="50"/>
      <c r="G180" s="87"/>
      <c r="H180" s="50"/>
      <c r="I180" s="50"/>
      <c r="J180" s="80"/>
      <c r="K180" s="85"/>
    </row>
    <row r="181" spans="1:11">
      <c r="A181" s="47"/>
      <c r="B181" s="51" t="s">
        <v>290</v>
      </c>
      <c r="C181" s="48" t="s">
        <v>2</v>
      </c>
      <c r="D181" s="49">
        <v>1</v>
      </c>
      <c r="E181" s="87"/>
      <c r="F181" s="50"/>
      <c r="G181" s="86"/>
      <c r="H181" s="50">
        <f>D181*G181</f>
        <v>0</v>
      </c>
      <c r="I181" s="50"/>
      <c r="J181" s="80"/>
      <c r="K181" s="85" t="s">
        <v>323</v>
      </c>
    </row>
    <row r="182" spans="1:11">
      <c r="A182" s="47"/>
      <c r="B182" s="47" t="s">
        <v>301</v>
      </c>
      <c r="C182" s="48"/>
      <c r="D182" s="49"/>
      <c r="E182" s="87"/>
      <c r="F182" s="50"/>
      <c r="G182" s="87"/>
      <c r="H182" s="50"/>
      <c r="I182" s="50"/>
      <c r="J182" s="80"/>
      <c r="K182" s="85"/>
    </row>
    <row r="183" spans="1:11">
      <c r="A183" s="43" t="s">
        <v>267</v>
      </c>
      <c r="B183" s="43" t="s">
        <v>116</v>
      </c>
      <c r="C183" s="44"/>
      <c r="D183" s="45"/>
      <c r="E183" s="89"/>
      <c r="F183" s="46">
        <f>SUM(F157:F182)</f>
        <v>0</v>
      </c>
      <c r="G183" s="89"/>
      <c r="H183" s="46">
        <f>SUM(H157:H182)</f>
        <v>0</v>
      </c>
      <c r="I183" s="46"/>
      <c r="J183" s="79">
        <f>SUM(J157:J182)</f>
        <v>13350</v>
      </c>
      <c r="K183" s="85"/>
    </row>
    <row r="184" spans="1:11">
      <c r="A184" s="47"/>
      <c r="B184" s="64"/>
      <c r="C184" s="48"/>
      <c r="D184" s="49"/>
      <c r="E184" s="87"/>
      <c r="F184" s="50"/>
      <c r="G184" s="87"/>
      <c r="H184" s="50"/>
      <c r="I184" s="50"/>
      <c r="J184" s="80"/>
      <c r="K184" s="85"/>
    </row>
    <row r="185" spans="1:11">
      <c r="A185" s="43" t="s">
        <v>273</v>
      </c>
      <c r="B185" s="43" t="s">
        <v>220</v>
      </c>
      <c r="C185" s="44"/>
      <c r="D185" s="45"/>
      <c r="E185" s="89"/>
      <c r="F185" s="46"/>
      <c r="G185" s="89"/>
      <c r="H185" s="46"/>
      <c r="I185" s="46"/>
      <c r="J185" s="79"/>
      <c r="K185" s="85"/>
    </row>
    <row r="186" spans="1:11">
      <c r="A186" s="47" t="s">
        <v>63</v>
      </c>
      <c r="B186" s="51" t="s">
        <v>155</v>
      </c>
      <c r="C186" s="48" t="s">
        <v>2</v>
      </c>
      <c r="D186" s="49">
        <v>1</v>
      </c>
      <c r="E186" s="86"/>
      <c r="F186" s="50">
        <f>D186*E186</f>
        <v>0</v>
      </c>
      <c r="G186" s="87"/>
      <c r="H186" s="50"/>
      <c r="I186" s="50">
        <v>1000</v>
      </c>
      <c r="J186" s="80">
        <f>D186*I186</f>
        <v>1000</v>
      </c>
      <c r="K186" s="85" t="s">
        <v>323</v>
      </c>
    </row>
    <row r="187" spans="1:11">
      <c r="A187" s="47"/>
      <c r="B187" s="47" t="s">
        <v>64</v>
      </c>
      <c r="C187" s="48"/>
      <c r="D187" s="49"/>
      <c r="E187" s="87"/>
      <c r="F187" s="50"/>
      <c r="G187" s="87"/>
      <c r="H187" s="50"/>
      <c r="I187" s="50"/>
      <c r="J187" s="80"/>
      <c r="K187" s="85"/>
    </row>
    <row r="188" spans="1:11">
      <c r="A188" s="47"/>
      <c r="B188" s="47" t="s">
        <v>65</v>
      </c>
      <c r="C188" s="48"/>
      <c r="D188" s="49"/>
      <c r="E188" s="87"/>
      <c r="F188" s="50"/>
      <c r="G188" s="87"/>
      <c r="H188" s="50"/>
      <c r="I188" s="50"/>
      <c r="J188" s="80"/>
      <c r="K188" s="85"/>
    </row>
    <row r="189" spans="1:11">
      <c r="A189" s="47" t="s">
        <v>66</v>
      </c>
      <c r="B189" s="51" t="s">
        <v>156</v>
      </c>
      <c r="C189" s="48" t="s">
        <v>2</v>
      </c>
      <c r="D189" s="49">
        <v>1</v>
      </c>
      <c r="E189" s="86"/>
      <c r="F189" s="50">
        <f>D189*E189</f>
        <v>0</v>
      </c>
      <c r="G189" s="87"/>
      <c r="H189" s="50"/>
      <c r="I189" s="50">
        <v>500</v>
      </c>
      <c r="J189" s="80">
        <f>D189*I189</f>
        <v>500</v>
      </c>
      <c r="K189" s="85" t="s">
        <v>323</v>
      </c>
    </row>
    <row r="190" spans="1:11">
      <c r="A190" s="47"/>
      <c r="B190" s="47" t="s">
        <v>67</v>
      </c>
      <c r="C190" s="48"/>
      <c r="D190" s="49"/>
      <c r="E190" s="87"/>
      <c r="F190" s="50"/>
      <c r="G190" s="87"/>
      <c r="H190" s="50"/>
      <c r="I190" s="50"/>
      <c r="J190" s="80"/>
      <c r="K190" s="85"/>
    </row>
    <row r="191" spans="1:11">
      <c r="A191" s="47" t="s">
        <v>68</v>
      </c>
      <c r="B191" s="51" t="s">
        <v>157</v>
      </c>
      <c r="C191" s="48" t="s">
        <v>2</v>
      </c>
      <c r="D191" s="49">
        <v>1</v>
      </c>
      <c r="E191" s="86"/>
      <c r="F191" s="50">
        <f>D191*E191</f>
        <v>0</v>
      </c>
      <c r="G191" s="87"/>
      <c r="H191" s="50"/>
      <c r="I191" s="50">
        <v>200</v>
      </c>
      <c r="J191" s="80">
        <f>D191*I191</f>
        <v>200</v>
      </c>
      <c r="K191" s="85" t="s">
        <v>323</v>
      </c>
    </row>
    <row r="192" spans="1:11" ht="17.25">
      <c r="A192" s="47"/>
      <c r="B192" s="47" t="s">
        <v>106</v>
      </c>
      <c r="C192" s="48"/>
      <c r="D192" s="49"/>
      <c r="E192" s="87"/>
      <c r="F192" s="50"/>
      <c r="G192" s="87"/>
      <c r="H192" s="50"/>
      <c r="I192" s="50"/>
      <c r="J192" s="80"/>
      <c r="K192" s="85"/>
    </row>
    <row r="193" spans="1:11">
      <c r="A193" s="47" t="s">
        <v>69</v>
      </c>
      <c r="B193" s="51" t="s">
        <v>292</v>
      </c>
      <c r="C193" s="48" t="s">
        <v>2</v>
      </c>
      <c r="D193" s="49">
        <v>1</v>
      </c>
      <c r="E193" s="86"/>
      <c r="F193" s="50">
        <f>D193*E193</f>
        <v>0</v>
      </c>
      <c r="G193" s="87"/>
      <c r="H193" s="50"/>
      <c r="I193" s="50">
        <v>500</v>
      </c>
      <c r="J193" s="80">
        <f>D193*I193</f>
        <v>500</v>
      </c>
      <c r="K193" s="85" t="s">
        <v>323</v>
      </c>
    </row>
    <row r="194" spans="1:11">
      <c r="A194" s="47"/>
      <c r="B194" s="47" t="s">
        <v>293</v>
      </c>
      <c r="C194" s="48"/>
      <c r="D194" s="49"/>
      <c r="E194" s="87"/>
      <c r="F194" s="50"/>
      <c r="G194" s="87"/>
      <c r="H194" s="50"/>
      <c r="I194" s="50"/>
      <c r="J194" s="80"/>
      <c r="K194" s="85"/>
    </row>
    <row r="195" spans="1:11" ht="17.25">
      <c r="A195" s="47" t="s">
        <v>70</v>
      </c>
      <c r="B195" s="51" t="s">
        <v>158</v>
      </c>
      <c r="C195" s="48" t="s">
        <v>2</v>
      </c>
      <c r="D195" s="49">
        <v>1</v>
      </c>
      <c r="E195" s="86"/>
      <c r="F195" s="50">
        <f>D195*E195</f>
        <v>0</v>
      </c>
      <c r="G195" s="87"/>
      <c r="H195" s="50"/>
      <c r="I195" s="50">
        <v>200</v>
      </c>
      <c r="J195" s="80">
        <f>D195*I195</f>
        <v>200</v>
      </c>
      <c r="K195" s="85" t="s">
        <v>323</v>
      </c>
    </row>
    <row r="196" spans="1:11">
      <c r="A196" s="47"/>
      <c r="B196" s="47" t="s">
        <v>71</v>
      </c>
      <c r="C196" s="48"/>
      <c r="D196" s="49"/>
      <c r="E196" s="87"/>
      <c r="F196" s="50"/>
      <c r="G196" s="87"/>
      <c r="H196" s="50"/>
      <c r="I196" s="50"/>
      <c r="J196" s="80"/>
      <c r="K196" s="85"/>
    </row>
    <row r="197" spans="1:11">
      <c r="A197" s="47"/>
      <c r="B197" s="51" t="s">
        <v>159</v>
      </c>
      <c r="C197" s="48" t="s">
        <v>2</v>
      </c>
      <c r="D197" s="49">
        <v>1</v>
      </c>
      <c r="E197" s="86"/>
      <c r="F197" s="50">
        <f>D197*E197</f>
        <v>0</v>
      </c>
      <c r="G197" s="87"/>
      <c r="H197" s="50"/>
      <c r="I197" s="50">
        <v>150</v>
      </c>
      <c r="J197" s="80">
        <f>D197*I197</f>
        <v>150</v>
      </c>
      <c r="K197" s="85" t="s">
        <v>323</v>
      </c>
    </row>
    <row r="198" spans="1:11">
      <c r="A198" s="47"/>
      <c r="B198" s="47" t="s">
        <v>62</v>
      </c>
      <c r="C198" s="48"/>
      <c r="D198" s="49"/>
      <c r="E198" s="87"/>
      <c r="F198" s="50"/>
      <c r="G198" s="87"/>
      <c r="H198" s="50"/>
      <c r="I198" s="50"/>
      <c r="J198" s="80"/>
      <c r="K198" s="85"/>
    </row>
    <row r="199" spans="1:11">
      <c r="A199" s="47"/>
      <c r="B199" s="51" t="s">
        <v>294</v>
      </c>
      <c r="C199" s="48" t="s">
        <v>2</v>
      </c>
      <c r="D199" s="49">
        <v>1</v>
      </c>
      <c r="E199" s="87"/>
      <c r="F199" s="50"/>
      <c r="G199" s="86"/>
      <c r="H199" s="50">
        <f>D199*G199</f>
        <v>0</v>
      </c>
      <c r="I199" s="50"/>
      <c r="J199" s="80"/>
      <c r="K199" s="85" t="s">
        <v>323</v>
      </c>
    </row>
    <row r="200" spans="1:11">
      <c r="A200" s="47"/>
      <c r="B200" s="47" t="s">
        <v>295</v>
      </c>
      <c r="C200" s="48"/>
      <c r="D200" s="49"/>
      <c r="E200" s="87"/>
      <c r="F200" s="50"/>
      <c r="G200" s="87"/>
      <c r="H200" s="50"/>
      <c r="I200" s="50"/>
      <c r="J200" s="80"/>
      <c r="K200" s="85"/>
    </row>
    <row r="201" spans="1:11">
      <c r="A201" s="43" t="s">
        <v>273</v>
      </c>
      <c r="B201" s="43" t="s">
        <v>221</v>
      </c>
      <c r="C201" s="44"/>
      <c r="D201" s="45"/>
      <c r="E201" s="89"/>
      <c r="F201" s="46">
        <f>SUM(F186:F200)</f>
        <v>0</v>
      </c>
      <c r="G201" s="89"/>
      <c r="H201" s="46">
        <f>SUM(H186:H200)</f>
        <v>0</v>
      </c>
      <c r="I201" s="46"/>
      <c r="J201" s="79">
        <f>SUM(J186:J200)</f>
        <v>2550</v>
      </c>
      <c r="K201" s="85" t="s">
        <v>323</v>
      </c>
    </row>
    <row r="202" spans="1:11">
      <c r="A202" s="47"/>
      <c r="B202" s="47"/>
      <c r="C202" s="48"/>
      <c r="D202" s="49"/>
      <c r="E202" s="87"/>
      <c r="F202" s="50"/>
      <c r="G202" s="87"/>
      <c r="H202" s="50"/>
      <c r="I202" s="50"/>
      <c r="J202" s="80"/>
      <c r="K202" s="85"/>
    </row>
    <row r="203" spans="1:11">
      <c r="A203" s="43" t="s">
        <v>272</v>
      </c>
      <c r="B203" s="43" t="s">
        <v>217</v>
      </c>
      <c r="C203" s="44"/>
      <c r="D203" s="45"/>
      <c r="E203" s="89"/>
      <c r="F203" s="46"/>
      <c r="G203" s="89"/>
      <c r="H203" s="46"/>
      <c r="I203" s="46"/>
      <c r="J203" s="79"/>
      <c r="K203" s="85"/>
    </row>
    <row r="204" spans="1:11">
      <c r="A204" s="47" t="s">
        <v>38</v>
      </c>
      <c r="B204" s="52" t="s">
        <v>177</v>
      </c>
      <c r="E204" s="90"/>
      <c r="G204" s="90"/>
      <c r="K204" s="85"/>
    </row>
    <row r="205" spans="1:11">
      <c r="A205" s="47"/>
      <c r="B205" s="47" t="s">
        <v>222</v>
      </c>
      <c r="C205" s="48" t="s">
        <v>2</v>
      </c>
      <c r="D205" s="49">
        <v>1</v>
      </c>
      <c r="E205" s="86"/>
      <c r="F205" s="50">
        <f>D205*E205</f>
        <v>0</v>
      </c>
      <c r="G205" s="90"/>
      <c r="I205" s="50">
        <v>300</v>
      </c>
      <c r="J205" s="80">
        <f>D205*I205</f>
        <v>300</v>
      </c>
      <c r="K205" s="85" t="s">
        <v>323</v>
      </c>
    </row>
    <row r="206" spans="1:11">
      <c r="A206" s="47"/>
      <c r="B206" s="47" t="s">
        <v>219</v>
      </c>
      <c r="C206" s="48"/>
      <c r="D206" s="49"/>
      <c r="E206" s="87"/>
      <c r="F206" s="50"/>
      <c r="G206" s="86"/>
      <c r="H206" s="50">
        <f>D205*G206</f>
        <v>0</v>
      </c>
      <c r="I206" s="50"/>
      <c r="J206" s="80"/>
      <c r="K206" s="85" t="s">
        <v>323</v>
      </c>
    </row>
    <row r="207" spans="1:11">
      <c r="A207" s="43" t="s">
        <v>272</v>
      </c>
      <c r="B207" s="43" t="s">
        <v>218</v>
      </c>
      <c r="C207" s="44"/>
      <c r="D207" s="45"/>
      <c r="E207" s="89"/>
      <c r="F207" s="46">
        <f>SUM(F205:F206)</f>
        <v>0</v>
      </c>
      <c r="G207" s="89"/>
      <c r="H207" s="46">
        <f>SUM(H205:H206)</f>
        <v>0</v>
      </c>
      <c r="I207" s="46"/>
      <c r="J207" s="79">
        <f>SUM(J205:J206)</f>
        <v>300</v>
      </c>
      <c r="K207" s="85"/>
    </row>
    <row r="208" spans="1:11">
      <c r="A208" s="47"/>
      <c r="B208" s="47"/>
      <c r="C208" s="48"/>
      <c r="D208" s="49"/>
      <c r="E208" s="87"/>
      <c r="F208" s="50"/>
      <c r="G208" s="87"/>
      <c r="H208" s="50"/>
      <c r="I208" s="50"/>
      <c r="J208" s="80"/>
      <c r="K208" s="85"/>
    </row>
    <row r="209" spans="1:11">
      <c r="A209" s="43" t="s">
        <v>275</v>
      </c>
      <c r="B209" s="43" t="s">
        <v>117</v>
      </c>
      <c r="C209" s="44"/>
      <c r="D209" s="45"/>
      <c r="E209" s="89"/>
      <c r="F209" s="46"/>
      <c r="G209" s="89"/>
      <c r="H209" s="46"/>
      <c r="I209" s="46"/>
      <c r="J209" s="79"/>
      <c r="K209" s="85"/>
    </row>
    <row r="210" spans="1:11">
      <c r="A210" s="47" t="s">
        <v>43</v>
      </c>
      <c r="B210" s="51" t="s">
        <v>72</v>
      </c>
      <c r="E210" s="90"/>
      <c r="G210" s="90"/>
      <c r="K210" s="85"/>
    </row>
    <row r="211" spans="1:11" ht="17.25">
      <c r="A211" s="47"/>
      <c r="B211" s="47" t="s">
        <v>107</v>
      </c>
      <c r="C211" s="48" t="s">
        <v>2</v>
      </c>
      <c r="D211" s="49">
        <v>2</v>
      </c>
      <c r="E211" s="86"/>
      <c r="F211" s="50">
        <f>D211*E211</f>
        <v>0</v>
      </c>
      <c r="G211" s="87"/>
      <c r="H211" s="50"/>
      <c r="I211" s="50">
        <v>500</v>
      </c>
      <c r="J211" s="80">
        <f>D211*I211</f>
        <v>1000</v>
      </c>
      <c r="K211" s="85" t="s">
        <v>323</v>
      </c>
    </row>
    <row r="212" spans="1:11">
      <c r="A212" s="47"/>
      <c r="B212" s="47" t="s">
        <v>73</v>
      </c>
      <c r="C212" s="48"/>
      <c r="D212" s="49"/>
      <c r="E212" s="87"/>
      <c r="F212" s="50"/>
      <c r="G212" s="87"/>
      <c r="H212" s="50"/>
      <c r="I212" s="50"/>
      <c r="J212" s="80"/>
      <c r="K212" s="85"/>
    </row>
    <row r="213" spans="1:11" ht="17.25">
      <c r="A213" s="47" t="s">
        <v>74</v>
      </c>
      <c r="B213" s="51" t="s">
        <v>160</v>
      </c>
      <c r="C213" s="48"/>
      <c r="D213" s="49"/>
      <c r="E213" s="87"/>
      <c r="F213" s="50"/>
      <c r="G213" s="87"/>
      <c r="H213" s="50"/>
      <c r="I213" s="50"/>
      <c r="J213" s="80"/>
      <c r="K213" s="85"/>
    </row>
    <row r="214" spans="1:11">
      <c r="A214" s="47"/>
      <c r="B214" s="47" t="s">
        <v>289</v>
      </c>
      <c r="C214" s="48" t="s">
        <v>2</v>
      </c>
      <c r="D214" s="49">
        <v>1</v>
      </c>
      <c r="E214" s="86"/>
      <c r="F214" s="50">
        <f>D214*E214</f>
        <v>0</v>
      </c>
      <c r="G214" s="87"/>
      <c r="H214" s="50"/>
      <c r="I214" s="50">
        <v>500</v>
      </c>
      <c r="J214" s="80">
        <f>D214*I214</f>
        <v>500</v>
      </c>
      <c r="K214" s="85" t="s">
        <v>323</v>
      </c>
    </row>
    <row r="215" spans="1:11">
      <c r="A215" s="47" t="s">
        <v>75</v>
      </c>
      <c r="B215" s="51" t="s">
        <v>76</v>
      </c>
      <c r="C215" s="48"/>
      <c r="D215" s="49"/>
      <c r="E215" s="87"/>
      <c r="F215" s="50"/>
      <c r="G215" s="87"/>
      <c r="H215" s="50"/>
      <c r="I215" s="50"/>
      <c r="J215" s="80"/>
      <c r="K215" s="85"/>
    </row>
    <row r="216" spans="1:11">
      <c r="A216" s="47"/>
      <c r="B216" s="47" t="s">
        <v>289</v>
      </c>
      <c r="C216" s="48" t="s">
        <v>2</v>
      </c>
      <c r="D216" s="49">
        <v>1</v>
      </c>
      <c r="E216" s="86"/>
      <c r="F216" s="50">
        <f>D216*E216</f>
        <v>0</v>
      </c>
      <c r="G216" s="87"/>
      <c r="H216" s="50"/>
      <c r="I216" s="50">
        <v>0</v>
      </c>
      <c r="J216" s="80">
        <f>D216*I216</f>
        <v>0</v>
      </c>
      <c r="K216" s="85" t="s">
        <v>323</v>
      </c>
    </row>
    <row r="217" spans="1:11">
      <c r="A217" s="47" t="s">
        <v>77</v>
      </c>
      <c r="B217" s="51" t="s">
        <v>78</v>
      </c>
      <c r="C217" s="48"/>
      <c r="D217" s="49"/>
      <c r="E217" s="87"/>
      <c r="F217" s="50"/>
      <c r="G217" s="87"/>
      <c r="H217" s="50"/>
      <c r="I217" s="50"/>
      <c r="J217" s="80"/>
      <c r="K217" s="85"/>
    </row>
    <row r="218" spans="1:11">
      <c r="A218" s="47"/>
      <c r="B218" s="47" t="s">
        <v>289</v>
      </c>
      <c r="C218" s="48" t="s">
        <v>2</v>
      </c>
      <c r="D218" s="49">
        <v>1</v>
      </c>
      <c r="E218" s="86"/>
      <c r="F218" s="50">
        <f>D218*E218</f>
        <v>0</v>
      </c>
      <c r="G218" s="87"/>
      <c r="H218" s="50"/>
      <c r="I218" s="50">
        <v>100</v>
      </c>
      <c r="J218" s="80">
        <f>D218*I218</f>
        <v>100</v>
      </c>
      <c r="K218" s="85" t="s">
        <v>323</v>
      </c>
    </row>
    <row r="219" spans="1:11">
      <c r="A219" s="47" t="s">
        <v>79</v>
      </c>
      <c r="B219" s="51" t="s">
        <v>80</v>
      </c>
      <c r="C219" s="48"/>
      <c r="D219" s="49"/>
      <c r="E219" s="87"/>
      <c r="F219" s="50"/>
      <c r="G219" s="87"/>
      <c r="H219" s="50"/>
      <c r="I219" s="50"/>
      <c r="J219" s="80"/>
      <c r="K219" s="85"/>
    </row>
    <row r="220" spans="1:11">
      <c r="A220" s="47"/>
      <c r="B220" s="47" t="s">
        <v>289</v>
      </c>
      <c r="C220" s="48" t="s">
        <v>2</v>
      </c>
      <c r="D220" s="49">
        <v>1</v>
      </c>
      <c r="E220" s="86"/>
      <c r="F220" s="50">
        <f>D220*E220</f>
        <v>0</v>
      </c>
      <c r="G220" s="87"/>
      <c r="H220" s="50"/>
      <c r="I220" s="50">
        <v>1</v>
      </c>
      <c r="J220" s="80">
        <f>D220*I220</f>
        <v>1</v>
      </c>
      <c r="K220" s="85" t="s">
        <v>323</v>
      </c>
    </row>
    <row r="221" spans="1:11">
      <c r="A221" s="47" t="s">
        <v>81</v>
      </c>
      <c r="B221" s="51" t="s">
        <v>82</v>
      </c>
      <c r="C221" s="48"/>
      <c r="D221" s="49"/>
      <c r="E221" s="87"/>
      <c r="F221" s="50"/>
      <c r="G221" s="87"/>
      <c r="H221" s="50"/>
      <c r="I221" s="50"/>
      <c r="J221" s="80"/>
      <c r="K221" s="85"/>
    </row>
    <row r="222" spans="1:11">
      <c r="A222" s="47"/>
      <c r="B222" s="47" t="s">
        <v>289</v>
      </c>
      <c r="C222" s="48" t="s">
        <v>2</v>
      </c>
      <c r="D222" s="49">
        <v>1</v>
      </c>
      <c r="E222" s="86"/>
      <c r="F222" s="50">
        <f>D222*E222</f>
        <v>0</v>
      </c>
      <c r="G222" s="87"/>
      <c r="H222" s="50"/>
      <c r="I222" s="50">
        <v>1</v>
      </c>
      <c r="J222" s="80">
        <f>D222*I222</f>
        <v>1</v>
      </c>
      <c r="K222" s="85" t="s">
        <v>323</v>
      </c>
    </row>
    <row r="223" spans="1:11">
      <c r="A223" s="47"/>
      <c r="B223" s="51" t="s">
        <v>83</v>
      </c>
      <c r="C223" s="48"/>
      <c r="D223" s="49"/>
      <c r="E223" s="50"/>
      <c r="F223" s="50"/>
      <c r="G223" s="87"/>
      <c r="H223" s="50"/>
      <c r="I223" s="50"/>
      <c r="J223" s="80"/>
      <c r="K223" s="85"/>
    </row>
    <row r="224" spans="1:11">
      <c r="A224" s="47"/>
      <c r="B224" s="47" t="s">
        <v>289</v>
      </c>
      <c r="C224" s="48" t="s">
        <v>2</v>
      </c>
      <c r="D224" s="49">
        <v>1</v>
      </c>
      <c r="E224" s="86"/>
      <c r="F224" s="50">
        <f>D224*E224</f>
        <v>0</v>
      </c>
      <c r="G224" s="87"/>
      <c r="H224" s="50"/>
      <c r="I224" s="50"/>
      <c r="J224" s="80">
        <f>D224*I224</f>
        <v>0</v>
      </c>
      <c r="K224" s="85" t="s">
        <v>323</v>
      </c>
    </row>
    <row r="225" spans="1:11">
      <c r="A225" s="47"/>
      <c r="B225" s="51" t="s">
        <v>290</v>
      </c>
      <c r="E225" s="50"/>
      <c r="G225" s="90"/>
      <c r="K225" s="85"/>
    </row>
    <row r="226" spans="1:11">
      <c r="A226" s="47"/>
      <c r="B226" s="47" t="s">
        <v>291</v>
      </c>
      <c r="C226" s="48" t="s">
        <v>2</v>
      </c>
      <c r="D226" s="49">
        <v>1</v>
      </c>
      <c r="E226" s="86"/>
      <c r="F226" s="50"/>
      <c r="G226" s="86"/>
      <c r="H226" s="50">
        <f>D226*G226</f>
        <v>0</v>
      </c>
      <c r="I226" s="50"/>
      <c r="J226" s="80"/>
      <c r="K226" s="85" t="s">
        <v>323</v>
      </c>
    </row>
    <row r="227" spans="1:11">
      <c r="A227" s="43" t="s">
        <v>275</v>
      </c>
      <c r="B227" s="43" t="s">
        <v>128</v>
      </c>
      <c r="C227" s="44"/>
      <c r="D227" s="45"/>
      <c r="E227" s="89"/>
      <c r="F227" s="46">
        <f>SUM(F211:F226)</f>
        <v>0</v>
      </c>
      <c r="G227" s="89"/>
      <c r="H227" s="46">
        <f>SUM(H211:H226)</f>
        <v>0</v>
      </c>
      <c r="I227" s="46"/>
      <c r="J227" s="79">
        <f>SUM(J211:J226)</f>
        <v>1602</v>
      </c>
      <c r="K227" s="85"/>
    </row>
    <row r="228" spans="1:11">
      <c r="A228" s="47"/>
      <c r="B228" s="51"/>
      <c r="C228" s="48"/>
      <c r="D228" s="49"/>
      <c r="E228" s="87"/>
      <c r="F228" s="50"/>
      <c r="G228" s="87"/>
      <c r="H228" s="50"/>
      <c r="I228" s="50"/>
      <c r="J228" s="80"/>
      <c r="K228" s="85"/>
    </row>
    <row r="229" spans="1:11">
      <c r="A229" s="43" t="s">
        <v>278</v>
      </c>
      <c r="B229" s="43" t="s">
        <v>228</v>
      </c>
      <c r="C229" s="44"/>
      <c r="D229" s="45"/>
      <c r="E229" s="89"/>
      <c r="F229" s="46"/>
      <c r="G229" s="89"/>
      <c r="H229" s="46"/>
      <c r="I229" s="46"/>
      <c r="J229" s="79"/>
      <c r="K229" s="85"/>
    </row>
    <row r="230" spans="1:11">
      <c r="A230" s="47"/>
      <c r="B230" s="51" t="s">
        <v>192</v>
      </c>
      <c r="C230" s="48" t="s">
        <v>2</v>
      </c>
      <c r="D230" s="49">
        <v>1</v>
      </c>
      <c r="E230" s="86"/>
      <c r="F230" s="50">
        <f>D230*E230</f>
        <v>0</v>
      </c>
      <c r="G230" s="86"/>
      <c r="H230" s="50">
        <f>D230*G230</f>
        <v>0</v>
      </c>
      <c r="I230" s="50">
        <v>14000</v>
      </c>
      <c r="J230" s="80">
        <f>I230</f>
        <v>14000</v>
      </c>
      <c r="K230" s="85" t="s">
        <v>323</v>
      </c>
    </row>
    <row r="231" spans="1:11">
      <c r="A231" s="47"/>
      <c r="B231" s="47" t="s">
        <v>194</v>
      </c>
      <c r="C231" s="48"/>
      <c r="D231" s="49"/>
      <c r="E231" s="87"/>
      <c r="F231" s="50"/>
      <c r="G231" s="87"/>
      <c r="H231" s="50"/>
      <c r="I231" s="50"/>
      <c r="J231" s="80"/>
      <c r="K231" s="85"/>
    </row>
    <row r="232" spans="1:11">
      <c r="A232" s="47"/>
      <c r="B232" s="47" t="s">
        <v>193</v>
      </c>
      <c r="C232" s="48"/>
      <c r="D232" s="49"/>
      <c r="E232" s="87"/>
      <c r="F232" s="50"/>
      <c r="G232" s="87"/>
      <c r="H232" s="50"/>
      <c r="I232" s="50"/>
      <c r="J232" s="80"/>
      <c r="K232" s="85"/>
    </row>
    <row r="233" spans="1:11">
      <c r="A233" s="47"/>
      <c r="B233" s="47" t="s">
        <v>195</v>
      </c>
      <c r="C233" s="48"/>
      <c r="D233" s="49"/>
      <c r="E233" s="87"/>
      <c r="F233" s="50"/>
      <c r="G233" s="87"/>
      <c r="H233" s="50"/>
      <c r="I233" s="50"/>
      <c r="J233" s="80"/>
      <c r="K233" s="85"/>
    </row>
    <row r="234" spans="1:11">
      <c r="A234" s="47"/>
      <c r="B234" s="47" t="s">
        <v>196</v>
      </c>
      <c r="C234" s="48"/>
      <c r="D234" s="49"/>
      <c r="E234" s="87"/>
      <c r="F234" s="50"/>
      <c r="G234" s="87"/>
      <c r="H234" s="50"/>
      <c r="I234" s="50"/>
      <c r="J234" s="80"/>
      <c r="K234" s="85"/>
    </row>
    <row r="235" spans="1:11">
      <c r="A235" s="47"/>
      <c r="B235" s="47" t="s">
        <v>190</v>
      </c>
      <c r="C235" s="48"/>
      <c r="D235" s="49"/>
      <c r="E235" s="87"/>
      <c r="F235" s="50"/>
      <c r="G235" s="87"/>
      <c r="H235" s="50"/>
      <c r="I235" s="50"/>
      <c r="J235" s="80"/>
      <c r="K235" s="85"/>
    </row>
    <row r="236" spans="1:11">
      <c r="A236" s="47"/>
      <c r="B236" s="47" t="s">
        <v>191</v>
      </c>
      <c r="C236" s="48"/>
      <c r="D236" s="49"/>
      <c r="E236" s="87"/>
      <c r="F236" s="50"/>
      <c r="G236" s="87"/>
      <c r="H236" s="50"/>
      <c r="I236" s="50"/>
      <c r="J236" s="80"/>
      <c r="K236" s="85"/>
    </row>
    <row r="237" spans="1:11">
      <c r="A237" s="47"/>
      <c r="B237" s="51" t="s">
        <v>85</v>
      </c>
      <c r="C237" s="48" t="s">
        <v>2</v>
      </c>
      <c r="D237" s="49">
        <v>1</v>
      </c>
      <c r="E237" s="86"/>
      <c r="F237" s="50">
        <f>D237*E237</f>
        <v>0</v>
      </c>
      <c r="G237" s="86"/>
      <c r="H237" s="50">
        <f>D237*G237</f>
        <v>0</v>
      </c>
      <c r="I237" s="50">
        <f>1*(45+30)+65*(25+19)</f>
        <v>2935</v>
      </c>
      <c r="J237" s="80">
        <f>D237*I237</f>
        <v>2935</v>
      </c>
      <c r="K237" s="85" t="s">
        <v>323</v>
      </c>
    </row>
    <row r="238" spans="1:11">
      <c r="A238" s="47"/>
      <c r="B238" s="47" t="s">
        <v>118</v>
      </c>
      <c r="C238" s="48"/>
      <c r="D238" s="49"/>
      <c r="E238" s="87"/>
      <c r="F238" s="50"/>
      <c r="G238" s="87"/>
      <c r="H238" s="50"/>
      <c r="I238" s="50"/>
      <c r="J238" s="80"/>
      <c r="K238" s="85"/>
    </row>
    <row r="239" spans="1:11">
      <c r="A239" s="47"/>
      <c r="B239" s="47" t="s">
        <v>119</v>
      </c>
      <c r="C239" s="48"/>
      <c r="D239" s="49"/>
      <c r="E239" s="87"/>
      <c r="F239" s="50"/>
      <c r="G239" s="87"/>
      <c r="H239" s="50"/>
      <c r="I239" s="50"/>
      <c r="J239" s="80"/>
      <c r="K239" s="85"/>
    </row>
    <row r="240" spans="1:11" ht="17.25">
      <c r="A240" s="47"/>
      <c r="B240" s="47" t="s">
        <v>108</v>
      </c>
      <c r="C240" s="48"/>
      <c r="D240" s="49"/>
      <c r="E240" s="87"/>
      <c r="F240" s="50"/>
      <c r="G240" s="87"/>
      <c r="H240" s="50"/>
      <c r="I240" s="50"/>
      <c r="J240" s="80"/>
      <c r="K240" s="85"/>
    </row>
    <row r="241" spans="1:11">
      <c r="A241" s="47"/>
      <c r="B241" s="47" t="s">
        <v>86</v>
      </c>
      <c r="C241" s="48"/>
      <c r="D241" s="49"/>
      <c r="E241" s="87"/>
      <c r="F241" s="50"/>
      <c r="G241" s="87"/>
      <c r="H241" s="50"/>
      <c r="I241" s="50"/>
      <c r="J241" s="80"/>
      <c r="K241" s="85"/>
    </row>
    <row r="242" spans="1:11">
      <c r="A242" s="47"/>
      <c r="B242" s="51" t="s">
        <v>327</v>
      </c>
      <c r="C242" s="48"/>
      <c r="D242" s="49"/>
      <c r="E242" s="87"/>
      <c r="F242" s="50"/>
      <c r="G242" s="87"/>
      <c r="H242" s="50"/>
      <c r="I242" s="50"/>
      <c r="J242" s="80"/>
      <c r="K242" s="84"/>
    </row>
    <row r="243" spans="1:11" ht="45">
      <c r="A243" s="47"/>
      <c r="B243" s="93" t="s">
        <v>328</v>
      </c>
      <c r="C243" s="48" t="s">
        <v>2</v>
      </c>
      <c r="D243" s="49">
        <v>2</v>
      </c>
      <c r="E243" s="86"/>
      <c r="F243" s="50">
        <f>D243*E243</f>
        <v>0</v>
      </c>
      <c r="G243" s="86"/>
      <c r="H243" s="50">
        <f>D243*G243</f>
        <v>0</v>
      </c>
      <c r="I243" s="50">
        <v>1000</v>
      </c>
      <c r="J243" s="80">
        <f>D243*I243</f>
        <v>2000</v>
      </c>
      <c r="K243" s="84" t="s">
        <v>323</v>
      </c>
    </row>
    <row r="244" spans="1:11" ht="60">
      <c r="A244" s="47"/>
      <c r="B244" s="93" t="s">
        <v>329</v>
      </c>
      <c r="C244" s="48" t="s">
        <v>84</v>
      </c>
      <c r="D244" s="49">
        <v>500</v>
      </c>
      <c r="E244" s="86"/>
      <c r="F244" s="50">
        <f>D244*E244</f>
        <v>0</v>
      </c>
      <c r="G244" s="86"/>
      <c r="H244" s="50">
        <f>D244*G244</f>
        <v>0</v>
      </c>
      <c r="I244" s="50">
        <v>1</v>
      </c>
      <c r="J244" s="80">
        <f>D244*I244</f>
        <v>500</v>
      </c>
      <c r="K244" s="84" t="s">
        <v>323</v>
      </c>
    </row>
    <row r="245" spans="1:11">
      <c r="A245" s="43" t="s">
        <v>278</v>
      </c>
      <c r="B245" s="43" t="s">
        <v>229</v>
      </c>
      <c r="C245" s="44"/>
      <c r="D245" s="45"/>
      <c r="E245" s="46"/>
      <c r="F245" s="46">
        <f>SUM(F230:F244)</f>
        <v>0</v>
      </c>
      <c r="G245" s="89"/>
      <c r="H245" s="46">
        <f>SUM(H230:H244)</f>
        <v>0</v>
      </c>
      <c r="I245" s="46"/>
      <c r="J245" s="79">
        <f>SUM(J230:J244)</f>
        <v>19435</v>
      </c>
      <c r="K245" s="85"/>
    </row>
    <row r="246" spans="1:11">
      <c r="A246" s="47"/>
      <c r="B246" s="47"/>
      <c r="C246" s="48"/>
      <c r="D246" s="49"/>
      <c r="E246" s="50"/>
      <c r="F246" s="50"/>
      <c r="G246" s="87"/>
      <c r="H246" s="50"/>
      <c r="I246" s="50"/>
      <c r="J246" s="80"/>
      <c r="K246" s="85"/>
    </row>
    <row r="247" spans="1:11">
      <c r="A247" s="43" t="s">
        <v>279</v>
      </c>
      <c r="B247" s="43" t="s">
        <v>227</v>
      </c>
      <c r="C247" s="44"/>
      <c r="D247" s="45"/>
      <c r="E247" s="46"/>
      <c r="F247" s="46"/>
      <c r="G247" s="89"/>
      <c r="H247" s="46"/>
      <c r="I247" s="46"/>
      <c r="J247" s="79"/>
      <c r="K247" s="85"/>
    </row>
    <row r="248" spans="1:11">
      <c r="A248" s="47"/>
      <c r="B248" s="47" t="s">
        <v>284</v>
      </c>
      <c r="C248" s="48"/>
      <c r="D248" s="49"/>
      <c r="E248" s="50"/>
      <c r="F248" s="50"/>
      <c r="G248" s="87"/>
      <c r="H248" s="50"/>
      <c r="I248" s="50"/>
      <c r="J248" s="80"/>
      <c r="K248" s="85"/>
    </row>
    <row r="249" spans="1:11">
      <c r="A249" s="47"/>
      <c r="B249" s="51" t="s">
        <v>283</v>
      </c>
      <c r="C249" s="48" t="s">
        <v>2</v>
      </c>
      <c r="D249" s="49">
        <v>1</v>
      </c>
      <c r="E249" s="50"/>
      <c r="F249" s="50"/>
      <c r="G249" s="86"/>
      <c r="H249" s="50">
        <f>D249*G249</f>
        <v>0</v>
      </c>
      <c r="I249" s="50">
        <f>425+120+725</f>
        <v>1270</v>
      </c>
      <c r="J249" s="80">
        <f>D249*I249</f>
        <v>1270</v>
      </c>
      <c r="K249" s="85" t="s">
        <v>323</v>
      </c>
    </row>
    <row r="250" spans="1:11">
      <c r="A250" s="47"/>
      <c r="B250" s="47" t="s">
        <v>120</v>
      </c>
      <c r="C250" s="48"/>
      <c r="D250" s="49"/>
      <c r="E250" s="50"/>
      <c r="F250" s="50"/>
      <c r="G250" s="87"/>
      <c r="H250" s="50"/>
      <c r="I250" s="50"/>
      <c r="J250" s="80"/>
      <c r="K250" s="85"/>
    </row>
    <row r="251" spans="1:11">
      <c r="A251" s="47"/>
      <c r="B251" s="47" t="s">
        <v>121</v>
      </c>
      <c r="C251" s="48"/>
      <c r="D251" s="49"/>
      <c r="E251" s="50"/>
      <c r="F251" s="50"/>
      <c r="G251" s="87"/>
      <c r="H251" s="50"/>
      <c r="I251" s="50"/>
      <c r="J251" s="80"/>
      <c r="K251" s="85"/>
    </row>
    <row r="252" spans="1:11">
      <c r="A252" s="47"/>
      <c r="B252" s="47" t="s">
        <v>87</v>
      </c>
      <c r="C252" s="48"/>
      <c r="D252" s="49"/>
      <c r="E252" s="50"/>
      <c r="F252" s="50"/>
      <c r="G252" s="87"/>
      <c r="H252" s="50"/>
      <c r="I252" s="50"/>
      <c r="J252" s="80"/>
      <c r="K252" s="85"/>
    </row>
    <row r="253" spans="1:11">
      <c r="A253" s="47"/>
      <c r="B253" s="47" t="s">
        <v>88</v>
      </c>
      <c r="C253" s="48"/>
      <c r="D253" s="49"/>
      <c r="E253" s="50"/>
      <c r="F253" s="50"/>
      <c r="G253" s="87"/>
      <c r="H253" s="50"/>
      <c r="I253" s="50"/>
      <c r="J253" s="80"/>
      <c r="K253" s="85"/>
    </row>
    <row r="254" spans="1:11">
      <c r="A254" s="47"/>
      <c r="B254" s="47" t="s">
        <v>89</v>
      </c>
      <c r="C254" s="48"/>
      <c r="D254" s="49"/>
      <c r="E254" s="50"/>
      <c r="F254" s="50"/>
      <c r="G254" s="87"/>
      <c r="H254" s="50"/>
      <c r="I254" s="50"/>
      <c r="J254" s="80"/>
      <c r="K254" s="85"/>
    </row>
    <row r="255" spans="1:11">
      <c r="A255" s="47"/>
      <c r="B255" s="47" t="s">
        <v>90</v>
      </c>
      <c r="C255" s="48"/>
      <c r="D255" s="49"/>
      <c r="E255" s="50"/>
      <c r="F255" s="50"/>
      <c r="G255" s="87"/>
      <c r="H255" s="50"/>
      <c r="I255" s="50"/>
      <c r="J255" s="80"/>
      <c r="K255" s="85"/>
    </row>
    <row r="256" spans="1:11">
      <c r="A256" s="47"/>
      <c r="B256" s="47" t="s">
        <v>91</v>
      </c>
      <c r="C256" s="48"/>
      <c r="D256" s="49"/>
      <c r="E256" s="50"/>
      <c r="F256" s="50"/>
      <c r="G256" s="87"/>
      <c r="H256" s="50"/>
      <c r="I256" s="50"/>
      <c r="J256" s="80"/>
      <c r="K256" s="85"/>
    </row>
    <row r="257" spans="1:11">
      <c r="A257" s="47"/>
      <c r="B257" s="47" t="s">
        <v>305</v>
      </c>
      <c r="C257" s="48"/>
      <c r="D257" s="49"/>
      <c r="E257" s="50"/>
      <c r="F257" s="50"/>
      <c r="G257" s="87"/>
      <c r="H257" s="50"/>
      <c r="I257" s="50"/>
      <c r="J257" s="80"/>
      <c r="K257" s="85"/>
    </row>
    <row r="258" spans="1:11">
      <c r="A258" s="47"/>
      <c r="B258" s="47" t="s">
        <v>86</v>
      </c>
      <c r="C258" s="48"/>
      <c r="D258" s="49"/>
      <c r="E258" s="50"/>
      <c r="F258" s="50"/>
      <c r="G258" s="87"/>
      <c r="H258" s="50"/>
      <c r="I258" s="50"/>
      <c r="J258" s="80"/>
      <c r="K258" s="85"/>
    </row>
    <row r="259" spans="1:11">
      <c r="A259" s="47"/>
      <c r="B259" s="51" t="s">
        <v>285</v>
      </c>
      <c r="C259" s="48" t="s">
        <v>2</v>
      </c>
      <c r="D259" s="49">
        <v>1</v>
      </c>
      <c r="E259" s="50"/>
      <c r="F259" s="50"/>
      <c r="G259" s="86"/>
      <c r="H259" s="50">
        <f>D259*G259</f>
        <v>0</v>
      </c>
      <c r="I259" s="50">
        <f>500+70+680</f>
        <v>1250</v>
      </c>
      <c r="J259" s="80">
        <f>D259*I259</f>
        <v>1250</v>
      </c>
      <c r="K259" s="85" t="s">
        <v>323</v>
      </c>
    </row>
    <row r="260" spans="1:11">
      <c r="A260" s="47"/>
      <c r="B260" s="47" t="s">
        <v>122</v>
      </c>
      <c r="C260" s="48"/>
      <c r="D260" s="49"/>
      <c r="E260" s="50"/>
      <c r="F260" s="50"/>
      <c r="G260" s="87"/>
      <c r="H260" s="50"/>
      <c r="I260" s="50"/>
      <c r="J260" s="80"/>
      <c r="K260" s="85"/>
    </row>
    <row r="261" spans="1:11">
      <c r="A261" s="47"/>
      <c r="B261" s="47" t="s">
        <v>123</v>
      </c>
      <c r="C261" s="48"/>
      <c r="D261" s="49"/>
      <c r="E261" s="50"/>
      <c r="F261" s="50"/>
      <c r="G261" s="87"/>
      <c r="H261" s="50"/>
      <c r="I261" s="50"/>
      <c r="J261" s="80"/>
      <c r="K261" s="85"/>
    </row>
    <row r="262" spans="1:11">
      <c r="A262" s="47"/>
      <c r="B262" s="47" t="s">
        <v>124</v>
      </c>
      <c r="C262" s="48"/>
      <c r="D262" s="49"/>
      <c r="E262" s="50"/>
      <c r="F262" s="50"/>
      <c r="G262" s="87"/>
      <c r="H262" s="50"/>
      <c r="I262" s="50"/>
      <c r="J262" s="80"/>
      <c r="K262" s="85"/>
    </row>
    <row r="263" spans="1:11">
      <c r="A263" s="47"/>
      <c r="B263" s="47" t="s">
        <v>92</v>
      </c>
      <c r="C263" s="48"/>
      <c r="D263" s="49"/>
      <c r="E263" s="50"/>
      <c r="F263" s="50"/>
      <c r="G263" s="87"/>
      <c r="H263" s="50"/>
      <c r="I263" s="50"/>
      <c r="J263" s="80"/>
      <c r="K263" s="85"/>
    </row>
    <row r="264" spans="1:11">
      <c r="A264" s="47"/>
      <c r="B264" s="47" t="s">
        <v>93</v>
      </c>
      <c r="C264" s="48"/>
      <c r="D264" s="49"/>
      <c r="E264" s="50"/>
      <c r="F264" s="50"/>
      <c r="G264" s="87"/>
      <c r="H264" s="50"/>
      <c r="I264" s="50"/>
      <c r="J264" s="80"/>
      <c r="K264" s="85"/>
    </row>
    <row r="265" spans="1:11">
      <c r="A265" s="47"/>
      <c r="B265" s="47" t="s">
        <v>91</v>
      </c>
      <c r="C265" s="48"/>
      <c r="D265" s="49"/>
      <c r="E265" s="50"/>
      <c r="F265" s="50"/>
      <c r="G265" s="87"/>
      <c r="H265" s="50"/>
      <c r="I265" s="50"/>
      <c r="J265" s="80"/>
      <c r="K265" s="85"/>
    </row>
    <row r="266" spans="1:11">
      <c r="A266" s="47"/>
      <c r="B266" s="47" t="s">
        <v>306</v>
      </c>
      <c r="C266" s="48"/>
      <c r="D266" s="49"/>
      <c r="E266" s="50"/>
      <c r="F266" s="50"/>
      <c r="G266" s="87"/>
      <c r="H266" s="50"/>
      <c r="I266" s="50"/>
      <c r="J266" s="80"/>
      <c r="K266" s="85"/>
    </row>
    <row r="267" spans="1:11">
      <c r="A267" s="47"/>
      <c r="B267" s="47" t="s">
        <v>86</v>
      </c>
      <c r="C267" s="48"/>
      <c r="D267" s="49"/>
      <c r="E267" s="50"/>
      <c r="F267" s="50"/>
      <c r="G267" s="87"/>
      <c r="H267" s="50"/>
      <c r="I267" s="50"/>
      <c r="J267" s="80"/>
      <c r="K267" s="85"/>
    </row>
    <row r="268" spans="1:11">
      <c r="A268" s="47"/>
      <c r="B268" s="51" t="s">
        <v>286</v>
      </c>
      <c r="C268" s="48" t="s">
        <v>2</v>
      </c>
      <c r="D268" s="49">
        <v>1</v>
      </c>
      <c r="E268" s="50"/>
      <c r="F268" s="50"/>
      <c r="G268" s="86"/>
      <c r="H268" s="50">
        <f>D268*G268</f>
        <v>0</v>
      </c>
      <c r="I268" s="50">
        <f>310+50+510</f>
        <v>870</v>
      </c>
      <c r="J268" s="80">
        <f>D268*I268</f>
        <v>870</v>
      </c>
      <c r="K268" s="85" t="s">
        <v>323</v>
      </c>
    </row>
    <row r="269" spans="1:11">
      <c r="A269" s="47"/>
      <c r="B269" s="47" t="s">
        <v>307</v>
      </c>
      <c r="C269" s="48"/>
      <c r="D269" s="49"/>
      <c r="E269" s="50"/>
      <c r="F269" s="50"/>
      <c r="G269" s="87"/>
      <c r="H269" s="50"/>
      <c r="I269" s="50"/>
      <c r="J269" s="80"/>
      <c r="K269" s="85"/>
    </row>
    <row r="270" spans="1:11">
      <c r="A270" s="47"/>
      <c r="B270" s="47" t="s">
        <v>94</v>
      </c>
      <c r="C270" s="48"/>
      <c r="D270" s="49"/>
      <c r="E270" s="50"/>
      <c r="F270" s="50"/>
      <c r="G270" s="87"/>
      <c r="H270" s="50"/>
      <c r="I270" s="50"/>
      <c r="J270" s="80"/>
      <c r="K270" s="85"/>
    </row>
    <row r="271" spans="1:11">
      <c r="A271" s="47"/>
      <c r="B271" s="47" t="s">
        <v>91</v>
      </c>
      <c r="C271" s="48"/>
      <c r="D271" s="49"/>
      <c r="E271" s="50"/>
      <c r="F271" s="50"/>
      <c r="G271" s="87"/>
      <c r="H271" s="50"/>
      <c r="I271" s="50"/>
      <c r="J271" s="80"/>
      <c r="K271" s="85"/>
    </row>
    <row r="272" spans="1:11">
      <c r="A272" s="47"/>
      <c r="B272" s="47" t="s">
        <v>305</v>
      </c>
      <c r="C272" s="48"/>
      <c r="D272" s="49"/>
      <c r="E272" s="50"/>
      <c r="F272" s="50"/>
      <c r="G272" s="87"/>
      <c r="H272" s="50"/>
      <c r="I272" s="50"/>
      <c r="J272" s="80"/>
      <c r="K272" s="85"/>
    </row>
    <row r="273" spans="1:11">
      <c r="A273" s="47"/>
      <c r="B273" s="47" t="s">
        <v>86</v>
      </c>
      <c r="C273" s="48"/>
      <c r="D273" s="49"/>
      <c r="E273" s="50"/>
      <c r="F273" s="50"/>
      <c r="G273" s="87"/>
      <c r="H273" s="50"/>
      <c r="I273" s="50"/>
      <c r="J273" s="80"/>
      <c r="K273" s="85"/>
    </row>
    <row r="274" spans="1:11">
      <c r="A274" s="47"/>
      <c r="B274" s="51" t="s">
        <v>287</v>
      </c>
      <c r="C274" s="48" t="s">
        <v>2</v>
      </c>
      <c r="D274" s="49">
        <v>1</v>
      </c>
      <c r="E274" s="50"/>
      <c r="F274" s="50"/>
      <c r="G274" s="86"/>
      <c r="H274" s="50">
        <f>D274*G274</f>
        <v>0</v>
      </c>
      <c r="I274" s="50">
        <f>120+30+100</f>
        <v>250</v>
      </c>
      <c r="J274" s="80">
        <f>D274*I274</f>
        <v>250</v>
      </c>
      <c r="K274" s="85" t="s">
        <v>323</v>
      </c>
    </row>
    <row r="275" spans="1:11">
      <c r="A275" s="47"/>
      <c r="B275" s="47" t="s">
        <v>125</v>
      </c>
      <c r="C275" s="48"/>
      <c r="D275" s="49"/>
      <c r="E275" s="50"/>
      <c r="F275" s="50"/>
      <c r="G275" s="87"/>
      <c r="H275" s="50"/>
      <c r="I275" s="50"/>
      <c r="J275" s="80"/>
      <c r="K275" s="85"/>
    </row>
    <row r="276" spans="1:11">
      <c r="A276" s="47"/>
      <c r="B276" s="47" t="s">
        <v>95</v>
      </c>
      <c r="C276" s="48"/>
      <c r="D276" s="49"/>
      <c r="E276" s="50"/>
      <c r="F276" s="50"/>
      <c r="G276" s="87"/>
      <c r="H276" s="50"/>
      <c r="I276" s="50"/>
      <c r="J276" s="80"/>
      <c r="K276" s="85"/>
    </row>
    <row r="277" spans="1:11">
      <c r="A277" s="47"/>
      <c r="B277" s="47" t="s">
        <v>91</v>
      </c>
      <c r="C277" s="48"/>
      <c r="D277" s="49"/>
      <c r="E277" s="50"/>
      <c r="F277" s="50"/>
      <c r="G277" s="87"/>
      <c r="H277" s="50"/>
      <c r="I277" s="50"/>
      <c r="J277" s="80"/>
      <c r="K277" s="85"/>
    </row>
    <row r="278" spans="1:11">
      <c r="A278" s="47"/>
      <c r="B278" s="47" t="s">
        <v>305</v>
      </c>
      <c r="C278" s="48"/>
      <c r="D278" s="49"/>
      <c r="E278" s="50"/>
      <c r="F278" s="50"/>
      <c r="G278" s="87"/>
      <c r="H278" s="50"/>
      <c r="I278" s="50"/>
      <c r="J278" s="80"/>
      <c r="K278" s="85"/>
    </row>
    <row r="279" spans="1:11">
      <c r="A279" s="47"/>
      <c r="B279" s="47" t="s">
        <v>86</v>
      </c>
      <c r="C279" s="48"/>
      <c r="D279" s="49"/>
      <c r="E279" s="50"/>
      <c r="F279" s="50"/>
      <c r="G279" s="87"/>
      <c r="H279" s="50"/>
      <c r="I279" s="50"/>
      <c r="J279" s="80"/>
      <c r="K279" s="85"/>
    </row>
    <row r="280" spans="1:11">
      <c r="A280" s="47"/>
      <c r="B280" s="51" t="s">
        <v>288</v>
      </c>
      <c r="C280" s="48" t="s">
        <v>2</v>
      </c>
      <c r="D280" s="49">
        <v>1</v>
      </c>
      <c r="E280" s="50"/>
      <c r="F280" s="50"/>
      <c r="G280" s="86"/>
      <c r="H280" s="50">
        <f>D280*G280</f>
        <v>0</v>
      </c>
      <c r="I280" s="50">
        <f>270+50</f>
        <v>320</v>
      </c>
      <c r="J280" s="80">
        <f>D280*I280</f>
        <v>320</v>
      </c>
      <c r="K280" s="85" t="s">
        <v>323</v>
      </c>
    </row>
    <row r="281" spans="1:11">
      <c r="A281" s="47"/>
      <c r="B281" s="47" t="s">
        <v>126</v>
      </c>
      <c r="C281" s="48"/>
      <c r="D281" s="49"/>
      <c r="E281" s="50"/>
      <c r="F281" s="50"/>
      <c r="G281" s="87"/>
      <c r="H281" s="50"/>
      <c r="I281" s="50"/>
      <c r="J281" s="80"/>
      <c r="K281" s="85"/>
    </row>
    <row r="282" spans="1:11">
      <c r="A282" s="47"/>
      <c r="B282" s="47" t="s">
        <v>127</v>
      </c>
      <c r="C282" s="48"/>
      <c r="D282" s="49"/>
      <c r="E282" s="50"/>
      <c r="F282" s="50"/>
      <c r="G282" s="87"/>
      <c r="H282" s="50"/>
      <c r="I282" s="50"/>
      <c r="J282" s="80"/>
      <c r="K282" s="85"/>
    </row>
    <row r="283" spans="1:11">
      <c r="A283" s="47"/>
      <c r="B283" s="47" t="s">
        <v>96</v>
      </c>
      <c r="C283" s="48"/>
      <c r="D283" s="49"/>
      <c r="E283" s="50"/>
      <c r="F283" s="50"/>
      <c r="G283" s="87"/>
      <c r="H283" s="50"/>
      <c r="I283" s="50"/>
      <c r="J283" s="80"/>
      <c r="K283" s="85"/>
    </row>
    <row r="284" spans="1:11">
      <c r="A284" s="47"/>
      <c r="B284" s="47" t="s">
        <v>97</v>
      </c>
      <c r="C284" s="48"/>
      <c r="D284" s="49"/>
      <c r="E284" s="50"/>
      <c r="F284" s="50"/>
      <c r="G284" s="87"/>
      <c r="H284" s="50"/>
      <c r="I284" s="50"/>
      <c r="J284" s="80"/>
      <c r="K284" s="85"/>
    </row>
    <row r="285" spans="1:11">
      <c r="A285" s="47"/>
      <c r="B285" s="47" t="s">
        <v>98</v>
      </c>
      <c r="C285" s="48"/>
      <c r="D285" s="49"/>
      <c r="E285" s="50"/>
      <c r="F285" s="50"/>
      <c r="G285" s="87"/>
      <c r="H285" s="50"/>
      <c r="I285" s="50"/>
      <c r="J285" s="80"/>
      <c r="K285" s="85"/>
    </row>
    <row r="286" spans="1:11">
      <c r="A286" s="43" t="s">
        <v>279</v>
      </c>
      <c r="B286" s="43" t="s">
        <v>231</v>
      </c>
      <c r="C286" s="44"/>
      <c r="D286" s="45"/>
      <c r="E286" s="46"/>
      <c r="F286" s="46"/>
      <c r="G286" s="89"/>
      <c r="H286" s="46">
        <f>SUM(H249:H285)</f>
        <v>0</v>
      </c>
      <c r="I286" s="46"/>
      <c r="J286" s="79">
        <f>SUM(J248:J285)</f>
        <v>3960</v>
      </c>
      <c r="K286" s="85"/>
    </row>
    <row r="287" spans="1:11">
      <c r="A287" s="47"/>
      <c r="B287" s="47"/>
      <c r="C287" s="48"/>
      <c r="D287" s="49"/>
      <c r="E287" s="50"/>
      <c r="F287" s="50"/>
      <c r="G287" s="87"/>
      <c r="H287" s="50"/>
      <c r="I287" s="50"/>
      <c r="J287" s="80"/>
      <c r="K287" s="85"/>
    </row>
    <row r="288" spans="1:11">
      <c r="A288" s="43" t="s">
        <v>280</v>
      </c>
      <c r="B288" s="43" t="s">
        <v>99</v>
      </c>
      <c r="C288" s="44"/>
      <c r="D288" s="45"/>
      <c r="E288" s="46"/>
      <c r="F288" s="46"/>
      <c r="G288" s="89"/>
      <c r="H288" s="46"/>
      <c r="I288" s="46"/>
      <c r="J288" s="79"/>
      <c r="K288" s="85"/>
    </row>
    <row r="289" spans="1:11">
      <c r="A289" s="47"/>
      <c r="B289" s="51" t="s">
        <v>99</v>
      </c>
      <c r="C289" s="48"/>
      <c r="D289" s="49"/>
      <c r="E289" s="50"/>
      <c r="F289" s="50"/>
      <c r="G289" s="87"/>
      <c r="H289" s="50"/>
      <c r="I289" s="50"/>
      <c r="J289" s="80"/>
      <c r="K289" s="85"/>
    </row>
    <row r="290" spans="1:11">
      <c r="A290" s="47"/>
      <c r="B290" s="47" t="s">
        <v>330</v>
      </c>
      <c r="C290" s="48" t="s">
        <v>2</v>
      </c>
      <c r="D290" s="49">
        <v>1</v>
      </c>
      <c r="E290" s="50"/>
      <c r="F290" s="50"/>
      <c r="G290" s="86"/>
      <c r="H290" s="50">
        <f>D290*G290</f>
        <v>0</v>
      </c>
      <c r="I290" s="50"/>
      <c r="J290" s="80"/>
      <c r="K290" s="84" t="s">
        <v>323</v>
      </c>
    </row>
    <row r="291" spans="1:11">
      <c r="A291" s="47"/>
      <c r="B291" s="47" t="s">
        <v>331</v>
      </c>
      <c r="C291" s="48" t="s">
        <v>2</v>
      </c>
      <c r="D291" s="49">
        <v>1</v>
      </c>
      <c r="E291" s="50"/>
      <c r="F291" s="50"/>
      <c r="G291" s="86"/>
      <c r="H291" s="50">
        <f>D291*G291</f>
        <v>0</v>
      </c>
      <c r="I291" s="50"/>
      <c r="J291" s="80"/>
      <c r="K291" s="84" t="s">
        <v>323</v>
      </c>
    </row>
    <row r="292" spans="1:11">
      <c r="A292" s="43" t="s">
        <v>280</v>
      </c>
      <c r="B292" s="43" t="s">
        <v>230</v>
      </c>
      <c r="C292" s="44"/>
      <c r="D292" s="45"/>
      <c r="E292" s="46"/>
      <c r="F292" s="46"/>
      <c r="G292" s="46"/>
      <c r="H292" s="46">
        <f>SUM(H289:H291)</f>
        <v>0</v>
      </c>
      <c r="I292" s="46"/>
      <c r="J292" s="79"/>
      <c r="K292" s="84"/>
    </row>
    <row r="293" spans="1:11">
      <c r="A293" s="47"/>
      <c r="B293" s="47"/>
      <c r="C293" s="48"/>
      <c r="D293" s="49"/>
      <c r="E293" s="50"/>
      <c r="F293" s="50"/>
      <c r="G293" s="50"/>
      <c r="H293" s="50"/>
      <c r="I293" s="50"/>
      <c r="J293" s="50"/>
    </row>
  </sheetData>
  <sheetProtection sheet="1" selectLockedCells="1"/>
  <conditionalFormatting sqref="I195 I193 I191 I189 I186 I179 I175 I169 I167 I164 I158 G152">
    <cfRule type="cellIs" dxfId="0" priority="31" operator="equal">
      <formula>""</formula>
    </cfRule>
  </conditionalFormatting>
  <pageMargins left="0.19685039370078741" right="0.19685039370078741" top="0.78740157480314965" bottom="0.51181102362204722" header="0.19685039370078741" footer="0.27559055118110237"/>
  <pageSetup paperSize="9" scale="82" fitToHeight="1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Pokyny pro vyplnění</vt:lpstr>
      <vt:lpstr>Rekapitulace</vt:lpstr>
      <vt:lpstr>PS 01</vt:lpstr>
      <vt:lpstr>'PS 01'!Názvy_tisku</vt:lpstr>
      <vt:lpstr>'PS 01'!Oblast_tisku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2019-09-16T09:43:23Z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-778727348</vt:i4>
  </property>
  <property fmtid="{D5CDD505-2E9C-101B-9397-08002B2CF9AE}" pid="3" name="_NewReviewCycle">
    <vt:lpwstr/>
  </property>
  <property fmtid="{D5CDD505-2E9C-101B-9397-08002B2CF9AE}" pid="4" name="_PreviousAdHocReviewCycleID">
    <vt:i4>-924066104</vt:i4>
  </property>
  <property fmtid="{D5CDD505-2E9C-101B-9397-08002B2CF9AE}" pid="5" name="_ReviewingToolsShownOnce">
    <vt:lpwstr/>
  </property>
</Properties>
</file>