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0 - Vedlejší rozpočt..." sheetId="2" r:id="rId2"/>
    <sheet name="SO 102.2 - II-315 km 24.6..." sheetId="3" r:id="rId3"/>
    <sheet name="SO 000 - Vedlejší rozpočt..._01" sheetId="4" r:id="rId4"/>
    <sheet name="1 - Sanace území" sheetId="5" r:id="rId5"/>
    <sheet name="VON - Vedlejší a ostatní ..." sheetId="6" r:id="rId6"/>
    <sheet name="SO 301 - Protierozní opat..." sheetId="7" r:id="rId7"/>
    <sheet name="SO 302 - Protierozní opat..." sheetId="8" r:id="rId8"/>
    <sheet name="SO 303 - Protierozní opat..." sheetId="9" r:id="rId9"/>
  </sheets>
  <definedNames>
    <definedName name="_xlnm.Print_Area" localSheetId="0">'Rekapitulace stavby'!$D$4:$AO$76,'Rekapitulace stavby'!$C$82:$AQ$106</definedName>
    <definedName name="_xlnm._FilterDatabase" localSheetId="1" hidden="1">'SO 000 - Vedlejší rozpočt...'!$C$124:$K$196</definedName>
    <definedName name="_xlnm.Print_Area" localSheetId="1">'SO 000 - Vedlejší rozpočt...'!$C$4:$J$76,'SO 000 - Vedlejší rozpočt...'!$C$82:$J$104,'SO 000 - Vedlejší rozpočt...'!$C$110:$K$196</definedName>
    <definedName name="_xlnm._FilterDatabase" localSheetId="2" hidden="1">'SO 102.2 - II-315 km 24.6...'!$C$129:$K$417</definedName>
    <definedName name="_xlnm.Print_Area" localSheetId="2">'SO 102.2 - II-315 km 24.6...'!$C$4:$J$76,'SO 102.2 - II-315 km 24.6...'!$C$82:$J$109,'SO 102.2 - II-315 km 24.6...'!$C$115:$K$417</definedName>
    <definedName name="_xlnm._FilterDatabase" localSheetId="3" hidden="1">'SO 000 - Vedlejší rozpočt..._01'!$C$122:$K$141</definedName>
    <definedName name="_xlnm.Print_Area" localSheetId="3">'SO 000 - Vedlejší rozpočt..._01'!$C$4:$J$76,'SO 000 - Vedlejší rozpočt..._01'!$C$82:$J$102,'SO 000 - Vedlejší rozpočt..._01'!$C$108:$K$141</definedName>
    <definedName name="_xlnm._FilterDatabase" localSheetId="4" hidden="1">'1 - Sanace území'!$C$127:$K$213</definedName>
    <definedName name="_xlnm.Print_Area" localSheetId="4">'1 - Sanace území'!$C$4:$J$76,'1 - Sanace území'!$C$82:$J$107,'1 - Sanace území'!$C$113:$K$213</definedName>
    <definedName name="_xlnm._FilterDatabase" localSheetId="5" hidden="1">'VON - Vedlejší a ostatní ...'!$C$120:$K$146</definedName>
    <definedName name="_xlnm.Print_Area" localSheetId="5">'VON - Vedlejší a ostatní ...'!$C$4:$J$76,'VON - Vedlejší a ostatní ...'!$C$82:$J$100,'VON - Vedlejší a ostatní ...'!$C$106:$K$146</definedName>
    <definedName name="_xlnm._FilterDatabase" localSheetId="6" hidden="1">'SO 301 - Protierozní opat...'!$C$131:$K$364</definedName>
    <definedName name="_xlnm.Print_Area" localSheetId="6">'SO 301 - Protierozní opat...'!$C$4:$J$76,'SO 301 - Protierozní opat...'!$C$82:$J$111,'SO 301 - Protierozní opat...'!$C$117:$K$364</definedName>
    <definedName name="_xlnm._FilterDatabase" localSheetId="7" hidden="1">'SO 302 - Protierozní opat...'!$C$126:$K$265</definedName>
    <definedName name="_xlnm.Print_Area" localSheetId="7">'SO 302 - Protierozní opat...'!$C$4:$J$76,'SO 302 - Protierozní opat...'!$C$82:$J$106,'SO 302 - Protierozní opat...'!$C$112:$K$265</definedName>
    <definedName name="_xlnm._FilterDatabase" localSheetId="8" hidden="1">'SO 303 - Protierozní opat...'!$C$126:$K$273</definedName>
    <definedName name="_xlnm.Print_Area" localSheetId="8">'SO 303 - Protierozní opat...'!$C$4:$J$76,'SO 303 - Protierozní opat...'!$C$82:$J$106,'SO 303 - Protierozní opat...'!$C$112:$K$273</definedName>
    <definedName name="_xlnm.Print_Titles" localSheetId="0">'Rekapitulace stavby'!$92:$92</definedName>
    <definedName name="_xlnm.Print_Titles" localSheetId="1">'SO 000 - Vedlejší rozpočt...'!$124:$124</definedName>
    <definedName name="_xlnm.Print_Titles" localSheetId="2">'SO 102.2 - II-315 km 24.6...'!$129:$129</definedName>
    <definedName name="_xlnm.Print_Titles" localSheetId="3">'SO 000 - Vedlejší rozpočt..._01'!$122:$122</definedName>
    <definedName name="_xlnm.Print_Titles" localSheetId="4">'1 - Sanace území'!$127:$127</definedName>
    <definedName name="_xlnm.Print_Titles" localSheetId="5">'VON - Vedlejší a ostatní ...'!$120:$120</definedName>
    <definedName name="_xlnm.Print_Titles" localSheetId="6">'SO 301 - Protierozní opat...'!$131:$131</definedName>
    <definedName name="_xlnm.Print_Titles" localSheetId="7">'SO 302 - Protierozní opat...'!$126:$126</definedName>
    <definedName name="_xlnm.Print_Titles" localSheetId="8">'SO 303 - Protierozní opat...'!$126:$126</definedName>
  </definedNames>
  <calcPr fullCalcOnLoad="1"/>
</workbook>
</file>

<file path=xl/sharedStrings.xml><?xml version="1.0" encoding="utf-8"?>
<sst xmlns="http://schemas.openxmlformats.org/spreadsheetml/2006/main" count="12306" uniqueCount="1232">
  <si>
    <t>Export Komplet</t>
  </si>
  <si>
    <t/>
  </si>
  <si>
    <t>2.0</t>
  </si>
  <si>
    <t>ZAMOK</t>
  </si>
  <si>
    <t>False</t>
  </si>
  <si>
    <t>{15653cba-8ff3-4fdb-b2ab-c0fd5f545906}</t>
  </si>
  <si>
    <t>0,01</t>
  </si>
  <si>
    <t>21</t>
  </si>
  <si>
    <t>15</t>
  </si>
  <si>
    <t>REKAPITULACE STAVBY</t>
  </si>
  <si>
    <t>v ---  níže se nacházejí doplnkové a pomocné údaje k sestavám  --- v</t>
  </si>
  <si>
    <t>Návod na vyplnění</t>
  </si>
  <si>
    <t>0,001</t>
  </si>
  <si>
    <t>Kód:</t>
  </si>
  <si>
    <t>21033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</si>
  <si>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</si>
  <si>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</si>
  <si>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silnice II/315 Hrádek  - Ústí nad Orlicí</t>
  </si>
  <si>
    <t>KSO:</t>
  </si>
  <si>
    <t>CC-CZ:</t>
  </si>
  <si>
    <t>Místo:</t>
  </si>
  <si>
    <t xml:space="preserve"> </t>
  </si>
  <si>
    <t>Datum:</t>
  </si>
  <si>
    <t>10. 7. 2021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</si>
  <si>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</si>
  <si>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</si>
  <si>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</si>
  <si>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</si>
  <si>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</si>
  <si>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</si>
  <si>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</si>
  <si>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</si>
  <si>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</si>
  <si>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</si>
  <si>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</si>
  <si>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</si>
  <si>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</si>
  <si>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</si>
  <si>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</si>
  <si>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</si>
  <si>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</si>
  <si>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</si>
  <si>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</si>
  <si>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</si>
  <si>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</si>
  <si>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</si>
  <si>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</si>
  <si>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</si>
  <si>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</si>
  <si>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</si>
  <si>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</si>
  <si>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</si>
  <si>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</si>
  <si>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</si>
  <si>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</si>
  <si>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</si>
  <si>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</si>
  <si>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</si>
  <si>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</si>
  <si>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</si>
  <si>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</si>
  <si>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</si>
  <si>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</si>
  <si>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</si>
  <si>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</si>
  <si>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</si>
  <si>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</si>
  <si>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</si>
  <si>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</si>
  <si>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</si>
  <si>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</si>
  <si>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</si>
  <si>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</si>
  <si>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</si>
  <si>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</si>
  <si>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</si>
  <si>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</si>
  <si>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102</t>
  </si>
  <si>
    <t xml:space="preserve"> II/315 km 24,600-25,832, Kerhartice - Ústí nad orlicí</t>
  </si>
  <si>
    <t>STA</t>
  </si>
  <si>
    <t>1</t>
  </si>
  <si>
    <t>{9a32929f-9d13-4b8e-b94d-bbfa10991c72}</t>
  </si>
  <si>
    <t>2</t>
  </si>
  <si>
    <t>/</t>
  </si>
  <si>
    <t>SO 000</t>
  </si>
  <si>
    <t>Vedlejší rozpočtové náklady</t>
  </si>
  <si>
    <t>Soupis</t>
  </si>
  <si>
    <t>{5d9ccb27-577a-4c8f-a06c-1558334c9156}</t>
  </si>
  <si>
    <t>SO 102.2</t>
  </si>
  <si>
    <t>II-315 km 24.6...</t>
  </si>
  <si>
    <t>{7df4ecb6-3710-441d-8183-d7a8ff3bdfaa}</t>
  </si>
  <si>
    <t>Sanace  území  pro modernizaci sil. II/315</t>
  </si>
  <si>
    <t>{f6274d20-dd0d-4764-9950-6ee6ecd3ed61}</t>
  </si>
  <si>
    <t>Vedlejší rozpočt...</t>
  </si>
  <si>
    <t>{4d3186d6-1717-4177-ac59-c584da1a955e}</t>
  </si>
  <si>
    <t>Sanace území</t>
  </si>
  <si>
    <t>{d4cb059a-ec65-4ca1-9cb9-4d9919ce68b8}</t>
  </si>
  <si>
    <t>SO 300</t>
  </si>
  <si>
    <t>Protierozní opatření na Tiché Orlici</t>
  </si>
  <si>
    <t>{0248c93d-4ae8-41f9-8f40-978d243539d9}</t>
  </si>
  <si>
    <t>VON</t>
  </si>
  <si>
    <t>Vedlejší a ostatní ...</t>
  </si>
  <si>
    <t>{10edf8d4-8df6-4f47-8a9e-1af4f4117cd8}</t>
  </si>
  <si>
    <t>SO 301</t>
  </si>
  <si>
    <t>Protierozní opat...</t>
  </si>
  <si>
    <t>{d523b874-0c18-4a9b-8eb4-5d2211de22d1}</t>
  </si>
  <si>
    <t>SO 302</t>
  </si>
  <si>
    <t>{7d049390-38c5-4b3f-a5b0-0024e3d446e8}</t>
  </si>
  <si>
    <t>SO 303</t>
  </si>
  <si>
    <t>{5c76d343-984a-4b50-8974-c41bf7202a75}</t>
  </si>
  <si>
    <t>KRYCÍ LIST SOUPISU PRACÍ</t>
  </si>
  <si>
    <t>Objekt:</t>
  </si>
  <si>
    <t>SO 102 -  II/315 km 24,600-25,832, Kerhartice - Ústí nad orlicí</t>
  </si>
  <si>
    <t>Soupis:</t>
  </si>
  <si>
    <t>SO 000 - Vedlejší rozpočtové náklady</t>
  </si>
  <si>
    <t>REKAPITULACE ČLENĚNÍ SOUPISU PRACÍ</t>
  </si>
  <si>
    <t>Kód dílu - Popis</t>
  </si>
  <si>
    <t>Cena celkem [CZK]</t>
  </si>
  <si>
    <t>Náklady ze soupisu prací</t>
  </si>
  <si>
    <t>-1</t>
  </si>
  <si>
    <t>VRN1 - Průzkumné, geodetické a projektové práce</t>
  </si>
  <si>
    <t>VRN2 - Příprava staveniště</t>
  </si>
  <si>
    <t>VRN3 - Zařízení staveniště</t>
  </si>
  <si>
    <t>VRN4 - Inženýrská činnost</t>
  </si>
  <si>
    <t>VRN5 - Finanční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</si>
  <si>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</si>
  <si>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</si>
  <si>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</si>
  <si>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</si>
  <si>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</si>
  <si>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</si>
  <si>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</si>
  <si>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</si>
  <si>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</si>
  <si>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</si>
  <si>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</si>
  <si>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</si>
  <si>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</si>
  <si>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VRN1</t>
  </si>
  <si>
    <t>Průzkumné, geodetické a projektové práce</t>
  </si>
  <si>
    <t>5</t>
  </si>
  <si>
    <t>ROZPOCET</t>
  </si>
  <si>
    <t>K</t>
  </si>
  <si>
    <t>011503000</t>
  </si>
  <si>
    <t>Stavební průzkum - monitorovací body</t>
  </si>
  <si>
    <t>kpl</t>
  </si>
  <si>
    <t>CS ÚRS 2020 01</t>
  </si>
  <si>
    <t>4</t>
  </si>
  <si>
    <t>VV</t>
  </si>
  <si>
    <t>"sledování výškových posunů svahu, vč. zřízení pevných monitorovacích bodů" 1</t>
  </si>
  <si>
    <t>Součet</t>
  </si>
  <si>
    <t>012103000</t>
  </si>
  <si>
    <t>Geodetické práce před výstavbou</t>
  </si>
  <si>
    <t>M</t>
  </si>
  <si>
    <t>P</t>
  </si>
  <si>
    <t>Poznámka k položce:
Poznámka k položce: Poznámka k položce: Poznámka k položce: Průzkumné, geodetické a projektové práce geodetické práce před výstavbou vytyčení podzemních inženýrských sítí jejich správci s protokolárním zápisem v rozsahu stavby km 22,655- 25.822, v jejím bezprostředním okolí a v okolí stavby kanalizace. Vytyčování stávající polohy inženýrských sítí při realizaci jejich přeložek, ověření průběhu sítí ručně kopanými sondami</t>
  </si>
  <si>
    <t>3</t>
  </si>
  <si>
    <t>012203000</t>
  </si>
  <si>
    <t>Geodetické práce při provádění stavby</t>
  </si>
  <si>
    <t>6</t>
  </si>
  <si>
    <t>Poznámka k položce:
Poznámka k položce: Poznámka k položce: Poznámka k položce: vybudování vytyčovacího polygonu v rozsahu km 22,655-25.822  pro polohové a výškové vytyčení stavby v přesnosti dle ČSN 73 0420. Jeho připojení na souřadnicový sytém JTSK a výškový B.p.v. s využitím měřického polygonu použitého pro zaměření podkladu pro projekt. Trvalá stabilizace polygonových bodů plastovými znaky. Kontrola prostorvé shody z polygonu vytyčovaných prvků s předpoklady projektu</t>
  </si>
  <si>
    <t>012203001</t>
  </si>
  <si>
    <t>8</t>
  </si>
  <si>
    <t>Poznámka k položce:
Poznámka k položce: Poznámka k položce: Poznámka k položce: Průzkumné, geodetické a projektové práce geodetické práce při provádění stavby geodetická činnost při vytyčování stavby odborně způsobilou osobou, činnost geodeta při  vytyčení hlavních bodů stavebních objektů, kontrolní měření prostorové polohy stavby, průběžná kontrola vytyčovacího polygonu</t>
  </si>
  <si>
    <t>012303000</t>
  </si>
  <si>
    <t>Geodetické práce po výstavbě</t>
  </si>
  <si>
    <t>SOUB</t>
  </si>
  <si>
    <t>10</t>
  </si>
  <si>
    <t>Poznámka k položce:
Poznámka k položce: Poznámka k položce: Poznámka k položce: geodetické zaměření skutečného provedení stavby všech stavebních objektů v rozsahu km 22,655-25,822  ověřené úředně ověřeným zeměměřickým inženýrem. Dodání 6  paré v tištěné formě, 2x CD v elektronické formě v otevřeném formátu a rovněž ve formátu PDF</t>
  </si>
  <si>
    <t>"Celkem: "A4</t>
  </si>
  <si>
    <t>013103000</t>
  </si>
  <si>
    <t>Geometrický plán</t>
  </si>
  <si>
    <t>12</t>
  </si>
  <si>
    <t>Poznámka k položce:
Poznámka k položce: Poznámka k položce: Poznámka k položce: vypracování geometrického plánu vč. ověření katastrálním úřadem Vypracování geometrického oddělovacího plánu pro majetkové vypořádání vlastnických vztahů v rozsahu stavby, listinná podoba GP bude vypracována v 15 vyhotoveních a potvrzena katastrálním úřadem a ověřena úředně ověřeným zeměměřickým inženýrem dl. obvodu hranice stavby 2x705</t>
  </si>
  <si>
    <t>"Celkem: "A5</t>
  </si>
  <si>
    <t>7</t>
  </si>
  <si>
    <t>013203000</t>
  </si>
  <si>
    <t>Dokumentace průběhu stavby</t>
  </si>
  <si>
    <t>14</t>
  </si>
  <si>
    <t>Poznámka k položce:
Poznámka k položce: Poznámka k položce: Poznámka k položce: dokumentace průběhu stavby, 1x měsíčně sada barevných fotografií v tištěné i elektornické formě, 3x závěrečná fotodokumentace v albu s popisem v tištěné i elektronické formě</t>
  </si>
  <si>
    <t>013234000</t>
  </si>
  <si>
    <t>Dokumentace pro povolení ZUK</t>
  </si>
  <si>
    <t>16</t>
  </si>
  <si>
    <t>Poznámka k položce:
Poznámka k položce: Poznámka k položce: Poznámka k položce: vypracování aktualizace projektu dopravně inž. opatření, zajištění stanovení pro značení přechodné úpravy provozu na komunikaci a objízdných trasách v době výstavby, zajištění povolení zvláštního užívání komunikace pro provádění stavby na příslušném Silničním správním úřadě</t>
  </si>
  <si>
    <t>9</t>
  </si>
  <si>
    <t>013244000</t>
  </si>
  <si>
    <t>Dokumentace pro realizaci stavby</t>
  </si>
  <si>
    <t>18</t>
  </si>
  <si>
    <t>Poznámka k položce:
Poznámka k položce: Poznámka k položce: Poznámka k položce: Průzkumné, geodetické a projektové práce projektové práce dokumentace stavby (výkresová a textová) pro provádění stavby Realizační dokumentace stavby ( tiskem 6x + 1x CD). Obsah dle směrnice pro dokumentaci staveb PK, v souladu s PDPS, Řeší podrobnosti pro kvalitní a bezpečné zhotovení stavby. Mimo jiné zahrnuje vypracování souřadnicového a výškového pokrytí komunikace, zahuštění příčných řezů pro plynulé řešení v napojení, aktualizace dopravního značení. Detaily řešení propustků, opěrné zdi a mostu. Vypracuje autorizovaná osoba. Odsouhlasí správce stavby. Havarijní plán ( tiskem 2x).</t>
  </si>
  <si>
    <t>"Celkem: "A8</t>
  </si>
  <si>
    <t>013254000</t>
  </si>
  <si>
    <t>Dokumentace skutečného provedení stavby</t>
  </si>
  <si>
    <t>20</t>
  </si>
  <si>
    <t>Poznámka k položce:
Poznámka k položce: Poznámka k položce: Poznámka k položce: Průzkumné, geodetické a projektové práce projektové práce dokumentace stavby (výkresová a textová) skutečného provedení stavby Dokumentace skutečného provedení stavby dle směrnice pro dokumentaci staveb PK. Výkresy a související písemnosti  zhotovené stavby potřebné pro kolaudaci stavby a evidenci pozemní komunikace. Výkresy odchylek a  změn stavby oproti DSP, PDPS. Ověřené podpisem odpovědného zástupce zhotovitele a správce stavby - tiskem v 6 vyhotoveních, 1 x na CD v otevřeném formátu a rovněž ve formátu PDF</t>
  </si>
  <si>
    <t>"Celkem: "A9</t>
  </si>
  <si>
    <t>VRN2</t>
  </si>
  <si>
    <t>Příprava staveniště</t>
  </si>
  <si>
    <t>11</t>
  </si>
  <si>
    <t>022003000</t>
  </si>
  <si>
    <t>Demolice konstrukcí</t>
  </si>
  <si>
    <t>KUS</t>
  </si>
  <si>
    <t>22</t>
  </si>
  <si>
    <t>Poznámka k položce:
Poznámka k položce: Poznámka k položce: Poznámka k položce: Demolice konstrukcí</t>
  </si>
  <si>
    <t>VRN3</t>
  </si>
  <si>
    <t>Zařízení staveniště</t>
  </si>
  <si>
    <t>032103000</t>
  </si>
  <si>
    <t>Náklady na stavební buňky</t>
  </si>
  <si>
    <t>24</t>
  </si>
  <si>
    <t>Poznámka k položce:
Poznámka k položce: Poznámka k položce: Poznámka k položce: Zařízení staveniště vybavení staveniště náklady na stavební buňky zařízení staveniště obsahující mobilní kancelář a prostory pro pracovníky vč. WC a meziskladu materiálu - zřízení, provoz, demontáž vč. zajištění jeho umístění</t>
  </si>
  <si>
    <t>"Celkem: "A11</t>
  </si>
  <si>
    <t>13</t>
  </si>
  <si>
    <t>032603000</t>
  </si>
  <si>
    <t>Mobilní míchací centrum</t>
  </si>
  <si>
    <t>26</t>
  </si>
  <si>
    <t>"zajištění plochy pro proveden zlepšení zeminy, mobilní míchací centrum, meziskládka zeminy" 1</t>
  </si>
  <si>
    <t>"Celkem: "A12</t>
  </si>
  <si>
    <t>034503000</t>
  </si>
  <si>
    <t>Informační tabule</t>
  </si>
  <si>
    <t>28</t>
  </si>
  <si>
    <t>Poznámka k položce:
Poznámka k položce: Poznámka k položce: Poznámka k položce: Informační tabule</t>
  </si>
  <si>
    <t>""billboard dle pravidel publicity na : http://www.irop.mmr.cz/cs/Pro-media/Logo-manual"</t>
  </si>
  <si>
    <t>"publicita projektu - výroba, dodání A13 kompletní osazení velkoplošného billboardu, rozměr účinné plochy 2,4x5,1m , ostranění, odvoz na skládku" 1</t>
  </si>
  <si>
    <t>"Celkem: "A13</t>
  </si>
  <si>
    <t>034503001</t>
  </si>
  <si>
    <t>Pamětní deska</t>
  </si>
  <si>
    <t>30</t>
  </si>
  <si>
    <t>Poznámka k položce:
Poznámka k položce: Poznámka k položce: Poznámka k položce: Pamětní deska</t>
  </si>
  <si>
    <t>""deska dle pravidel publicity na : http://www.irop.mmr.cz/cs/Pro-media/Logo-manual"</t>
  </si>
  <si>
    <t>"výroba, dodání A14 osazení trvalé pamětní desky, rozměr účinné plochy 0,3x0,4m" 1</t>
  </si>
  <si>
    <t>"Celkem: "A14</t>
  </si>
  <si>
    <t>VRN4</t>
  </si>
  <si>
    <t>Inženýrská činnost</t>
  </si>
  <si>
    <t>043102000</t>
  </si>
  <si>
    <t>Provedení zkoušek nad rámec KZP</t>
  </si>
  <si>
    <t>32</t>
  </si>
  <si>
    <t>Poznámka k položce:
Poznámka k položce: Poznámka k položce: Poznámka k položce: zajištění všech testů potřebných k zjištění kvality zeminy násypů, výkopů, vč. dalších zkoušek požadovaných objednatelem. Vyhodnocení těchto zkoušek. Uvažováno 6x zkouška statickou zatěžovací deskou, 3x zkouška míry zhutnění ID nebo PS, zkoušky mezerovitosti vrstvy vozovky nedestuktivní, 4x zkouška mezerovitosti vrstev vozovky na vývrtech, 4x zkouška spojení vrstev</t>
  </si>
  <si>
    <t>17</t>
  </si>
  <si>
    <t>043103000</t>
  </si>
  <si>
    <t>Kontrolní zkoušky</t>
  </si>
  <si>
    <t>34</t>
  </si>
  <si>
    <t>Poznámka k položce:
Poznámka k položce: Poznámka k položce: Poznámka k položce: měření reflexivity vodorovného dopravního značení</t>
  </si>
  <si>
    <t>043194000</t>
  </si>
  <si>
    <t>KM</t>
  </si>
  <si>
    <t>36</t>
  </si>
  <si>
    <t>Poznámka k položce:
Poznámka k položce: Poznámka k položce: Poznámka k položce: měření rovinatosti planografem</t>
  </si>
  <si>
    <t>19</t>
  </si>
  <si>
    <t>043203000</t>
  </si>
  <si>
    <t>38</t>
  </si>
  <si>
    <t>Poznámka k položce:
Poznámka k položce: Poznámka k položce: Poznámka k položce: měření protismykových vlastností vozovky</t>
  </si>
  <si>
    <t>VRN5</t>
  </si>
  <si>
    <t>Finanční náklady</t>
  </si>
  <si>
    <t>053103000</t>
  </si>
  <si>
    <t>Náklady spojené se zřízením bankovní záruky</t>
  </si>
  <si>
    <t>40</t>
  </si>
  <si>
    <t>Poznámka k položce:
Poznámka k položce: Poznámka k položce: Poznámka k položce: Náklady spojené se zřízením bankovní záruky po dobu záruční doby jak je uvedeno v návrhu SOD</t>
  </si>
  <si>
    <t>SO 102.2 - II-315 km 24.6...</t>
  </si>
  <si>
    <t>1 - Zemní práce</t>
  </si>
  <si>
    <t>2 - Zakládání</t>
  </si>
  <si>
    <t>3 - Svislé a kompletní konstrukce</t>
  </si>
  <si>
    <t>4 - Vodorovné konstrukce</t>
  </si>
  <si>
    <t>5 - Komunikace pozemní</t>
  </si>
  <si>
    <t>711 - Izolace proti vodě, vlhkosti a plynům</t>
  </si>
  <si>
    <t>8 - Trubní vedení</t>
  </si>
  <si>
    <t>9 - Ostatní konstrukce a práce, bourání</t>
  </si>
  <si>
    <t>997 - Přesun sutě</t>
  </si>
  <si>
    <t>998 - Přesun hmot</t>
  </si>
  <si>
    <t>Zemní práce</t>
  </si>
  <si>
    <t>113107223</t>
  </si>
  <si>
    <t>Odstranění podkladu z kameniva drceného tl 300 mm strojně pl přes 200 m2</t>
  </si>
  <si>
    <t>m2</t>
  </si>
  <si>
    <t>"odstranění podkladních vrstev v místech doplnění kompletní konstrukce vozovky"</t>
  </si>
  <si>
    <t>"objem. hmot. suti 0,44 t/m2"</t>
  </si>
  <si>
    <t>847*7,0</t>
  </si>
  <si>
    <t>113154332</t>
  </si>
  <si>
    <t>Frézování živičného krytu tl 40 mm pruh š 2 m pl do 10000 m2 bez překážek v trase</t>
  </si>
  <si>
    <t>M2</t>
  </si>
  <si>
    <t>CS ÚRS 2018 01</t>
  </si>
  <si>
    <t>"komunikace"12428</t>
  </si>
  <si>
    <t>"zastávky"185</t>
  </si>
  <si>
    <t>"odpočet SO 102.1" -4352</t>
  </si>
  <si>
    <t>"objem. hmot. suti 0,103 t/m2"</t>
  </si>
  <si>
    <t>"Celkem: "A1+B1+D</t>
  </si>
  <si>
    <t>113154335</t>
  </si>
  <si>
    <t>Frézování živičného krytu tl 200 mm pruh š 2 m pl do 10000 m2 bez překážek v trase</t>
  </si>
  <si>
    <t>"odstranění živičných vrstev v tl. 16cm v místech doplnění kompletní konstrukce vozovky"</t>
  </si>
  <si>
    <t>"objem. hmot. suti 0,410 t/m2"</t>
  </si>
  <si>
    <t>847*6,7</t>
  </si>
  <si>
    <t>121101101</t>
  </si>
  <si>
    <t>Sejmutí ornice s přemístěním na vzdálenost do 50 m</t>
  </si>
  <si>
    <t>M3</t>
  </si>
  <si>
    <t>"sejmutí ornice, odměřeno v ACAD"15+210</t>
  </si>
  <si>
    <t>122102203</t>
  </si>
  <si>
    <t>Odkopávky a prokopávky nezapažené pro silnice objemu do 5000 m3 v hornině tř. 1 a 2</t>
  </si>
  <si>
    <t>"odměřeno v ACAD"1617</t>
  </si>
  <si>
    <t>122202209</t>
  </si>
  <si>
    <t>Příplatek k odkopávkám a prokopávkám pro silnice v hornině tř. 3 za lepivost</t>
  </si>
  <si>
    <t>1617*0.5</t>
  </si>
  <si>
    <t>132201202</t>
  </si>
  <si>
    <t>Hloubení rýh š do 2000 mm v hornině tř. 3 objemu do 1000 m3</t>
  </si>
  <si>
    <t>"odměřeno v ACAD"634</t>
  </si>
  <si>
    <t>132201209</t>
  </si>
  <si>
    <t>Příplatek za lepivost k hloubení rýh š do 2000 mm v hornině tř. 3</t>
  </si>
  <si>
    <t>634*0.5</t>
  </si>
  <si>
    <t>162701105</t>
  </si>
  <si>
    <t>Vodorovné přemístění do 10000 m výkopku/sypaniny z horniny tř. 1 až 4</t>
  </si>
  <si>
    <t>"odkopávky"1617</t>
  </si>
  <si>
    <t>"hl.rýh"634</t>
  </si>
  <si>
    <t>"Celkem: "A7+B7</t>
  </si>
  <si>
    <t>162701109</t>
  </si>
  <si>
    <t>Příplatek k vodorovnému přemístění výkopku/sypaniny z horniny tř. 1 až 4 ZKD 1000 m přes 10000 m</t>
  </si>
  <si>
    <t>5*2251</t>
  </si>
  <si>
    <t>171101101</t>
  </si>
  <si>
    <t>Uložení sypaniny z hornin soudržných do násypů zhutněných na 95 % PS</t>
  </si>
  <si>
    <t>583441970</t>
  </si>
  <si>
    <t>štěrkodrť frakce 0-63</t>
  </si>
  <si>
    <t>T</t>
  </si>
  <si>
    <t>"násyp.materiál"741*2.20</t>
  </si>
  <si>
    <t>171201201</t>
  </si>
  <si>
    <t>Uložení sypaniny na skládky</t>
  </si>
  <si>
    <t>171201211</t>
  </si>
  <si>
    <t>Poplatek za uložení odpadu ze sypaniny na skládce (skládkovné)</t>
  </si>
  <si>
    <t>2251*1.85</t>
  </si>
  <si>
    <t>174101101</t>
  </si>
  <si>
    <t>Zásyp jam, šachet rýh nebo kolem objektů sypaninou se zhutněním</t>
  </si>
  <si>
    <t>"zásyp čel, vpustí A13 prahů propustků" 36</t>
  </si>
  <si>
    <t>"zásyp propustků po úroveň zemní pláně" 164</t>
  </si>
  <si>
    <t>10364100</t>
  </si>
  <si>
    <t>zemina pro terénní úpravy - tříděná</t>
  </si>
  <si>
    <t>36*1.9</t>
  </si>
  <si>
    <t>58344229</t>
  </si>
  <si>
    <t>štěrkodrť frakce 0/125</t>
  </si>
  <si>
    <t>t</t>
  </si>
  <si>
    <t>"materiál pro zásyp propustků v aktivní zóně" 164*2,0</t>
  </si>
  <si>
    <t>181301112</t>
  </si>
  <si>
    <t>Rozprostření ornice tl vrstvy do 150 mm pl přes 500 m2 v rovině nebo ve svahu do 1:5</t>
  </si>
  <si>
    <t>""2 roky rekultivace 1610m2"</t>
  </si>
  <si>
    <t>"odměřeno v ACAD" 1610</t>
  </si>
  <si>
    <t>583441210</t>
  </si>
  <si>
    <t>nákup ornice</t>
  </si>
  <si>
    <t>1610*0,15*1.7</t>
  </si>
  <si>
    <t>181451131</t>
  </si>
  <si>
    <t>Založení parkového trávníku výsevem plochy přes 1000 m2 v rovině a ve svahu do 1:5</t>
  </si>
  <si>
    <t>005724100</t>
  </si>
  <si>
    <t>osivo směs travní parková</t>
  </si>
  <si>
    <t>KG</t>
  </si>
  <si>
    <t>42</t>
  </si>
  <si>
    <t>1610*0.015"přepočet koeficientem množství</t>
  </si>
  <si>
    <t>181451132</t>
  </si>
  <si>
    <t>Založení parkového trávníku výsevem plochy přes 1000 m2 ve svahu do 1:2</t>
  </si>
  <si>
    <t>44</t>
  </si>
  <si>
    <t>23</t>
  </si>
  <si>
    <t>00572410</t>
  </si>
  <si>
    <t>kg</t>
  </si>
  <si>
    <t>46</t>
  </si>
  <si>
    <t>1085*0,015 "Přepočtené koeficientem množství</t>
  </si>
  <si>
    <t>181951101</t>
  </si>
  <si>
    <t>Úprava pláně v hornině tř. 1 až 4 bez zhutnění</t>
  </si>
  <si>
    <t>48</t>
  </si>
  <si>
    <t>1085+1610</t>
  </si>
  <si>
    <t>25</t>
  </si>
  <si>
    <t>181951112</t>
  </si>
  <si>
    <t>Úprava pláně v hornině třídy těžitelnosti I, skupiny 1 až 3 se zhutněním</t>
  </si>
  <si>
    <t>50</t>
  </si>
  <si>
    <t>182201101</t>
  </si>
  <si>
    <t>Svahování násypů</t>
  </si>
  <si>
    <t>52</t>
  </si>
  <si>
    <t>"odměřeno v ACAD"1085</t>
  </si>
  <si>
    <t>27</t>
  </si>
  <si>
    <t>182351133</t>
  </si>
  <si>
    <t>Rozprostření ornice pl přes 500 m2 ve svahu nad 1:5 tl vrstvy do 200 mm strojně</t>
  </si>
  <si>
    <t>54</t>
  </si>
  <si>
    <t>"ohumusování ve svahu tl. 15cm" 1085</t>
  </si>
  <si>
    <t>10364101</t>
  </si>
  <si>
    <t>zemina pro terénní úpravy -  ornice</t>
  </si>
  <si>
    <t>56</t>
  </si>
  <si>
    <t>"nákup a dovoz ornice"  1085*0,15*1,7</t>
  </si>
  <si>
    <t>29</t>
  </si>
  <si>
    <t>185804312</t>
  </si>
  <si>
    <t>Zalití rostlin vodou plocha přes 20 m2</t>
  </si>
  <si>
    <t>58</t>
  </si>
  <si>
    <t>"zalití osetých ploch,3x po dobu výstavby, spotřeba 15l/m2"0.015*(1085+1610)*3</t>
  </si>
  <si>
    <t>185851121</t>
  </si>
  <si>
    <t>Dovoz vody pro zálivku rostlin za vzdálenost do 1000 m</t>
  </si>
  <si>
    <t>60</t>
  </si>
  <si>
    <t>Zakládání</t>
  </si>
  <si>
    <t>31</t>
  </si>
  <si>
    <t>211971110</t>
  </si>
  <si>
    <t>Zřízení opláštění žeber nebo trativodů geotextilií v rýze nebo zářezu sklonu do 1:2</t>
  </si>
  <si>
    <t>62</t>
  </si>
  <si>
    <t>2612*2</t>
  </si>
  <si>
    <t>69311197</t>
  </si>
  <si>
    <t>geotextilie netkaná separační, ochranná, filtrační, drenážní PES(70%)+PP(30%) 200g/m2</t>
  </si>
  <si>
    <t>64</t>
  </si>
  <si>
    <t>33</t>
  </si>
  <si>
    <t>212752213</t>
  </si>
  <si>
    <t>Trativod z drenážních trubek plastových flexibilních D do 160 mm včetně lože otevřený výkop</t>
  </si>
  <si>
    <t>66</t>
  </si>
  <si>
    <t>"trativod vč. lože a obsypu drcenným kamenivem" 2612</t>
  </si>
  <si>
    <t>213141131</t>
  </si>
  <si>
    <t>Zřízení vrstvy z geotextilie ve sklonu do 1:1 š do 3 m</t>
  </si>
  <si>
    <t>68</t>
  </si>
  <si>
    <t>"ochrana rubové strany gabionu" (978+48)*1,0</t>
  </si>
  <si>
    <t>35</t>
  </si>
  <si>
    <t>69311172</t>
  </si>
  <si>
    <t>geotextilie PP s ÚV stabilizací 300g/m2</t>
  </si>
  <si>
    <t>70</t>
  </si>
  <si>
    <t>1026*1,15 "Přepočtené koeficientem množství</t>
  </si>
  <si>
    <t>Svislé a kompletní konstrukce</t>
  </si>
  <si>
    <t>326214221</t>
  </si>
  <si>
    <t>Zdiva LTM z gabionů svařovaná síť pozinkovaná vyplněná kamenem</t>
  </si>
  <si>
    <t>72</t>
  </si>
  <si>
    <t>Vodorovné konstrukce</t>
  </si>
  <si>
    <t>37</t>
  </si>
  <si>
    <t>451315127</t>
  </si>
  <si>
    <t>Podkladní nebo výplňová vrstva z betonu C 30/37 tl do 150 mm</t>
  </si>
  <si>
    <t>74</t>
  </si>
  <si>
    <t>"podkladní beton pod gabinoy tl. 12cm, vč. bednění a jeho odstranění" 732</t>
  </si>
  <si>
    <t>451573111</t>
  </si>
  <si>
    <t>Lože pod potrubí otevřený výkop ze štěrkopísku</t>
  </si>
  <si>
    <t>76</t>
  </si>
  <si>
    <t>"štěrkopískový podsyp propustků"  1.4*0.1*(10.0+10.0+11.5+9.5+9.5)</t>
  </si>
  <si>
    <t>39</t>
  </si>
  <si>
    <t>452111111</t>
  </si>
  <si>
    <t>Osazení betonových pražců otevřený výkop pl do 25000 mm2</t>
  </si>
  <si>
    <t>78</t>
  </si>
  <si>
    <t>"podklady pod potrubí propustků" 7+5+4+5</t>
  </si>
  <si>
    <t>59223730</t>
  </si>
  <si>
    <t>podkladek betonový pod hrdlové trouby   80 x 17 x 15 cm</t>
  </si>
  <si>
    <t>80</t>
  </si>
  <si>
    <t>41</t>
  </si>
  <si>
    <t>452311131</t>
  </si>
  <si>
    <t>Podkladní desky z betonu prostého tř. C 12/15 otevřený výkop</t>
  </si>
  <si>
    <t>82</t>
  </si>
  <si>
    <t>"podkladní desky pod vpusti propustků" 1.7*1.7*0.15*4</t>
  </si>
  <si>
    <t>452312131</t>
  </si>
  <si>
    <t>Sedlové lože z betonu prostého tř. C 12/15 otevřený výkop</t>
  </si>
  <si>
    <t>84</t>
  </si>
  <si>
    <t>"sedlové lože propustků" 1.4*0.2*(10.0+10.0+11.5+9.5+9.5)</t>
  </si>
  <si>
    <t>43</t>
  </si>
  <si>
    <t>452318510</t>
  </si>
  <si>
    <t>Zajišťovací práh z betonu prostého se zvýšenými nároky na prostředí</t>
  </si>
  <si>
    <t>86</t>
  </si>
  <si>
    <t>"zajišťovací prahy u propustků" 5*1.5*0.6*0.4</t>
  </si>
  <si>
    <t>452368211</t>
  </si>
  <si>
    <t>Výztuž podkladních desek nebo bloků nebo pražců otevřený výkop ze svařovaných sítí Kari</t>
  </si>
  <si>
    <t>88</t>
  </si>
  <si>
    <t>"výztuž podkladního betonu pro gabiony síť 8/150/150, hmotnost 12,38 kg/m2" 732*0,01238</t>
  </si>
  <si>
    <t>Komunikace pozemní</t>
  </si>
  <si>
    <t>45</t>
  </si>
  <si>
    <t>561081131</t>
  </si>
  <si>
    <t>Zřízení podkladu ze zeminy upravené hydraulickými pojivy (Road Mix) tl do 500 mm plochy přes 5000 m2</t>
  </si>
  <si>
    <t>90</t>
  </si>
  <si>
    <t>585211300</t>
  </si>
  <si>
    <t>cement portlandský CEM I 42.5 R VL</t>
  </si>
  <si>
    <t>92</t>
  </si>
  <si>
    <t>"objem vápna 70,8kg/m3" 5208*0.5*0.0708</t>
  </si>
  <si>
    <t>47</t>
  </si>
  <si>
    <t>564871111</t>
  </si>
  <si>
    <t>Podklad ze štěrkodrtě ŠD tl 250 mm</t>
  </si>
  <si>
    <t>94</t>
  </si>
  <si>
    <t>"propustky, nová k-ce, odměřeno v ACAD"137+5357</t>
  </si>
  <si>
    <t>565145121</t>
  </si>
  <si>
    <t>Asfaltový beton vrstva podkladní ACP 16 + tl 60 mm</t>
  </si>
  <si>
    <t>96</t>
  </si>
  <si>
    <t>"propustky, nová k-ce, odměřenov ACAD"147+5022</t>
  </si>
  <si>
    <t>49</t>
  </si>
  <si>
    <t>567122114</t>
  </si>
  <si>
    <t>Podklad ze směsi stmelené cementem SC C 8/10  tl 150 mm</t>
  </si>
  <si>
    <t>98</t>
  </si>
  <si>
    <t>"propustky, nová k-ce,odměřenov ACAD"151+5208</t>
  </si>
  <si>
    <t>569831111</t>
  </si>
  <si>
    <t>Zpevnění krajnic štěrkodrtí tl 100 mm</t>
  </si>
  <si>
    <t>100</t>
  </si>
  <si>
    <t>"dosypání krajnic ŠD 0/32, odměřeno v ACAD"2709</t>
  </si>
  <si>
    <t>51</t>
  </si>
  <si>
    <t>572531131</t>
  </si>
  <si>
    <t>Oprava trhlin asfaltovou sanační hmotou š do 40 mm</t>
  </si>
  <si>
    <t>102</t>
  </si>
  <si>
    <t>"sanace trhlin, odměřeno v ACAD"120</t>
  </si>
  <si>
    <t>573111111</t>
  </si>
  <si>
    <t>Postřik živičný infiltrační s posypem z asfaltu množství 0,60 kg/m2</t>
  </si>
  <si>
    <t>104</t>
  </si>
  <si>
    <t>5169</t>
  </si>
  <si>
    <t>53</t>
  </si>
  <si>
    <t>573231111</t>
  </si>
  <si>
    <t>Postřik živičný spojovací ze silniční emulze v množství do 0,7 kg/m2</t>
  </si>
  <si>
    <t>106</t>
  </si>
  <si>
    <t>"odměřeno v ACAD"12670+5087</t>
  </si>
  <si>
    <t>"oddpočet SO 102.1" -9736</t>
  </si>
  <si>
    <t>577144121</t>
  </si>
  <si>
    <t>Asfaltový beton vrstva obrusná ACO 11+ tl 50 mm</t>
  </si>
  <si>
    <t>108</t>
  </si>
  <si>
    <t>"komunikace, odměřeno v ACAD"12485</t>
  </si>
  <si>
    <t>"zastávky, odměřenov ACAD"185</t>
  </si>
  <si>
    <t>"odpočet SO 102.1" -4552</t>
  </si>
  <si>
    <t>55</t>
  </si>
  <si>
    <t>577145122</t>
  </si>
  <si>
    <t>Asfaltový beton vrstva ložní ACL 16 + tl 50 mm</t>
  </si>
  <si>
    <t>110</t>
  </si>
  <si>
    <t>"propustky,nová -kce, odměřenov ACAD"139.65+4947.60</t>
  </si>
  <si>
    <t>594511111</t>
  </si>
  <si>
    <t>Dlažba z lomového kamene s provedením lože z betonu</t>
  </si>
  <si>
    <t>112</t>
  </si>
  <si>
    <t>"propustky, odměřeno v ACAD"72</t>
  </si>
  <si>
    <t>711</t>
  </si>
  <si>
    <t>Izolace proti vodě, vlhkosti a plynům</t>
  </si>
  <si>
    <t>57</t>
  </si>
  <si>
    <t>711112001</t>
  </si>
  <si>
    <t>Provedení izolace proti zemní vlhkosti svislé za studena nátěrem penetračním</t>
  </si>
  <si>
    <t>114</t>
  </si>
  <si>
    <t>"penetrační nátěr vpustí propustků" 4*1.5*(2.34+2.43+2.0+2.24+2.12+2.34)+4*1.1*1.5</t>
  </si>
  <si>
    <t>11163150</t>
  </si>
  <si>
    <t>lak asfaltový penetrační</t>
  </si>
  <si>
    <t>116</t>
  </si>
  <si>
    <t>59</t>
  </si>
  <si>
    <t>711112051</t>
  </si>
  <si>
    <t>Provedení izolace proti zemní vlhkosti svislé za studena 2x nátěr tekutou elastickou hydroizolací</t>
  </si>
  <si>
    <t>118</t>
  </si>
  <si>
    <t>24551030</t>
  </si>
  <si>
    <t>nátěr hydroizolační - tekutá lepenka</t>
  </si>
  <si>
    <t>120</t>
  </si>
  <si>
    <t>Trubní vedení</t>
  </si>
  <si>
    <t>61</t>
  </si>
  <si>
    <t>894211121</t>
  </si>
  <si>
    <t>Šachty kanalizační kruhové z prostého betonu na potrubí DN 250 nebo 300 dno beton tř. C 25/30</t>
  </si>
  <si>
    <t>122</t>
  </si>
  <si>
    <t>"šachta monolitická DN600 na potrubí DN300 propustku v km 24,230, vč. bednění A45 jeho odstranění" 1</t>
  </si>
  <si>
    <t>899202112</t>
  </si>
  <si>
    <t>Osazení mříží litinových včetně rámů a košů na bahno pro třídu zatížení A15</t>
  </si>
  <si>
    <t>124</t>
  </si>
  <si>
    <t>"mříže pro vpusti propustků" 4+1</t>
  </si>
  <si>
    <t>63</t>
  </si>
  <si>
    <t>55242330</t>
  </si>
  <si>
    <t>mříž z pásoviny 50x5mm do rámu L50x50mm</t>
  </si>
  <si>
    <t>126</t>
  </si>
  <si>
    <t>899231111</t>
  </si>
  <si>
    <t>Výšková úprava uličního vstupu nebo vpusti do 200 mm zvýšením mříže</t>
  </si>
  <si>
    <t>128</t>
  </si>
  <si>
    <t>65</t>
  </si>
  <si>
    <t>899331111</t>
  </si>
  <si>
    <t>Výšková úprava uličního vstupu nebo vpusti do 200 mm zvýšením poklopu</t>
  </si>
  <si>
    <t>130</t>
  </si>
  <si>
    <t>899501411</t>
  </si>
  <si>
    <t>Stupadla do šachet ocelová PE povlak vidlicová s vysekáním otvoru v betonu</t>
  </si>
  <si>
    <t>132</t>
  </si>
  <si>
    <t>"stupadla do vpustí propustků" 6*4</t>
  </si>
  <si>
    <t>Ostatní konstrukce a práce, bourání</t>
  </si>
  <si>
    <t>67</t>
  </si>
  <si>
    <t>911121111</t>
  </si>
  <si>
    <t>Montáž zábradlí ocelového přichyceného vruty do betonového podkladu</t>
  </si>
  <si>
    <t>134</t>
  </si>
  <si>
    <t>"propustek 22,659"10</t>
  </si>
  <si>
    <t>74910606</t>
  </si>
  <si>
    <t>zábradlí vč. povrchové úpravy</t>
  </si>
  <si>
    <t>136</t>
  </si>
  <si>
    <t>69</t>
  </si>
  <si>
    <t>911331111</t>
  </si>
  <si>
    <t>Svodidlo ocelové jednostranné zádržnosti N2 se zaberaněním sloupků v rozmezí do 2 m</t>
  </si>
  <si>
    <t>m</t>
  </si>
  <si>
    <t>138</t>
  </si>
  <si>
    <t>911331145</t>
  </si>
  <si>
    <t>Svodidlo ocelové jednostranné zádržnosti H2 typ KB1 RH2 se zaberaněním sloupků v rozmezí do 4 m</t>
  </si>
  <si>
    <t>140</t>
  </si>
  <si>
    <t>71</t>
  </si>
  <si>
    <t>912211121</t>
  </si>
  <si>
    <t>Montáž směrového sloupku z plastických hmot na svodidlo</t>
  </si>
  <si>
    <t>142</t>
  </si>
  <si>
    <t>40445158</t>
  </si>
  <si>
    <t>sloupek silniční  směrový plastový 1200mm</t>
  </si>
  <si>
    <t>144</t>
  </si>
  <si>
    <t>73</t>
  </si>
  <si>
    <t>914111111</t>
  </si>
  <si>
    <t>Montáž svislé dopravní značky do velikosti 1 m2 objímkami na sloupek nebo konzolu</t>
  </si>
  <si>
    <t>146</t>
  </si>
  <si>
    <t>1+1+1+2+2+4+1+4+2</t>
  </si>
  <si>
    <t>"Celkem: "A56</t>
  </si>
  <si>
    <t>404442560</t>
  </si>
  <si>
    <t>svislá dopravní značka IS3a</t>
  </si>
  <si>
    <t>148</t>
  </si>
  <si>
    <t>75</t>
  </si>
  <si>
    <t>40444256</t>
  </si>
  <si>
    <t>svislá dopravní značka IS3b</t>
  </si>
  <si>
    <t>150</t>
  </si>
  <si>
    <t>404440420</t>
  </si>
  <si>
    <t>svislá dopravní značka A14</t>
  </si>
  <si>
    <t>152</t>
  </si>
  <si>
    <t>77</t>
  </si>
  <si>
    <t>404442600</t>
  </si>
  <si>
    <t>svislá dopravní značka IS12a</t>
  </si>
  <si>
    <t>154</t>
  </si>
  <si>
    <t>404442700</t>
  </si>
  <si>
    <t>svislá dopravní značka IS12b</t>
  </si>
  <si>
    <t>156</t>
  </si>
  <si>
    <t>79</t>
  </si>
  <si>
    <t>404442300</t>
  </si>
  <si>
    <t>svislá dopravní značka P1</t>
  </si>
  <si>
    <t>158</t>
  </si>
  <si>
    <t>404442360</t>
  </si>
  <si>
    <t>svislá dopravní značka P2</t>
  </si>
  <si>
    <t>160</t>
  </si>
  <si>
    <t>81</t>
  </si>
  <si>
    <t>404440100</t>
  </si>
  <si>
    <t>svislá dopravní značka A22</t>
  </si>
  <si>
    <t>162</t>
  </si>
  <si>
    <t>404443320</t>
  </si>
  <si>
    <t>svislá dopravní značka</t>
  </si>
  <si>
    <t>164</t>
  </si>
  <si>
    <t>83</t>
  </si>
  <si>
    <t>404442850</t>
  </si>
  <si>
    <t>svislá dopravní značka IJ4b</t>
  </si>
  <si>
    <t>166</t>
  </si>
  <si>
    <t>914311113</t>
  </si>
  <si>
    <t>Značky pro staničení a ohraničení - mezníky z kamene 100/100/600 mm</t>
  </si>
  <si>
    <t>168</t>
  </si>
  <si>
    <t>85</t>
  </si>
  <si>
    <t>914511112</t>
  </si>
  <si>
    <t>Montáž sloupku dopravních značek délky do 3,5 m s betonovým základem a patkou</t>
  </si>
  <si>
    <t>170</t>
  </si>
  <si>
    <t>404452250</t>
  </si>
  <si>
    <t>sloupek Zn 60 - 350</t>
  </si>
  <si>
    <t>172</t>
  </si>
  <si>
    <t>87</t>
  </si>
  <si>
    <t>404452400</t>
  </si>
  <si>
    <t>patka hliníková HP 60</t>
  </si>
  <si>
    <t>174</t>
  </si>
  <si>
    <t>404452530</t>
  </si>
  <si>
    <t>víčko plastové na sloupek 60</t>
  </si>
  <si>
    <t>176</t>
  </si>
  <si>
    <t>89</t>
  </si>
  <si>
    <t>404452560</t>
  </si>
  <si>
    <t>upínací svorka na sloupek US 60</t>
  </si>
  <si>
    <t>178</t>
  </si>
  <si>
    <t>915111111</t>
  </si>
  <si>
    <t>Vodorovné dopravní značení šířky 125 mm bílou barvou dělící čáry souvislé</t>
  </si>
  <si>
    <t>180</t>
  </si>
  <si>
    <t>"vodící čáry 0,125"2*1912</t>
  </si>
  <si>
    <t>"stř.čáry 0,125"1912</t>
  </si>
  <si>
    <t>"Celkem: "A73+B73</t>
  </si>
  <si>
    <t>91</t>
  </si>
  <si>
    <t>915491211</t>
  </si>
  <si>
    <t>Osazení vodícího proužku z betonových desek do betonového lože tl do 100 mm š proužku 250 mm</t>
  </si>
  <si>
    <t>182</t>
  </si>
  <si>
    <t>"odměřeno v ACAD"350</t>
  </si>
  <si>
    <t>59218001</t>
  </si>
  <si>
    <t>krajník silniční betonový 50x25x8cm</t>
  </si>
  <si>
    <t>184</t>
  </si>
  <si>
    <t>350*2*1.01</t>
  </si>
  <si>
    <t>93</t>
  </si>
  <si>
    <t>919413121</t>
  </si>
  <si>
    <t>Vtoková jímka z betonu prostého se zvýšenými nároky na prostředí pro propustek z trub do DN 800</t>
  </si>
  <si>
    <t>186</t>
  </si>
  <si>
    <t>"vč. dlažby dna jímky do cem. malty, vyspárování, bednění A78 jeho odstranění" 6</t>
  </si>
  <si>
    <t>919521120</t>
  </si>
  <si>
    <t>Zřízení silničního propustku z trub betonových nebo ŽB DN 400</t>
  </si>
  <si>
    <t>188</t>
  </si>
  <si>
    <t>"propustek km 24,723 DN400"10</t>
  </si>
  <si>
    <t>95</t>
  </si>
  <si>
    <t>59222016</t>
  </si>
  <si>
    <t>trouba hrdlová přímá železobet. s integrovaným těsněním  40 x 100 x 7,5 cm</t>
  </si>
  <si>
    <t>190</t>
  </si>
  <si>
    <t>10*1.01</t>
  </si>
  <si>
    <t>919521140</t>
  </si>
  <si>
    <t>Zřízení silničního propustku z trub betonových nebo ŽB DN 600</t>
  </si>
  <si>
    <t>192</t>
  </si>
  <si>
    <t>"propustky DN600" 10+12+10+10</t>
  </si>
  <si>
    <t>97</t>
  </si>
  <si>
    <t>59222001</t>
  </si>
  <si>
    <t>trouba hrdlová přímá železobetonová s integrovaným těsněním  60 x 250 x 10 cm</t>
  </si>
  <si>
    <t>194</t>
  </si>
  <si>
    <t>42*1.01</t>
  </si>
  <si>
    <t>919535555</t>
  </si>
  <si>
    <t>Obetonování trubního propustku betonem prostým</t>
  </si>
  <si>
    <t>196</t>
  </si>
  <si>
    <t>10*0.45</t>
  </si>
  <si>
    <t>42*0.850</t>
  </si>
  <si>
    <t>"Celkem: "B85+C85</t>
  </si>
  <si>
    <t>99</t>
  </si>
  <si>
    <t>919735115</t>
  </si>
  <si>
    <t>Řezání stávajícího živičného krytu hl do 250 mm</t>
  </si>
  <si>
    <t>198</t>
  </si>
  <si>
    <t>"sanace trhlin"120</t>
  </si>
  <si>
    <t>"Celkem: "A86+B86</t>
  </si>
  <si>
    <t>935112111</t>
  </si>
  <si>
    <t>Osazení příkopového žlabu do betonu tl 100 mm z betonových tvárnic š 500 mm</t>
  </si>
  <si>
    <t>200</t>
  </si>
  <si>
    <t>"odměřeno v CAD" 50</t>
  </si>
  <si>
    <t>101</t>
  </si>
  <si>
    <t>59227031</t>
  </si>
  <si>
    <t>žlab betonový do dlažby 50x50x13 cm</t>
  </si>
  <si>
    <t>202</t>
  </si>
  <si>
    <t>50*1.01</t>
  </si>
  <si>
    <t>938902111</t>
  </si>
  <si>
    <t>Čištění příkopů komunikací příkopovým rypadlem objem nánosu do 0,15 m3/m</t>
  </si>
  <si>
    <t>204</t>
  </si>
  <si>
    <t>939</t>
  </si>
  <si>
    <t>103</t>
  </si>
  <si>
    <t>966006132</t>
  </si>
  <si>
    <t>Odstranění značek dopravních nebo orientačních se sloupky s betonovými patkami</t>
  </si>
  <si>
    <t>206</t>
  </si>
  <si>
    <t>997</t>
  </si>
  <si>
    <t>Přesun sutě</t>
  </si>
  <si>
    <t>997221551</t>
  </si>
  <si>
    <t>Vodorovná doprava suti ze sypkých materiálů do 1 km</t>
  </si>
  <si>
    <t>208</t>
  </si>
  <si>
    <t>105</t>
  </si>
  <si>
    <t>997221559</t>
  </si>
  <si>
    <t>Příplatek ZKD 1 km u vodorovné dopravy suti ze sypkých materiálů</t>
  </si>
  <si>
    <t>210</t>
  </si>
  <si>
    <t>"frézát" 0.103*8261*9</t>
  </si>
  <si>
    <t>"rézát tl. 16cm" 0,410*847*6,7*9</t>
  </si>
  <si>
    <t>"podkladní vrstvy" 0,440*847*7,0*14</t>
  </si>
  <si>
    <t>"čištění příkopu" 0.097*939*14</t>
  </si>
  <si>
    <t>997221845</t>
  </si>
  <si>
    <t>Poplatek za uložení odpadu z asfaltových povrchů na skládce (skládkovné)</t>
  </si>
  <si>
    <t>212</t>
  </si>
  <si>
    <t>"frézát" 0.103*8261</t>
  </si>
  <si>
    <t>"rézát tl. 16cm" 0,410*847*6,7</t>
  </si>
  <si>
    <t>107</t>
  </si>
  <si>
    <t>997221855</t>
  </si>
  <si>
    <t>Poplatek za uložení odpadu z kameniva na skládce (skládkovné)</t>
  </si>
  <si>
    <t>214</t>
  </si>
  <si>
    <t>"podkladní vrstvy" 0,440*847*7,0</t>
  </si>
  <si>
    <t>"čištění příkopu" 0.097*939</t>
  </si>
  <si>
    <t>998</t>
  </si>
  <si>
    <t>Přesun hmot</t>
  </si>
  <si>
    <t>998225111</t>
  </si>
  <si>
    <t>Přesun hmot pro pozemní komunikace s krytem z kamene, monolitickým betonovým nebo živičným</t>
  </si>
  <si>
    <t>216</t>
  </si>
  <si>
    <t>1 - Sanace  území  pro modernizaci sil. II/315</t>
  </si>
  <si>
    <t>SO 000 - Vedlejší rozpočt...</t>
  </si>
  <si>
    <t>1 - Sanace území</t>
  </si>
  <si>
    <t>HSV - Práce a dodávky HSV</t>
  </si>
  <si>
    <t xml:space="preserve">    1 - Zemní práce</t>
  </si>
  <si>
    <t xml:space="preserve">    2 - Zakládání</t>
  </si>
  <si>
    <t xml:space="preserve">    3 - Svislé a kompletní konstrukce</t>
  </si>
  <si>
    <t xml:space="preserve">    4 - Vodorovné konstrukce</t>
  </si>
  <si>
    <t xml:space="preserve">    998 - Přesun hmot</t>
  </si>
  <si>
    <t>PSV - Práce a dodávky PSV</t>
  </si>
  <si>
    <t xml:space="preserve">    741 - Elektroinstalace - silnoproud</t>
  </si>
  <si>
    <t>HSV</t>
  </si>
  <si>
    <t>Práce a dodávky HSV</t>
  </si>
  <si>
    <t>122251506</t>
  </si>
  <si>
    <t>Odkopávky a prokopávky zapažené v hornině třídy těžitelnosti I, skupiny 3 objem do 5000 m3 strojně</t>
  </si>
  <si>
    <t>m3</t>
  </si>
  <si>
    <t>"odkopávky s naložením na dopravní prostředek, nevhodný materiál, bude odvezen na skládku"</t>
  </si>
  <si>
    <t>"gabiony lavice" 3391+56</t>
  </si>
  <si>
    <t>162751117</t>
  </si>
  <si>
    <t>Vodorovné přemístění do 10000 m výkopku/sypaniny z horniny třídy těžitelnosti I, skupiny 1 až 3</t>
  </si>
  <si>
    <t>"odvoz nevhodného materiálu z výkopu na skládku"  3447-454</t>
  </si>
  <si>
    <t>162751119</t>
  </si>
  <si>
    <t>Příplatek k vodorovnému přemístění výkopku/sypaniny z horniny třídy těžitelnosti I, skupiny 1 až 3 ZKD 1000 m přes 10000 m</t>
  </si>
  <si>
    <t>"příplatek za odvoz na skládku do 17 km"2993*7</t>
  </si>
  <si>
    <t>171151103</t>
  </si>
  <si>
    <t>Uložení sypaniny z hornin soudržných do násypů zhutněných</t>
  </si>
  <si>
    <t>171201221</t>
  </si>
  <si>
    <t>Poplatek za uložení na skládce (skládkovné) zeminy a kamení kód odpadu 17 05 04</t>
  </si>
  <si>
    <t>2993*1,8</t>
  </si>
  <si>
    <t>171251201</t>
  </si>
  <si>
    <t>Uložení sypaniny na skládky nebo meziskládky</t>
  </si>
  <si>
    <t>174151101</t>
  </si>
  <si>
    <t>58331202</t>
  </si>
  <si>
    <t>štěrkodrť netříděná do 100mm</t>
  </si>
  <si>
    <t>1686*2 "Přepočtené koeficientem množství</t>
  </si>
  <si>
    <t>212750103</t>
  </si>
  <si>
    <t>Trativod z drenážních trubek PVC-U SN 4 perforace 360° včetně lože otevřený výkop DN 160 pro budovy plocha pro vtékání vody min. 80 cm2/m</t>
  </si>
  <si>
    <t>"drenážní plastová trubka na rubu zdi DN160 na štěrkopískové lože, obsyp štěrkodrtí 8/32"</t>
  </si>
  <si>
    <t>"km 25,225 - 25,410" 85,0</t>
  </si>
  <si>
    <t>"km 25,440 - 25,780" 85,0</t>
  </si>
  <si>
    <t>"dopočet realizace stavby" 600</t>
  </si>
  <si>
    <t>212750133</t>
  </si>
  <si>
    <t>Trativod z drenážních trubek PVC-U SN 4 neperforovaná včetně lože otevřený výkop DN 160 pro budovy plocha pro vtékání vody min. 80 cm2/m</t>
  </si>
  <si>
    <t xml:space="preserve">"trubka odvodňovací plná výústění drenáže skrz gabion" 6*1,5 </t>
  </si>
  <si>
    <t>213141111</t>
  </si>
  <si>
    <t>Zřízení vrstvy z geotextilie v rovině nebo ve sklonu do 1:5 š do 3 m</t>
  </si>
  <si>
    <t>"drenážní geotextílie"</t>
  </si>
  <si>
    <t>"km 25,225 - 25,410" 80*4,0</t>
  </si>
  <si>
    <t>"km 25,440 - 25,780" 80*4,0</t>
  </si>
  <si>
    <t>69311199</t>
  </si>
  <si>
    <t>geotextilie netkaná separační, ochranná, filtrační, drenážní PES(70%)+PP(30%) 300g/m2</t>
  </si>
  <si>
    <t>640*1,15 "Přepočtené koeficientem množství</t>
  </si>
  <si>
    <t>213141132</t>
  </si>
  <si>
    <t>Zřízení vrstvy z geotextilie ve sklonu do 1:1 š do 6 m</t>
  </si>
  <si>
    <t>"opláštění rubu stěny geotextilií"</t>
  </si>
  <si>
    <t>"dopočet realizace stavby" 1820</t>
  </si>
  <si>
    <t>69311010</t>
  </si>
  <si>
    <t>geotextilie tkaná separační, filtrační, výztužná PP pevnost v tahu 80kN/m</t>
  </si>
  <si>
    <t>11734*1,15 "Přepočtené koeficientem množství</t>
  </si>
  <si>
    <t>273321118</t>
  </si>
  <si>
    <t>Základové desky mostních konstrukcí ze ŽB C 30/37</t>
  </si>
  <si>
    <t>"podkladní ŽB deska pod gabiony z C 30/37"</t>
  </si>
  <si>
    <t>"dopočet realizace stavby" 146</t>
  </si>
  <si>
    <t>273354111</t>
  </si>
  <si>
    <t>Bednění základových desek - zřízení</t>
  </si>
  <si>
    <t>"bednění podkladních desek"</t>
  </si>
  <si>
    <t>"km 25,225 - 25,410" 185*0,15*2+1,9*0,15*2</t>
  </si>
  <si>
    <t>"km 25,440 - 25,780" 340*0,15*2+1,9*0,15*2</t>
  </si>
  <si>
    <t>"dopočet realizace stavby" 600*0,15*2+1,9*0,15*2*8</t>
  </si>
  <si>
    <t>273354211</t>
  </si>
  <si>
    <t>Bednění základových desek - odstranění</t>
  </si>
  <si>
    <t>273361412</t>
  </si>
  <si>
    <t>Výztuž základových desek ze svařovaných sítí do 6 kg/m2</t>
  </si>
  <si>
    <t>"kari síť do podkladních desek 8/150/150, hmotnost 5,398 kg/m2"</t>
  </si>
  <si>
    <t>"dopočet realizace stavby" 942*5,398/1000</t>
  </si>
  <si>
    <t>327215112</t>
  </si>
  <si>
    <t>Opěrná zeď z gabionů dvouzákrutová síť s úpravou galfan s poplastováním vyplněná lomovým kamenem</t>
  </si>
  <si>
    <t>"gabiony vyplněné štěrkem fr. 32/63 a 63/125, čelo vyložené ručně kamenivo 10x5cm"</t>
  </si>
  <si>
    <t>"gabiony celkem" 1505</t>
  </si>
  <si>
    <t>"odpočet rozpočet PDPS" -1026</t>
  </si>
  <si>
    <t>458501111</t>
  </si>
  <si>
    <t>Výplňové klíny za opěrou z kameniva těženého hutněného po vrstvách</t>
  </si>
  <si>
    <t>"štěrkopískový klín, zřízení vč. dodávky materiálu"</t>
  </si>
  <si>
    <t>"klín dopočet" 520</t>
  </si>
  <si>
    <t>458591111</t>
  </si>
  <si>
    <t>Zřízení výplně těsnící vrstvy za opěrou z jílu</t>
  </si>
  <si>
    <t>"jílová těsnící vrstva"</t>
  </si>
  <si>
    <t>"km 25,225 - 25,410" 185*1,0*0,2</t>
  </si>
  <si>
    <t>"km 25,440 - 25,780" 340*0,6*0,2</t>
  </si>
  <si>
    <t>58125110</t>
  </si>
  <si>
    <t>jíl surový kusový</t>
  </si>
  <si>
    <t>998152111</t>
  </si>
  <si>
    <t>Přesun hmot pro montované zdi a valy v do 12 m</t>
  </si>
  <si>
    <t>PSV</t>
  </si>
  <si>
    <t>Práce a dodávky PSV</t>
  </si>
  <si>
    <t>741</t>
  </si>
  <si>
    <t>Elektroinstalace - silnoproud</t>
  </si>
  <si>
    <t>741123236R</t>
  </si>
  <si>
    <t>Demontáž sdělovacích kabelů, vč. zemních prací, odvoz a likvidace</t>
  </si>
  <si>
    <t>"demontáž sděl. kabelů km 25,100-25,850" 2*650</t>
  </si>
  <si>
    <t>SO 300 - Protierozní opatření na Tiché Orlici</t>
  </si>
  <si>
    <t>VON - Vedlejší a ostatní ...</t>
  </si>
  <si>
    <t>VON - Vedlejší a ostatní náklady</t>
  </si>
  <si>
    <t>Vedlejší a ostatní náklady</t>
  </si>
  <si>
    <t>v01</t>
  </si>
  <si>
    <t>Zařízení staveniště - zřízení, údržba a odstranění</t>
  </si>
  <si>
    <t>kpl.</t>
  </si>
  <si>
    <t>v02</t>
  </si>
  <si>
    <t>Udržování stavbou dotčených veřejných komunikací sjízdných a v čistotě a jejich uvedení do původního stavu</t>
  </si>
  <si>
    <t>v03</t>
  </si>
  <si>
    <t>Aktualizace vyjádření k existenci inž. sítí, geodetické vytýčení stávajících inženýrských sítí a jejich ochranných pásem</t>
  </si>
  <si>
    <t>v04</t>
  </si>
  <si>
    <t>Opatření k zajištění inženýrských sítí v dočasném záboru dle požadavků zprávců v příloze B.</t>
  </si>
  <si>
    <t>v05</t>
  </si>
  <si>
    <t>Geodetické vytýčení jednotlivých SO před zahájením stavebních prací</t>
  </si>
  <si>
    <t>v06</t>
  </si>
  <si>
    <t>Geodetické vytýčení hranice stavby, plochy zařízení staveniště, ploch sejmutí ornice, ploch mezideponií, atd.</t>
  </si>
  <si>
    <t>v07</t>
  </si>
  <si>
    <t>Aktualizace a projednání s dotčenými orgány a úřady - Havarijní plán, Povodňový plán, atd.</t>
  </si>
  <si>
    <t>v08</t>
  </si>
  <si>
    <t>Technologický postup provádění kamenných konstrukcí</t>
  </si>
  <si>
    <t>v09</t>
  </si>
  <si>
    <t>Technologický postup provádění zemních prací, výkopů, výlomů, atd.</t>
  </si>
  <si>
    <t>v10</t>
  </si>
  <si>
    <t>Dopravně inženýrská opatření</t>
  </si>
  <si>
    <t>v11</t>
  </si>
  <si>
    <t>Realizace opatření požadovaných stavebním povolením a vyjádřeními dotčených orgánů</t>
  </si>
  <si>
    <t>v12</t>
  </si>
  <si>
    <t>Detailní fotodokumentace postupu prací, konstrukcí (zejména zakrývaných) , včetně třídění a popisu fotografií</t>
  </si>
  <si>
    <t>v13</t>
  </si>
  <si>
    <t>Fotodokumentace stavu dotčených pozemků dočasného záboru předa před a po realizaci díla</t>
  </si>
  <si>
    <t>v14</t>
  </si>
  <si>
    <t>Pasportizace (včetně fotodokumentace) okolních komunikací a objektů, které mohou být ovlivněny stavební činností zhotovitele</t>
  </si>
  <si>
    <t>v15</t>
  </si>
  <si>
    <t>Odlov a transfer vodních živočichů i opakovaný</t>
  </si>
  <si>
    <t>v16</t>
  </si>
  <si>
    <t>Kontrolní systém pro zjišťování případného úniku závadných látek na staveništi</t>
  </si>
  <si>
    <t>v17</t>
  </si>
  <si>
    <t>Zajištění inženýrsko-geologického dohledu po dobu výstavby, funkce odpovědného geologa, výkon IG sledu stavby</t>
  </si>
  <si>
    <t>v18</t>
  </si>
  <si>
    <t>Prokazatelné oznámení zahájení prací dotčeným orgánům a organizacím a vlastníkům nemovitostí</t>
  </si>
  <si>
    <t>v19</t>
  </si>
  <si>
    <t>Zajištění veškerých dočasných záborů pro realizaci stavby, povolení k zásahům do komunikací, včetně úhrady poplatků a pronájmu, zvláštního užívání komunikací a jejich údržby.</t>
  </si>
  <si>
    <t>v20</t>
  </si>
  <si>
    <t>Uvedení dočasně užívaných ploch do původního stavu a jejich protokolární předání vlastníkům (potvrzení podpisem vlastníka)</t>
  </si>
  <si>
    <t>v21</t>
  </si>
  <si>
    <t>Součinnost při výkonu koordinátora bezpečnosti práce</t>
  </si>
  <si>
    <t>v22</t>
  </si>
  <si>
    <t>Náklady na řádné předání díla nebo jeho části objednateli včetně všech dokladů a náležitostí umožňujících získání kolaudačního souhlasu</t>
  </si>
  <si>
    <t>v23</t>
  </si>
  <si>
    <t>Geodetické zaměření skutečného provedení na podkladu aktuální katastrální mapy</t>
  </si>
  <si>
    <t>v24</t>
  </si>
  <si>
    <t>Dokumentace skutečného provedení</t>
  </si>
  <si>
    <t>SO 301 - Protierozní opat...</t>
  </si>
  <si>
    <t xml:space="preserve">    5 - Komunikace pozemní</t>
  </si>
  <si>
    <t xml:space="preserve">    8 - Trubní vedení</t>
  </si>
  <si>
    <t xml:space="preserve">    9 - Ostatní konstrukce a práce, bourání</t>
  </si>
  <si>
    <t xml:space="preserve">    997 - Přesun sutě</t>
  </si>
  <si>
    <t xml:space="preserve">    711 - Izolace proti vodě, vlhkosti a plynům</t>
  </si>
  <si>
    <t>112151312</t>
  </si>
  <si>
    <t>Kácení stromu bez postupného spouštění koruny a kmene D přes 0,2 do 0,3 m</t>
  </si>
  <si>
    <t>kus</t>
  </si>
  <si>
    <t>CS ÚRS 2021 02</t>
  </si>
  <si>
    <t>Viz přílohu B. a D.01_4</t>
  </si>
  <si>
    <t>112151314</t>
  </si>
  <si>
    <t>Kácení stromu bez postupného spouštění koruny a kmene D přes 0,4 do 0,5 m</t>
  </si>
  <si>
    <t>112151316</t>
  </si>
  <si>
    <t>Kácení stromu bez postupného spouštění koruny a kmene D přes 0,6 do 0,7 m</t>
  </si>
  <si>
    <t>112155215</t>
  </si>
  <si>
    <t>Štěpkování solitérních stromků a větví průměru kmene do 300 mm s naložením</t>
  </si>
  <si>
    <t>112155221</t>
  </si>
  <si>
    <t>Štěpkování solitérních stromků a větví průměru kmene přes 300 do 500 mm s naložením</t>
  </si>
  <si>
    <t>112155225</t>
  </si>
  <si>
    <t>Štěpkování solitérních stromků a větví průměru kmene přes 500 do 700 mm s naložením</t>
  </si>
  <si>
    <t>112201152</t>
  </si>
  <si>
    <t>Odstranění pařezů D přes 0,2 do 0,3 m ve svahu přes 1:2 do 1:1 s odklizením do 20 m a zasypáním jámy</t>
  </si>
  <si>
    <t>112201154</t>
  </si>
  <si>
    <t>Odstranění pařezů D přes 0,4 do 0,5 m ve svahu přes 1:2 do 1:1 s odklizením do 20 m a zasypáním jámy</t>
  </si>
  <si>
    <t>112201156</t>
  </si>
  <si>
    <t>Odstranění pařezů D přes 0,6 do 0,7 m ve svahu přes 1:2 do 1:1 s odklizením do 20 m a zasypáním jámy</t>
  </si>
  <si>
    <t>113107162</t>
  </si>
  <si>
    <t>Odstranění podkladu z kameniva drceného tl přes 100 do 200 mm strojně pl přes 50 do 200 m2</t>
  </si>
  <si>
    <t xml:space="preserve">Odstranění části staveništní komunikace pod gabiony - drcené kamenivo 32/63 tl. 0.20 m </t>
  </si>
  <si>
    <t>((2,9*31)+(2,4*23)+(1,5*30))*0,7</t>
  </si>
  <si>
    <t>Sejmutí a odvoz drceného kameniva 32/63 na plochách sjezdů do stav. jámy</t>
  </si>
  <si>
    <t>4,0*30</t>
  </si>
  <si>
    <t>113311121</t>
  </si>
  <si>
    <t>Odstranění geotextilií v komunikacích</t>
  </si>
  <si>
    <t>Odstranění části staveništní komunikace pod gabiony</t>
  </si>
  <si>
    <t>(2,9*31)+(2,4*23)+(1,5*30)</t>
  </si>
  <si>
    <t>Sejmutí a odvoz geotexilie na plochách sjezdů do stav. jámy</t>
  </si>
  <si>
    <t>(4+4)*30</t>
  </si>
  <si>
    <t>121151113</t>
  </si>
  <si>
    <t>Sejmutí ornice plochy do 500 m2 tl vrstvy do 200 mm strojně</t>
  </si>
  <si>
    <t>Viz přílohu D.01_3.1, D.01_3.3.X</t>
  </si>
  <si>
    <t>130+150</t>
  </si>
  <si>
    <t>124253102</t>
  </si>
  <si>
    <t>Vykopávky pro koryta vodotečí v hornině třídy těžitelnosti I skupiny 3 objem do 5000 m3 strojně</t>
  </si>
  <si>
    <t>"301,1" 23,3*12,5</t>
  </si>
  <si>
    <t>"301,2" 20*20</t>
  </si>
  <si>
    <t>"301,3" 12,3*21,7</t>
  </si>
  <si>
    <t>"301,4" 5,3*20,3</t>
  </si>
  <si>
    <t>"301,5" 4,7*27</t>
  </si>
  <si>
    <t>"sjezdy" 18*30*0,5+5*1*0,5</t>
  </si>
  <si>
    <t>127751111</t>
  </si>
  <si>
    <t>Vykopávky pod vodou v hornině třídy těžitelnosti I a II skupiny 1 až 4 tl vrstvy přes 0,5 m objem do 1000 m3 strojně</t>
  </si>
  <si>
    <t>"301,1" 3,8*12,5</t>
  </si>
  <si>
    <t>"301,2" 4,2*20</t>
  </si>
  <si>
    <t>"301,3" 3,3*21,7</t>
  </si>
  <si>
    <t>"301,4" 2,8*20,3</t>
  </si>
  <si>
    <t>"301,5" 3,5*27</t>
  </si>
  <si>
    <t>132212111</t>
  </si>
  <si>
    <t>Hloubení rýh š do 800 mm v soudržných horninách třídy těžitelnosti I skupiny 3 ručně</t>
  </si>
  <si>
    <t>Výkop pro drenáž (za gabiony i  příčně pod gabiony pro odvodnění do řeky)</t>
  </si>
  <si>
    <t>85*0,2*0,1+15*0,4*0,6</t>
  </si>
  <si>
    <t>162201411</t>
  </si>
  <si>
    <t>Vodorovné přemístění kmenů stromů listnatých do 1 km D kmene přes 100 do 300 mm</t>
  </si>
  <si>
    <t>162201412</t>
  </si>
  <si>
    <t>Vodorovné přemístění kmenů stromů listnatých do 1 km D kmene přes 300 do 500 mm</t>
  </si>
  <si>
    <t>162201413</t>
  </si>
  <si>
    <t>Vodorovné přemístění kmenů stromů listnatých do 1 km D kmene přes 500 do 700 mm</t>
  </si>
  <si>
    <t>162201421</t>
  </si>
  <si>
    <t>Vodorovné přemístění pařezů do 1 km D přes 100 do 300 mm</t>
  </si>
  <si>
    <t>162201422</t>
  </si>
  <si>
    <t>Vodorovné přemístění pařezů do 1 km D přes 300 do 500 mm</t>
  </si>
  <si>
    <t>162201423</t>
  </si>
  <si>
    <t>Vodorovné přemístění pařezů do 1 km D přes 500 do 700 mm</t>
  </si>
  <si>
    <t>162301951</t>
  </si>
  <si>
    <t>Příplatek k vodorovnému přemístění kmenů stromů listnatých D kmene přes 100 do 300 mm ZKD 1 km</t>
  </si>
  <si>
    <t>162301952</t>
  </si>
  <si>
    <t>Příplatek k vodorovnému přemístění kmenů stromů listnatých D kmene přes 300 do 500 mm ZKD 1 km</t>
  </si>
  <si>
    <t>162301953</t>
  </si>
  <si>
    <t>Příplatek k vodorovnému přemístění kmenů stromů listnatých D kmene přes 500 do 700 mm ZKD 1 km</t>
  </si>
  <si>
    <t>162301971</t>
  </si>
  <si>
    <t>Příplatek k vodorovnému přemístění pařezů D přes 100 do 300 mm ZKD 1 km</t>
  </si>
  <si>
    <t>162301972</t>
  </si>
  <si>
    <t>Příplatek k vodorovnému přemístění pařezů D přes 300 do 500 mm ZKD 1 km</t>
  </si>
  <si>
    <t>162301973</t>
  </si>
  <si>
    <t>Příplatek k vodorovnému přemístění pařezů D přes 500 do 700 mm ZKD 1 km</t>
  </si>
  <si>
    <t>162451106</t>
  </si>
  <si>
    <t>Vodorovné přemístění přes 1 500 do 2000 m výkopku/sypaniny z horniny třídy těžitelnosti I skupiny 1 až 3</t>
  </si>
  <si>
    <t>Vodorovné přemístění přes 9 000 do 10000 m výkopku/sypaniny z horniny třídy těžitelnosti I skupiny 1 až 3</t>
  </si>
  <si>
    <t>Příplatek k vodorovnému přemístění výkopku/sypaniny z horniny třídy těžitelnosti I skupiny 1 až 3 ZKD 1000 m přes 10000 m</t>
  </si>
  <si>
    <t>167151101</t>
  </si>
  <si>
    <t>Nakládání výkopku z hornin třídy těžitelnosti I skupiny 1 až 3 do 100 m3</t>
  </si>
  <si>
    <t>171201231</t>
  </si>
  <si>
    <t>Poplatek za uložení zeminy a kamení na recyklační skládce (skládkovné) kód odpadu 17 05 04</t>
  </si>
  <si>
    <t>"301,1" 6,9*12,5</t>
  </si>
  <si>
    <t>"301,2" 6,7*20</t>
  </si>
  <si>
    <t>"301,3" 3,8*21,7</t>
  </si>
  <si>
    <t>"301,4" 0,8*20,3</t>
  </si>
  <si>
    <t>"301,5" 1,8*27</t>
  </si>
  <si>
    <t xml:space="preserve"> "sjezdy" (18*30*0,5+5*1*0,5)*0,8</t>
  </si>
  <si>
    <t>175111101</t>
  </si>
  <si>
    <t>Obsypání potrubí ručně sypaninou bez prohození, uloženou do 3 m</t>
  </si>
  <si>
    <t>Obsyp KG trubky pod gabiony napříč do toku - DK 4/8</t>
  </si>
  <si>
    <t>(obsyp drenáže je součástí položky trativodu)</t>
  </si>
  <si>
    <t>0,11*15</t>
  </si>
  <si>
    <t>58343810</t>
  </si>
  <si>
    <t>kamenivo drcené hrubé frakce 4/8</t>
  </si>
  <si>
    <t>obsyp_DK*1,9</t>
  </si>
  <si>
    <t>3,135*2 "Přepočtené koeficientem množství</t>
  </si>
  <si>
    <t>17-R07</t>
  </si>
  <si>
    <t>Poplatek za uložení rozdrcené dřevní hmoty na řízenou skládku</t>
  </si>
  <si>
    <t>17-R08</t>
  </si>
  <si>
    <t>Poplatek za uložení pařezů do pům. 300 mm na řízenou skládku</t>
  </si>
  <si>
    <t>17-R09</t>
  </si>
  <si>
    <t>Poplatek za uložení pařezů do pům. 500 mm na řízenou skládku</t>
  </si>
  <si>
    <t>17-R10</t>
  </si>
  <si>
    <t>Poplatek za uložení pařezů do pům. 700 mm na řízenou skládku</t>
  </si>
  <si>
    <t>181351103</t>
  </si>
  <si>
    <t>Rozprostření ornice tl vrstvy do 200 mm pl přes 100 do 500 m2 v rovině nebo ve svahu do 1:5 strojně</t>
  </si>
  <si>
    <t>205</t>
  </si>
  <si>
    <t>181411121</t>
  </si>
  <si>
    <t>Založení lučního trávníku výsevem pl do 1000 m2 v rovině a ve svahu do 1:5</t>
  </si>
  <si>
    <t>00572472</t>
  </si>
  <si>
    <t>osivo směs travní krajinná-rovinná</t>
  </si>
  <si>
    <t>181951111</t>
  </si>
  <si>
    <t>Úprava pláně v hornině třídy těžitelnosti I skupiny 1 až 3 bez zhutnění strojně</t>
  </si>
  <si>
    <t>18410-R03</t>
  </si>
  <si>
    <t>Výsadba dřeviny s balem D přes 0,5 do 0,6 m do jamky se zalitím v rovině a svahu do 1:5 se zajištěním následné pětileté péče</t>
  </si>
  <si>
    <t>Poznámka k položce:
Poznámka k položce: Náhradní výsadba v počtu  9  ex.  lípy  srdčité    na  pč.  93/15    v k.ú.  Kerhartice  nad  Orlicí  ve  velikosti  8-10 cm. Sazenice splňující ukazatele  ČSN  46  4902. Při výsadbě a následné  péči  o  dřeviny  budou  s ohledem  na    místní  podmínky  přiměřeně    aplikovány standardy  péče  o  přírodu  a  krajinu  vydané Agenturou  ochrany  přírody  a  krajiny    České republiky  a  Lesnickou  a  dřevařskou  fakultou  Mendelovy  univerzity  v Brně,  tzn.  standard SPPK  A  02 001:2013  –  Výsadby  stromů  a  standard  SPPK  A2 002:2013  –  Řez  stromů. Podrobné požadavky viz závazné stanovisko OŽP.</t>
  </si>
  <si>
    <t>9 "výsadba stromů dle požadavků OŽP - 9ks lípy srdčité + následná péče po 5 let "</t>
  </si>
  <si>
    <t>R04</t>
  </si>
  <si>
    <t>dodávka stromů, OK 8/10 s balem - lípa srdčitá</t>
  </si>
  <si>
    <t>184215133</t>
  </si>
  <si>
    <t>Ukotvení kmene dřevin třemi kůly D do 0,1 m dl přes 2 do 3 m</t>
  </si>
  <si>
    <t>R05</t>
  </si>
  <si>
    <t>dodávka kůlů délky 3,0 m</t>
  </si>
  <si>
    <t>184801121</t>
  </si>
  <si>
    <t>Ošetřování vysazených dřevin soliterních v rovině a svahu do 1:5</t>
  </si>
  <si>
    <t>184813121</t>
  </si>
  <si>
    <t>Ochrana dřevin před okusem ručně pletivem v rovině a svahu do 1:5</t>
  </si>
  <si>
    <t>61894001</t>
  </si>
  <si>
    <t>rákos ohradový neloupaný 60x120cm</t>
  </si>
  <si>
    <t>185802114</t>
  </si>
  <si>
    <t>Hnojení půdy umělým hnojivem k jednotlivým rostlinám v rovině a svahu do 1:5</t>
  </si>
  <si>
    <t>25191155</t>
  </si>
  <si>
    <t>hnojivo průmyslové</t>
  </si>
  <si>
    <t>185803111</t>
  </si>
  <si>
    <t>Ošetření trávníku shrabáním v rovině a svahu do 1:5</t>
  </si>
  <si>
    <t>185851129</t>
  </si>
  <si>
    <t>Příplatek k dovozu vody pro zálivku rostlin do 1000 m ZKD 1000 m</t>
  </si>
  <si>
    <t>212752402R</t>
  </si>
  <si>
    <t>Trativod z drenážních trubek korugovaných PE-HD SN 8 perforace 360° včetně lože otevřený výkop DN 160 pro liniové stavby</t>
  </si>
  <si>
    <t>Poznámka k položce:
Poznámka k položce: Drenážní trubka P/1. Včetně lože a obsyspu.</t>
  </si>
  <si>
    <t>85 "viz přílohu D.01_3.1, D.01_3.3.X"</t>
  </si>
  <si>
    <t>321368211</t>
  </si>
  <si>
    <t>Výztuž železobetonových konstrukcí vodních staveb ze svařovaných sítí</t>
  </si>
  <si>
    <t>Výztuž podkladního betonu pod gabion</t>
  </si>
  <si>
    <t>(35*2,2+25*1,7+30*1,2)*5,36 "kg/m2" * 1,20/1000</t>
  </si>
  <si>
    <t>327215111R</t>
  </si>
  <si>
    <t>Opěrná zeď z gabionů dvouzákrutová síť s povrchovou úpravou PZN vyplněná lomovým kamenem</t>
  </si>
  <si>
    <t>Poznámka k položce:
Poznámka k položce: Skladba košů bude provedena bez průběžných svislých spar. K pohledovému líci bude ručně skládána vrstva kamenů tl. 30 cm z frakcí 63/125 a 125/250. Zbývající část koše bude po vrstvách max. 0,20 m plněna strojně frakcí 63/125 s prosypáním 0/32. Velikost ok 50x50 mm. Průměr drátu 5 mm, žárově pokoveno (poměr 90%Zn, 10%Al). Koše budou zpevněny sponami, dle doporučení výrobce, včetně obsypu spon uvnitř koše. Maximální přípustná odchylka od rovinnosti povrchu gabionové konstrukce je 5 cm na 5 m délky, respektive 1 cm na 1 m výšky.</t>
  </si>
  <si>
    <t>(30*2*1)+(55*1,5*1)+(87*1*1)</t>
  </si>
  <si>
    <t>451315114</t>
  </si>
  <si>
    <t>Podkladní nebo výplňová vrstva z betonu C 12/15 tl do 100 mm</t>
  </si>
  <si>
    <t>35*2,2+25*1,7+30*1,2</t>
  </si>
  <si>
    <t>462512370</t>
  </si>
  <si>
    <t>Zához z lomového kamene s proštěrkováním z terénu hmotnost přes 200 do 500 kg</t>
  </si>
  <si>
    <t>Poznámka k položce:
Poznámka k položce: Opevnění břehu - kamenný zához 200 – 500 kg s vyklínováním proštěrkováním a urovnáním líce</t>
  </si>
  <si>
    <t>"301,1" 3,0*12,5</t>
  </si>
  <si>
    <t>"301,2" 2,6*20</t>
  </si>
  <si>
    <t>"301,3" 2,9*21,7</t>
  </si>
  <si>
    <t>"301,4" 3,7*20,3</t>
  </si>
  <si>
    <t>"301,5" 3,9*27</t>
  </si>
  <si>
    <t>46751-R01</t>
  </si>
  <si>
    <t>Polozapuštěná patka,  kamenný zához 500–1 000 kg s vyklínováním a proštěrkováním</t>
  </si>
  <si>
    <t>Poznámka k položce:
Poznámka k položce: Polozapuštěná patka – kamenný zához 500–1 000 kg s vyklínováním, proštěrkováním a urovnáním líce</t>
  </si>
  <si>
    <t>4,2*108</t>
  </si>
  <si>
    <t>462519003</t>
  </si>
  <si>
    <t>Příplatek za urovnání ploch záhozu z lomového kamene hmotnost přes 200 do 500 kg</t>
  </si>
  <si>
    <t>4,1*108</t>
  </si>
  <si>
    <t>46251-R02</t>
  </si>
  <si>
    <t>Příplatek za urovnání ploch záhozu z lomového kamene hmotnost nad 500 do 1000 kg</t>
  </si>
  <si>
    <t>3,1*108</t>
  </si>
  <si>
    <t>464511111</t>
  </si>
  <si>
    <t>Pohoz z lomového kamene neupraveného tříděného z terénu</t>
  </si>
  <si>
    <t>Poznámka k položce:
Poznámka k položce: Kamenný pohoz frakce 125/250 mm</t>
  </si>
  <si>
    <t>7,2*1,3*0,5*0,5*2</t>
  </si>
  <si>
    <t>564761111</t>
  </si>
  <si>
    <t>Podklad z kameniva hrubého drceného vel. 32-63 mm tl 200 mm</t>
  </si>
  <si>
    <t>Drcené kamenivo 32/63 tl. 0.20 m na plošinu dočas. odkopu</t>
  </si>
  <si>
    <t>4,0*130</t>
  </si>
  <si>
    <t>871315211</t>
  </si>
  <si>
    <t>Kanalizační potrubí z tvrdého PVC jednovrstvé tuhost třídy SN4 DN 160</t>
  </si>
  <si>
    <t>Poznámka k položce:
Poznámka k položce: Včetně lože a obsyspu.</t>
  </si>
  <si>
    <t>P/5 Trubka DN150 bez perforace (drenáž - vyústění po cca 20 m)</t>
  </si>
  <si>
    <t>6*2,5 "viz přílohu D.01_3.1, D.01_3.3.X"</t>
  </si>
  <si>
    <t>877315211</t>
  </si>
  <si>
    <t>Montáž tvarovek z tvrdého PVC-systém KG nebo z polypropylenu-systém KG 2000 jednoosé DN 160</t>
  </si>
  <si>
    <t>Spojka pro drenážní potrubí DN160 (2/P)</t>
  </si>
  <si>
    <t>15 "viz přílohu D.1"</t>
  </si>
  <si>
    <t>Koleno 90° pro drenážní potrubí DN160 (4/P)</t>
  </si>
  <si>
    <t>9 "viz přílohu D.1"</t>
  </si>
  <si>
    <t>28653301R</t>
  </si>
  <si>
    <t>oboustranná násuvná spojka tyčového drenážního potrubí systému inženýrských liniových staveb HD-PE SN 8 DN 160</t>
  </si>
  <si>
    <t>28610485R</t>
  </si>
  <si>
    <t>oblouk tunelového drenážního systému inženýrských liniových staveb 90° DN 160</t>
  </si>
  <si>
    <t>877315221R</t>
  </si>
  <si>
    <t>Montáž tvarovek z tvrdého PVC dvouosé DN 160</t>
  </si>
  <si>
    <t>T-kus pro drenážní potrubí DN160 (3/P)</t>
  </si>
  <si>
    <t>3 "viz přílohu D.1"</t>
  </si>
  <si>
    <t>28610635R</t>
  </si>
  <si>
    <t>tvarovka T-kus drenážního tyčového potrubí systému inženýrských liniových staveb DN 160</t>
  </si>
  <si>
    <t>877315241</t>
  </si>
  <si>
    <t>Montáž hrdlového uzávěru z tvrdého PVC-systém KG nebo polypropylenu-systém KG 2000 DN 160</t>
  </si>
  <si>
    <t>Zátka pro drenážní potrubí DN160 (6/P)</t>
  </si>
  <si>
    <t>28613281R</t>
  </si>
  <si>
    <t>záslepka příslušenství drenážního systému komunikací, letišť a sportovišť DN 160</t>
  </si>
  <si>
    <t>919726124</t>
  </si>
  <si>
    <t>Geotextilie pro ochranu, separaci a filtraci netkaná měrná hm přes 500 do 800 g/m2</t>
  </si>
  <si>
    <t>Geotextilie min. 600 g/m2 - na plošinu dočasného odkopu pod i nad DK 32/63</t>
  </si>
  <si>
    <t>(4+3,5)*130</t>
  </si>
  <si>
    <t>9-R11</t>
  </si>
  <si>
    <t>Patky pro osazení svodidel z trubky PVC KG 200 dl. 1,0 (7/P) s víčkem KG DN 200 (8/P) osazené v horní řadě gabionů</t>
  </si>
  <si>
    <t>Poznámka k položce:
Poznámka k položce: Položka zahrnuje dodávku a montáž.</t>
  </si>
  <si>
    <t>23 "viz přílohu D.1"</t>
  </si>
  <si>
    <t>997013813</t>
  </si>
  <si>
    <t>Poplatek za uložení na skládce (skládkovné) stavebního odpadu z plastických hmot kód odpadu 17 02 03</t>
  </si>
  <si>
    <t>997221873</t>
  </si>
  <si>
    <t>Poplatek za uložení stavebního odpadu na recyklační skládce (skládkovné) zeminy a kamení zatříděného do Katalogu odpadů pod kódem 17 05 04</t>
  </si>
  <si>
    <t>997321511</t>
  </si>
  <si>
    <t>Vodorovná doprava suti a vybouraných hmot po suchu do 1 km</t>
  </si>
  <si>
    <t>997321519</t>
  </si>
  <si>
    <t>Příplatek ZKD 1 km vodorovné dopravy suti a vybouraných hmot po suchu</t>
  </si>
  <si>
    <t>998332011</t>
  </si>
  <si>
    <t>Přesun hmot pro úpravy vodních toků a kanály</t>
  </si>
  <si>
    <t>711491272</t>
  </si>
  <si>
    <t>Provedení doplňků izolace proti vodě na ploše svislé z textilií vrstva ochranná</t>
  </si>
  <si>
    <t>Geotextilie min. 600 g/m2 za rub gabionů</t>
  </si>
  <si>
    <t>(30*4,5)+(55*3)+(85*1,5)</t>
  </si>
  <si>
    <t>69311083</t>
  </si>
  <si>
    <t>geotextilie netkaná separační, ochranná, filtrační, drenážní PP 600g/m2</t>
  </si>
  <si>
    <t>998711101</t>
  </si>
  <si>
    <t>Přesun hmot tonážní pro izolace proti vodě, vlhkosti a plynům v objektech v do 6 m</t>
  </si>
  <si>
    <t>SO 302 - Protierozní opat...</t>
  </si>
  <si>
    <t>Viz přílohu B. a D.02_4</t>
  </si>
  <si>
    <t>110+150 "v rovině"</t>
  </si>
  <si>
    <t>(55+100)*1,2 "ve svahu"</t>
  </si>
  <si>
    <t>124253101</t>
  </si>
  <si>
    <t>Vykopávky pro koryta vodotečí v hornině třídy těžitelnosti I skupiny 3 objem do 1000 m3 strojně</t>
  </si>
  <si>
    <t>Viz přílohu D.02_3.1 a D.02_3.3.X</t>
  </si>
  <si>
    <t>"302,1" 15*12,5</t>
  </si>
  <si>
    <t>"302,2" 12*16</t>
  </si>
  <si>
    <t>"302,3" 9,4*12</t>
  </si>
  <si>
    <t xml:space="preserve"> "sjezdy" 14,5*2,5*0,5*2</t>
  </si>
  <si>
    <t>"302,1" 8*12,5</t>
  </si>
  <si>
    <t>"302,2" 1,8*16</t>
  </si>
  <si>
    <t>"302,3" 5,3*12</t>
  </si>
  <si>
    <t>171151131</t>
  </si>
  <si>
    <t>Uložení sypaniny z hornin nesoudržných a soudržných střídavě do násypů zhutněných strojně</t>
  </si>
  <si>
    <t>Viz přílohu D.02_3.1 a D_02_3.3.X</t>
  </si>
  <si>
    <t>"302,1" 5,3*12,5</t>
  </si>
  <si>
    <t>"302,2" 6,4*16</t>
  </si>
  <si>
    <t>"302,3" 9,2*12</t>
  </si>
  <si>
    <t xml:space="preserve"> "sjezdy" (14,5*2,5*0,5*2)*0,8</t>
  </si>
  <si>
    <t>181351113</t>
  </si>
  <si>
    <t>Rozprostření ornice tl vrstvy do 200 mm pl přes 500 m2 v rovině nebo ve svahu do 1:5 strojně</t>
  </si>
  <si>
    <t>240</t>
  </si>
  <si>
    <t>181411123</t>
  </si>
  <si>
    <t>Založení lučního trávníku výsevem pl do 1000 m2 ve svahu přes 1:2 do 1:1</t>
  </si>
  <si>
    <t>00572474</t>
  </si>
  <si>
    <t>osivo směs travní krajinná-svahová</t>
  </si>
  <si>
    <t>182151111</t>
  </si>
  <si>
    <t>Svahování v zářezech v hornině třídy těžitelnosti I skupiny 1 až 3 strojně</t>
  </si>
  <si>
    <t>182351123</t>
  </si>
  <si>
    <t>Rozprostření ornice pl přes 100 do 500 m2 ve svahu přes 1:5 tl vrstvy do 200 mm strojně</t>
  </si>
  <si>
    <t>185803113</t>
  </si>
  <si>
    <t>Ošetření trávníku shrabáním ve svahu přes 1:2 do 1:1</t>
  </si>
  <si>
    <t>Viz přílohu D.02_3.1, D.02_3.3.X</t>
  </si>
  <si>
    <t>"302,2" 4,9*16</t>
  </si>
  <si>
    <t>"302,3" 5,4*12</t>
  </si>
  <si>
    <t>4,3*44</t>
  </si>
  <si>
    <t>5,3*44</t>
  </si>
  <si>
    <t>3,1*44</t>
  </si>
  <si>
    <t>(9,6+9,2)*1,3*0,5*0,5</t>
  </si>
  <si>
    <t>4,0*70</t>
  </si>
  <si>
    <t>(4+4)*70</t>
  </si>
  <si>
    <t>SO 303 - Protierozní opat...</t>
  </si>
  <si>
    <t>Viz přílohu B.</t>
  </si>
  <si>
    <t>113106192</t>
  </si>
  <si>
    <t>Rozebrání vozovek ze silničních dílců se spárami zalitými cementovou maltou strojně pl do 50 m2</t>
  </si>
  <si>
    <t>113107311</t>
  </si>
  <si>
    <t>Odstranění podkladu z kameniva těženého tl do 100 mm strojně pl do 50 m2</t>
  </si>
  <si>
    <t>Viz přílohu D.03_3.1 a D_03_3.3.X</t>
  </si>
  <si>
    <t>570+510+150 "rovina"</t>
  </si>
  <si>
    <t>990*1,15 "svah"</t>
  </si>
  <si>
    <t>Viz přílohu D.03_3.1 a D.03_3.3.X</t>
  </si>
  <si>
    <t>"303,1" 6,7*19</t>
  </si>
  <si>
    <t>"303,2" 8*20,8</t>
  </si>
  <si>
    <t>"303,3" 5,3*22,5</t>
  </si>
  <si>
    <t>"303,4" 14,3*20,9</t>
  </si>
  <si>
    <t>"303,5" 12,6*20,9</t>
  </si>
  <si>
    <t>"303,6" 4*19,5</t>
  </si>
  <si>
    <t>127751101</t>
  </si>
  <si>
    <t>Vykopávky pod vodou v hornině třídy těžitelnosti I a II skupiny 1 až 4 tl vrstvy do 0,5 m objem do 1000 m3 strojně</t>
  </si>
  <si>
    <t>"303,1" 3*19</t>
  </si>
  <si>
    <t>"303,2" 3*20,8</t>
  </si>
  <si>
    <t>"303,3" 1,4*22,5</t>
  </si>
  <si>
    <t>"303,4" 3,3*20,9</t>
  </si>
  <si>
    <t>"303,5" 2,7*20,9</t>
  </si>
  <si>
    <t>"303,6" 3,2*19,5</t>
  </si>
  <si>
    <t>162651112</t>
  </si>
  <si>
    <t>Vodorovné přemístění přes 4 000 do 5000 m výkopku/sypaniny z horniny třídy těžitelnosti I skupiny 1 až 3</t>
  </si>
  <si>
    <t>"303,1" 9,3*19</t>
  </si>
  <si>
    <t>"303,2" 23,1*20,8</t>
  </si>
  <si>
    <t>"303,3" 21,4*22,5</t>
  </si>
  <si>
    <t>"303,4" 10,2*20,9</t>
  </si>
  <si>
    <t>"303,5" 8,7*20,9</t>
  </si>
  <si>
    <t>"303,6" 7,8*19,5</t>
  </si>
  <si>
    <t>181351113a</t>
  </si>
  <si>
    <t>730 "ohumusování v prostoru staveniště"</t>
  </si>
  <si>
    <t>181351113b</t>
  </si>
  <si>
    <t>Poznámka k položce:
Poznámka k položce: V položce je třeba počítat se zajištěním / přemístěním techniky na místa požadovaného rozprostření ornice mimo prostor staveníště.</t>
  </si>
  <si>
    <t>181451121</t>
  </si>
  <si>
    <t>Založení lučního trávníku výsevem pl přes 1000 m2 v rovině a ve svahu do 1:5</t>
  </si>
  <si>
    <t>181451123</t>
  </si>
  <si>
    <t>Založení lučního trávníku výsevem pl přes 1000 m2 ve svahu přes 1:2 do 1:1</t>
  </si>
  <si>
    <t>1438</t>
  </si>
  <si>
    <t>"303,1" 5,1*19</t>
  </si>
  <si>
    <t>"303,2" 4,9*20,8</t>
  </si>
  <si>
    <t>"303,3" 4,9*22,5+3*8</t>
  </si>
  <si>
    <t>"303,4" 4,9*20,9</t>
  </si>
  <si>
    <t>"303,5" 4,9*20,9</t>
  </si>
  <si>
    <t>"303,6" 5,1*19,5</t>
  </si>
  <si>
    <t>4,24*129+15</t>
  </si>
  <si>
    <t>6*129</t>
  </si>
  <si>
    <t>3,1*129</t>
  </si>
  <si>
    <t>(7,6+9)*1,3*0,5*0,5</t>
  </si>
  <si>
    <t>564231111</t>
  </si>
  <si>
    <t>Podklad nebo podsyp ze štěrkopísku ŠP tl 100 mm</t>
  </si>
  <si>
    <t>Viz přílohu D.03_3.1, D.03_3.3.X</t>
  </si>
  <si>
    <t>4,0*190</t>
  </si>
  <si>
    <t>584121109</t>
  </si>
  <si>
    <t>Osazení silničních dílců z ŽB do lože z kameniva těženého tl 40 mm plochy do 50 m2</t>
  </si>
  <si>
    <t>Ochrana kabelů CETIN</t>
  </si>
  <si>
    <t>4*6</t>
  </si>
  <si>
    <t>59381009</t>
  </si>
  <si>
    <t>panel silniční 3,00x1,00x0,15m</t>
  </si>
  <si>
    <t>919726122</t>
  </si>
  <si>
    <t>Geotextilie pro ochranu, separaci a filtraci netkaná měrná hm přes 200 do 300 g/m2</t>
  </si>
  <si>
    <t>4,5*7,0 "pod panely - ochrana kabelů CETIN"</t>
  </si>
  <si>
    <t>(4+4)*190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</si>
</sst>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10"/>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12"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4" fontId="12" fillId="0" borderId="20" xfId="0" applyNumberFormat="1" applyFont="1" applyBorder="1" applyAlignment="1" applyProtection="1">
      <alignment vertical="center"/>
      <protection/>
    </xf>
    <xf numFmtId="0" fontId="12" fillId="0" borderId="3" xfId="0" applyFont="1" applyBorder="1" applyAlignment="1">
      <alignment vertical="center"/>
    </xf>
    <xf numFmtId="0" fontId="12" fillId="0" borderId="0" xfId="0" applyFont="1" applyAlignment="1" applyProtection="1">
      <alignment horizontal="left"/>
      <protection/>
    </xf>
    <xf numFmtId="4" fontId="12" fillId="0" borderId="0" xfId="0" applyNumberFormat="1" applyFont="1" applyAlignment="1" applyProtection="1">
      <alignment/>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30</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E28" s="31"/>
    </row>
    <row r="29" spans="1:57"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21033</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 xml:space="preserve">Modernizace silnice II/315 Hrádek  - Ústí nad Orlicí</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10. 7. 2021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29</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4"/>
      <c r="BE89" s="38"/>
    </row>
    <row r="90" spans="1:57" s="2" customFormat="1" ht="15.15" customHeight="1">
      <c r="A90" s="38"/>
      <c r="B90" s="39"/>
      <c r="C90" s="32" t="s">
        <v>27</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2" t="s">
        <v>70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ROUND(AG95+AG98+AG101,2)</f>
        <v>0</v>
      </c>
      <c r="AH94" s="109"/>
      <c r="AI94" s="109"/>
      <c r="AJ94" s="109"/>
      <c r="AK94" s="109"/>
      <c r="AL94" s="109"/>
      <c r="AM94" s="109"/>
      <c r="AN94" s="110">
        <f>SUM(AG94,AT94)</f>
        <v>0</v>
      </c>
      <c r="AO94" s="110"/>
      <c r="AP94" s="110"/>
      <c r="AQ94" s="111" t="s">
        <v>1</v>
      </c>
      <c r="AR94" s="112"/>
      <c r="AS94" s="113">
        <f>ROUND(AS95+AS98+AS101,2)</f>
        <v>0</v>
      </c>
      <c r="AT94" s="114">
        <f>ROUND(SUM(AV94:AW94),2)</f>
        <v>0</v>
      </c>
      <c r="AU94" s="115">
        <f>ROUND(AU95+AU98+AU101,5)</f>
        <v>0</v>
      </c>
      <c r="AV94" s="114">
        <f>ROUND(AZ94*L29,2)</f>
        <v>0</v>
      </c>
      <c r="AW94" s="114">
        <f>ROUND(BA94*L30,2)</f>
        <v>0</v>
      </c>
      <c r="AX94" s="114">
        <f>ROUND(BB94*L29,2)</f>
        <v>0</v>
      </c>
      <c r="AY94" s="114">
        <f>ROUND(BC94*L30,2)</f>
        <v>0</v>
      </c>
      <c r="AZ94" s="114">
        <f>ROUND(AZ95+AZ98+AZ101,2)</f>
        <v>0</v>
      </c>
      <c r="BA94" s="114">
        <f>ROUND(BA95+BA98+BA101,2)</f>
        <v>0</v>
      </c>
      <c r="BB94" s="114">
        <f>ROUND(BB95+BB98+BB101,2)</f>
        <v>0</v>
      </c>
      <c r="BC94" s="114">
        <f>ROUND(BC95+BC98+BC101,2)</f>
        <v>0</v>
      </c>
      <c r="BD94" s="116">
        <f>ROUND(BD95+BD98+BD101,2)</f>
        <v>0</v>
      </c>
      <c r="BE94" s="6"/>
      <c r="BS94" s="117" t="s">
        <v>72</v>
      </c>
      <c r="BT94" s="117" t="s">
        <v>73</v>
      </c>
      <c r="BU94" s="118" t="s">
        <v>74</v>
      </c>
      <c r="BV94" s="117" t="s">
        <v>75</v>
      </c>
      <c r="BW94" s="117" t="s">
        <v>5</v>
      </c>
      <c r="BX94" s="117" t="s">
        <v>76</v>
      </c>
      <c r="CL94" s="117" t="s">
        <v>1</v>
      </c>
    </row>
    <row r="95" spans="1:91" s="7" customFormat="1" ht="24.75" customHeight="1">
      <c r="A95" s="7"/>
      <c r="B95" s="119"/>
      <c r="C95" s="120"/>
      <c r="D95" s="121" t="s">
        <v>77</v>
      </c>
      <c r="E95" s="121"/>
      <c r="F95" s="121"/>
      <c r="G95" s="121"/>
      <c r="H95" s="121"/>
      <c r="I95" s="122"/>
      <c r="J95" s="121" t="s">
        <v>78</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ROUND(SUM(AG96:AG97),2)</f>
        <v>0</v>
      </c>
      <c r="AH95" s="122"/>
      <c r="AI95" s="122"/>
      <c r="AJ95" s="122"/>
      <c r="AK95" s="122"/>
      <c r="AL95" s="122"/>
      <c r="AM95" s="122"/>
      <c r="AN95" s="124">
        <f>SUM(AG95,AT95)</f>
        <v>0</v>
      </c>
      <c r="AO95" s="122"/>
      <c r="AP95" s="122"/>
      <c r="AQ95" s="125" t="s">
        <v>79</v>
      </c>
      <c r="AR95" s="126"/>
      <c r="AS95" s="127">
        <f>ROUND(SUM(AS96:AS97),2)</f>
        <v>0</v>
      </c>
      <c r="AT95" s="128">
        <f>ROUND(SUM(AV95:AW95),2)</f>
        <v>0</v>
      </c>
      <c r="AU95" s="129">
        <f>ROUND(SUM(AU96:AU97),5)</f>
        <v>0</v>
      </c>
      <c r="AV95" s="128">
        <f>ROUND(AZ95*L29,2)</f>
        <v>0</v>
      </c>
      <c r="AW95" s="128">
        <f>ROUND(BA95*L30,2)</f>
        <v>0</v>
      </c>
      <c r="AX95" s="128">
        <f>ROUND(BB95*L29,2)</f>
        <v>0</v>
      </c>
      <c r="AY95" s="128">
        <f>ROUND(BC95*L30,2)</f>
        <v>0</v>
      </c>
      <c r="AZ95" s="128">
        <f>ROUND(SUM(AZ96:AZ97),2)</f>
        <v>0</v>
      </c>
      <c r="BA95" s="128">
        <f>ROUND(SUM(BA96:BA97),2)</f>
        <v>0</v>
      </c>
      <c r="BB95" s="128">
        <f>ROUND(SUM(BB96:BB97),2)</f>
        <v>0</v>
      </c>
      <c r="BC95" s="128">
        <f>ROUND(SUM(BC96:BC97),2)</f>
        <v>0</v>
      </c>
      <c r="BD95" s="130">
        <f>ROUND(SUM(BD96:BD97),2)</f>
        <v>0</v>
      </c>
      <c r="BE95" s="7"/>
      <c r="BS95" s="131" t="s">
        <v>72</v>
      </c>
      <c r="BT95" s="131" t="s">
        <v>80</v>
      </c>
      <c r="BU95" s="131" t="s">
        <v>74</v>
      </c>
      <c r="BV95" s="131" t="s">
        <v>75</v>
      </c>
      <c r="BW95" s="131" t="s">
        <v>81</v>
      </c>
      <c r="BX95" s="131" t="s">
        <v>5</v>
      </c>
      <c r="CL95" s="131" t="s">
        <v>1</v>
      </c>
      <c r="CM95" s="131" t="s">
        <v>82</v>
      </c>
    </row>
    <row r="96" spans="1:90" s="4" customFormat="1" ht="16.5" customHeight="1">
      <c r="A96" s="132" t="s">
        <v>83</v>
      </c>
      <c r="B96" s="70"/>
      <c r="C96" s="133"/>
      <c r="D96" s="133"/>
      <c r="E96" s="134" t="s">
        <v>84</v>
      </c>
      <c r="F96" s="134"/>
      <c r="G96" s="134"/>
      <c r="H96" s="134"/>
      <c r="I96" s="134"/>
      <c r="J96" s="133"/>
      <c r="K96" s="134" t="s">
        <v>85</v>
      </c>
      <c r="L96" s="134"/>
      <c r="M96" s="134"/>
      <c r="N96" s="134"/>
      <c r="O96" s="134"/>
      <c r="P96" s="134"/>
      <c r="Q96" s="134"/>
      <c r="R96" s="134"/>
      <c r="S96" s="134"/>
      <c r="T96" s="134"/>
      <c r="U96" s="134"/>
      <c r="V96" s="134"/>
      <c r="W96" s="134"/>
      <c r="X96" s="134"/>
      <c r="Y96" s="134"/>
      <c r="Z96" s="134"/>
      <c r="AA96" s="134"/>
      <c r="AB96" s="134"/>
      <c r="AC96" s="134"/>
      <c r="AD96" s="134"/>
      <c r="AE96" s="134"/>
      <c r="AF96" s="134"/>
      <c r="AG96" s="135">
        <f>'SO 000 - Vedlejší rozpočt...'!J32</f>
        <v>0</v>
      </c>
      <c r="AH96" s="133"/>
      <c r="AI96" s="133"/>
      <c r="AJ96" s="133"/>
      <c r="AK96" s="133"/>
      <c r="AL96" s="133"/>
      <c r="AM96" s="133"/>
      <c r="AN96" s="135">
        <f>SUM(AG96,AT96)</f>
        <v>0</v>
      </c>
      <c r="AO96" s="133"/>
      <c r="AP96" s="133"/>
      <c r="AQ96" s="136" t="s">
        <v>86</v>
      </c>
      <c r="AR96" s="72"/>
      <c r="AS96" s="137">
        <v>0</v>
      </c>
      <c r="AT96" s="138">
        <f>ROUND(SUM(AV96:AW96),2)</f>
        <v>0</v>
      </c>
      <c r="AU96" s="139">
        <f>'SO 000 - Vedlejší rozpočt...'!P125</f>
        <v>0</v>
      </c>
      <c r="AV96" s="138">
        <f>'SO 000 - Vedlejší rozpočt...'!J35</f>
        <v>0</v>
      </c>
      <c r="AW96" s="138">
        <f>'SO 000 - Vedlejší rozpočt...'!J36</f>
        <v>0</v>
      </c>
      <c r="AX96" s="138">
        <f>'SO 000 - Vedlejší rozpočt...'!J37</f>
        <v>0</v>
      </c>
      <c r="AY96" s="138">
        <f>'SO 000 - Vedlejší rozpočt...'!J38</f>
        <v>0</v>
      </c>
      <c r="AZ96" s="138">
        <f>'SO 000 - Vedlejší rozpočt...'!F35</f>
        <v>0</v>
      </c>
      <c r="BA96" s="138">
        <f>'SO 000 - Vedlejší rozpočt...'!F36</f>
        <v>0</v>
      </c>
      <c r="BB96" s="138">
        <f>'SO 000 - Vedlejší rozpočt...'!F37</f>
        <v>0</v>
      </c>
      <c r="BC96" s="138">
        <f>'SO 000 - Vedlejší rozpočt...'!F38</f>
        <v>0</v>
      </c>
      <c r="BD96" s="140">
        <f>'SO 000 - Vedlejší rozpočt...'!F39</f>
        <v>0</v>
      </c>
      <c r="BE96" s="4"/>
      <c r="BT96" s="141" t="s">
        <v>82</v>
      </c>
      <c r="BV96" s="141" t="s">
        <v>75</v>
      </c>
      <c r="BW96" s="141" t="s">
        <v>87</v>
      </c>
      <c r="BX96" s="141" t="s">
        <v>81</v>
      </c>
      <c r="CL96" s="141" t="s">
        <v>1</v>
      </c>
    </row>
    <row r="97" spans="1:90" s="4" customFormat="1" ht="23.25" customHeight="1">
      <c r="A97" s="132" t="s">
        <v>83</v>
      </c>
      <c r="B97" s="70"/>
      <c r="C97" s="133"/>
      <c r="D97" s="133"/>
      <c r="E97" s="134" t="s">
        <v>88</v>
      </c>
      <c r="F97" s="134"/>
      <c r="G97" s="134"/>
      <c r="H97" s="134"/>
      <c r="I97" s="134"/>
      <c r="J97" s="133"/>
      <c r="K97" s="134" t="s">
        <v>89</v>
      </c>
      <c r="L97" s="134"/>
      <c r="M97" s="134"/>
      <c r="N97" s="134"/>
      <c r="O97" s="134"/>
      <c r="P97" s="134"/>
      <c r="Q97" s="134"/>
      <c r="R97" s="134"/>
      <c r="S97" s="134"/>
      <c r="T97" s="134"/>
      <c r="U97" s="134"/>
      <c r="V97" s="134"/>
      <c r="W97" s="134"/>
      <c r="X97" s="134"/>
      <c r="Y97" s="134"/>
      <c r="Z97" s="134"/>
      <c r="AA97" s="134"/>
      <c r="AB97" s="134"/>
      <c r="AC97" s="134"/>
      <c r="AD97" s="134"/>
      <c r="AE97" s="134"/>
      <c r="AF97" s="134"/>
      <c r="AG97" s="135">
        <f>'SO 102.2 - II-315 km 24.6...'!J32</f>
        <v>0</v>
      </c>
      <c r="AH97" s="133"/>
      <c r="AI97" s="133"/>
      <c r="AJ97" s="133"/>
      <c r="AK97" s="133"/>
      <c r="AL97" s="133"/>
      <c r="AM97" s="133"/>
      <c r="AN97" s="135">
        <f>SUM(AG97,AT97)</f>
        <v>0</v>
      </c>
      <c r="AO97" s="133"/>
      <c r="AP97" s="133"/>
      <c r="AQ97" s="136" t="s">
        <v>86</v>
      </c>
      <c r="AR97" s="72"/>
      <c r="AS97" s="137">
        <v>0</v>
      </c>
      <c r="AT97" s="138">
        <f>ROUND(SUM(AV97:AW97),2)</f>
        <v>0</v>
      </c>
      <c r="AU97" s="139">
        <f>'SO 102.2 - II-315 km 24.6...'!P130</f>
        <v>0</v>
      </c>
      <c r="AV97" s="138">
        <f>'SO 102.2 - II-315 km 24.6...'!J35</f>
        <v>0</v>
      </c>
      <c r="AW97" s="138">
        <f>'SO 102.2 - II-315 km 24.6...'!J36</f>
        <v>0</v>
      </c>
      <c r="AX97" s="138">
        <f>'SO 102.2 - II-315 km 24.6...'!J37</f>
        <v>0</v>
      </c>
      <c r="AY97" s="138">
        <f>'SO 102.2 - II-315 km 24.6...'!J38</f>
        <v>0</v>
      </c>
      <c r="AZ97" s="138">
        <f>'SO 102.2 - II-315 km 24.6...'!F35</f>
        <v>0</v>
      </c>
      <c r="BA97" s="138">
        <f>'SO 102.2 - II-315 km 24.6...'!F36</f>
        <v>0</v>
      </c>
      <c r="BB97" s="138">
        <f>'SO 102.2 - II-315 km 24.6...'!F37</f>
        <v>0</v>
      </c>
      <c r="BC97" s="138">
        <f>'SO 102.2 - II-315 km 24.6...'!F38</f>
        <v>0</v>
      </c>
      <c r="BD97" s="140">
        <f>'SO 102.2 - II-315 km 24.6...'!F39</f>
        <v>0</v>
      </c>
      <c r="BE97" s="4"/>
      <c r="BT97" s="141" t="s">
        <v>82</v>
      </c>
      <c r="BV97" s="141" t="s">
        <v>75</v>
      </c>
      <c r="BW97" s="141" t="s">
        <v>90</v>
      </c>
      <c r="BX97" s="141" t="s">
        <v>81</v>
      </c>
      <c r="CL97" s="141" t="s">
        <v>1</v>
      </c>
    </row>
    <row r="98" spans="1:91" s="7" customFormat="1" ht="24.75" customHeight="1">
      <c r="A98" s="7"/>
      <c r="B98" s="119"/>
      <c r="C98" s="120"/>
      <c r="D98" s="121" t="s">
        <v>80</v>
      </c>
      <c r="E98" s="121"/>
      <c r="F98" s="121"/>
      <c r="G98" s="121"/>
      <c r="H98" s="121"/>
      <c r="I98" s="122"/>
      <c r="J98" s="121" t="s">
        <v>91</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ROUND(SUM(AG99:AG100),2)</f>
        <v>0</v>
      </c>
      <c r="AH98" s="122"/>
      <c r="AI98" s="122"/>
      <c r="AJ98" s="122"/>
      <c r="AK98" s="122"/>
      <c r="AL98" s="122"/>
      <c r="AM98" s="122"/>
      <c r="AN98" s="124">
        <f>SUM(AG98,AT98)</f>
        <v>0</v>
      </c>
      <c r="AO98" s="122"/>
      <c r="AP98" s="122"/>
      <c r="AQ98" s="125" t="s">
        <v>79</v>
      </c>
      <c r="AR98" s="126"/>
      <c r="AS98" s="127">
        <f>ROUND(SUM(AS99:AS100),2)</f>
        <v>0</v>
      </c>
      <c r="AT98" s="128">
        <f>ROUND(SUM(AV98:AW98),2)</f>
        <v>0</v>
      </c>
      <c r="AU98" s="129">
        <f>ROUND(SUM(AU99:AU100),5)</f>
        <v>0</v>
      </c>
      <c r="AV98" s="128">
        <f>ROUND(AZ98*L29,2)</f>
        <v>0</v>
      </c>
      <c r="AW98" s="128">
        <f>ROUND(BA98*L30,2)</f>
        <v>0</v>
      </c>
      <c r="AX98" s="128">
        <f>ROUND(BB98*L29,2)</f>
        <v>0</v>
      </c>
      <c r="AY98" s="128">
        <f>ROUND(BC98*L30,2)</f>
        <v>0</v>
      </c>
      <c r="AZ98" s="128">
        <f>ROUND(SUM(AZ99:AZ100),2)</f>
        <v>0</v>
      </c>
      <c r="BA98" s="128">
        <f>ROUND(SUM(BA99:BA100),2)</f>
        <v>0</v>
      </c>
      <c r="BB98" s="128">
        <f>ROUND(SUM(BB99:BB100),2)</f>
        <v>0</v>
      </c>
      <c r="BC98" s="128">
        <f>ROUND(SUM(BC99:BC100),2)</f>
        <v>0</v>
      </c>
      <c r="BD98" s="130">
        <f>ROUND(SUM(BD99:BD100),2)</f>
        <v>0</v>
      </c>
      <c r="BE98" s="7"/>
      <c r="BS98" s="131" t="s">
        <v>72</v>
      </c>
      <c r="BT98" s="131" t="s">
        <v>80</v>
      </c>
      <c r="BU98" s="131" t="s">
        <v>74</v>
      </c>
      <c r="BV98" s="131" t="s">
        <v>75</v>
      </c>
      <c r="BW98" s="131" t="s">
        <v>92</v>
      </c>
      <c r="BX98" s="131" t="s">
        <v>5</v>
      </c>
      <c r="CL98" s="131" t="s">
        <v>1</v>
      </c>
      <c r="CM98" s="131" t="s">
        <v>82</v>
      </c>
    </row>
    <row r="99" spans="1:90" s="4" customFormat="1" ht="16.5" customHeight="1">
      <c r="A99" s="132" t="s">
        <v>83</v>
      </c>
      <c r="B99" s="70"/>
      <c r="C99" s="133"/>
      <c r="D99" s="133"/>
      <c r="E99" s="134" t="s">
        <v>84</v>
      </c>
      <c r="F99" s="134"/>
      <c r="G99" s="134"/>
      <c r="H99" s="134"/>
      <c r="I99" s="134"/>
      <c r="J99" s="133"/>
      <c r="K99" s="134" t="s">
        <v>93</v>
      </c>
      <c r="L99" s="134"/>
      <c r="M99" s="134"/>
      <c r="N99" s="134"/>
      <c r="O99" s="134"/>
      <c r="P99" s="134"/>
      <c r="Q99" s="134"/>
      <c r="R99" s="134"/>
      <c r="S99" s="134"/>
      <c r="T99" s="134"/>
      <c r="U99" s="134"/>
      <c r="V99" s="134"/>
      <c r="W99" s="134"/>
      <c r="X99" s="134"/>
      <c r="Y99" s="134"/>
      <c r="Z99" s="134"/>
      <c r="AA99" s="134"/>
      <c r="AB99" s="134"/>
      <c r="AC99" s="134"/>
      <c r="AD99" s="134"/>
      <c r="AE99" s="134"/>
      <c r="AF99" s="134"/>
      <c r="AG99" s="135">
        <f>'SO 000 - Vedlejší rozpočt..._01'!J32</f>
        <v>0</v>
      </c>
      <c r="AH99" s="133"/>
      <c r="AI99" s="133"/>
      <c r="AJ99" s="133"/>
      <c r="AK99" s="133"/>
      <c r="AL99" s="133"/>
      <c r="AM99" s="133"/>
      <c r="AN99" s="135">
        <f>SUM(AG99,AT99)</f>
        <v>0</v>
      </c>
      <c r="AO99" s="133"/>
      <c r="AP99" s="133"/>
      <c r="AQ99" s="136" t="s">
        <v>86</v>
      </c>
      <c r="AR99" s="72"/>
      <c r="AS99" s="137">
        <v>0</v>
      </c>
      <c r="AT99" s="138">
        <f>ROUND(SUM(AV99:AW99),2)</f>
        <v>0</v>
      </c>
      <c r="AU99" s="139">
        <f>'SO 000 - Vedlejší rozpočt..._01'!P123</f>
        <v>0</v>
      </c>
      <c r="AV99" s="138">
        <f>'SO 000 - Vedlejší rozpočt..._01'!J35</f>
        <v>0</v>
      </c>
      <c r="AW99" s="138">
        <f>'SO 000 - Vedlejší rozpočt..._01'!J36</f>
        <v>0</v>
      </c>
      <c r="AX99" s="138">
        <f>'SO 000 - Vedlejší rozpočt..._01'!J37</f>
        <v>0</v>
      </c>
      <c r="AY99" s="138">
        <f>'SO 000 - Vedlejší rozpočt..._01'!J38</f>
        <v>0</v>
      </c>
      <c r="AZ99" s="138">
        <f>'SO 000 - Vedlejší rozpočt..._01'!F35</f>
        <v>0</v>
      </c>
      <c r="BA99" s="138">
        <f>'SO 000 - Vedlejší rozpočt..._01'!F36</f>
        <v>0</v>
      </c>
      <c r="BB99" s="138">
        <f>'SO 000 - Vedlejší rozpočt..._01'!F37</f>
        <v>0</v>
      </c>
      <c r="BC99" s="138">
        <f>'SO 000 - Vedlejší rozpočt..._01'!F38</f>
        <v>0</v>
      </c>
      <c r="BD99" s="140">
        <f>'SO 000 - Vedlejší rozpočt..._01'!F39</f>
        <v>0</v>
      </c>
      <c r="BE99" s="4"/>
      <c r="BT99" s="141" t="s">
        <v>82</v>
      </c>
      <c r="BV99" s="141" t="s">
        <v>75</v>
      </c>
      <c r="BW99" s="141" t="s">
        <v>94</v>
      </c>
      <c r="BX99" s="141" t="s">
        <v>92</v>
      </c>
      <c r="CL99" s="141" t="s">
        <v>1</v>
      </c>
    </row>
    <row r="100" spans="1:90" s="4" customFormat="1" ht="16.5" customHeight="1">
      <c r="A100" s="132" t="s">
        <v>83</v>
      </c>
      <c r="B100" s="70"/>
      <c r="C100" s="133"/>
      <c r="D100" s="133"/>
      <c r="E100" s="134" t="s">
        <v>80</v>
      </c>
      <c r="F100" s="134"/>
      <c r="G100" s="134"/>
      <c r="H100" s="134"/>
      <c r="I100" s="134"/>
      <c r="J100" s="133"/>
      <c r="K100" s="134" t="s">
        <v>95</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'1 - Sanace území'!J32</f>
        <v>0</v>
      </c>
      <c r="AH100" s="133"/>
      <c r="AI100" s="133"/>
      <c r="AJ100" s="133"/>
      <c r="AK100" s="133"/>
      <c r="AL100" s="133"/>
      <c r="AM100" s="133"/>
      <c r="AN100" s="135">
        <f>SUM(AG100,AT100)</f>
        <v>0</v>
      </c>
      <c r="AO100" s="133"/>
      <c r="AP100" s="133"/>
      <c r="AQ100" s="136" t="s">
        <v>86</v>
      </c>
      <c r="AR100" s="72"/>
      <c r="AS100" s="137">
        <v>0</v>
      </c>
      <c r="AT100" s="138">
        <f>ROUND(SUM(AV100:AW100),2)</f>
        <v>0</v>
      </c>
      <c r="AU100" s="139">
        <f>'1 - Sanace území'!P128</f>
        <v>0</v>
      </c>
      <c r="AV100" s="138">
        <f>'1 - Sanace území'!J35</f>
        <v>0</v>
      </c>
      <c r="AW100" s="138">
        <f>'1 - Sanace území'!J36</f>
        <v>0</v>
      </c>
      <c r="AX100" s="138">
        <f>'1 - Sanace území'!J37</f>
        <v>0</v>
      </c>
      <c r="AY100" s="138">
        <f>'1 - Sanace území'!J38</f>
        <v>0</v>
      </c>
      <c r="AZ100" s="138">
        <f>'1 - Sanace území'!F35</f>
        <v>0</v>
      </c>
      <c r="BA100" s="138">
        <f>'1 - Sanace území'!F36</f>
        <v>0</v>
      </c>
      <c r="BB100" s="138">
        <f>'1 - Sanace území'!F37</f>
        <v>0</v>
      </c>
      <c r="BC100" s="138">
        <f>'1 - Sanace území'!F38</f>
        <v>0</v>
      </c>
      <c r="BD100" s="140">
        <f>'1 - Sanace území'!F39</f>
        <v>0</v>
      </c>
      <c r="BE100" s="4"/>
      <c r="BT100" s="141" t="s">
        <v>82</v>
      </c>
      <c r="BV100" s="141" t="s">
        <v>75</v>
      </c>
      <c r="BW100" s="141" t="s">
        <v>96</v>
      </c>
      <c r="BX100" s="141" t="s">
        <v>92</v>
      </c>
      <c r="CL100" s="141" t="s">
        <v>1</v>
      </c>
    </row>
    <row r="101" spans="1:91" s="7" customFormat="1" ht="16.5" customHeight="1">
      <c r="A101" s="7"/>
      <c r="B101" s="119"/>
      <c r="C101" s="120"/>
      <c r="D101" s="121" t="s">
        <v>97</v>
      </c>
      <c r="E101" s="121"/>
      <c r="F101" s="121"/>
      <c r="G101" s="121"/>
      <c r="H101" s="121"/>
      <c r="I101" s="122"/>
      <c r="J101" s="121" t="s">
        <v>98</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3">
        <f>ROUND(SUM(AG102:AG105),2)</f>
        <v>0</v>
      </c>
      <c r="AH101" s="122"/>
      <c r="AI101" s="122"/>
      <c r="AJ101" s="122"/>
      <c r="AK101" s="122"/>
      <c r="AL101" s="122"/>
      <c r="AM101" s="122"/>
      <c r="AN101" s="124">
        <f>SUM(AG101,AT101)</f>
        <v>0</v>
      </c>
      <c r="AO101" s="122"/>
      <c r="AP101" s="122"/>
      <c r="AQ101" s="125" t="s">
        <v>79</v>
      </c>
      <c r="AR101" s="126"/>
      <c r="AS101" s="127">
        <f>ROUND(SUM(AS102:AS105),2)</f>
        <v>0</v>
      </c>
      <c r="AT101" s="128">
        <f>ROUND(SUM(AV101:AW101),2)</f>
        <v>0</v>
      </c>
      <c r="AU101" s="129">
        <f>ROUND(SUM(AU102:AU105),5)</f>
        <v>0</v>
      </c>
      <c r="AV101" s="128">
        <f>ROUND(AZ101*L29,2)</f>
        <v>0</v>
      </c>
      <c r="AW101" s="128">
        <f>ROUND(BA101*L30,2)</f>
        <v>0</v>
      </c>
      <c r="AX101" s="128">
        <f>ROUND(BB101*L29,2)</f>
        <v>0</v>
      </c>
      <c r="AY101" s="128">
        <f>ROUND(BC101*L30,2)</f>
        <v>0</v>
      </c>
      <c r="AZ101" s="128">
        <f>ROUND(SUM(AZ102:AZ105),2)</f>
        <v>0</v>
      </c>
      <c r="BA101" s="128">
        <f>ROUND(SUM(BA102:BA105),2)</f>
        <v>0</v>
      </c>
      <c r="BB101" s="128">
        <f>ROUND(SUM(BB102:BB105),2)</f>
        <v>0</v>
      </c>
      <c r="BC101" s="128">
        <f>ROUND(SUM(BC102:BC105),2)</f>
        <v>0</v>
      </c>
      <c r="BD101" s="130">
        <f>ROUND(SUM(BD102:BD105),2)</f>
        <v>0</v>
      </c>
      <c r="BE101" s="7"/>
      <c r="BS101" s="131" t="s">
        <v>72</v>
      </c>
      <c r="BT101" s="131" t="s">
        <v>80</v>
      </c>
      <c r="BU101" s="131" t="s">
        <v>74</v>
      </c>
      <c r="BV101" s="131" t="s">
        <v>75</v>
      </c>
      <c r="BW101" s="131" t="s">
        <v>99</v>
      </c>
      <c r="BX101" s="131" t="s">
        <v>5</v>
      </c>
      <c r="CL101" s="131" t="s">
        <v>1</v>
      </c>
      <c r="CM101" s="131" t="s">
        <v>82</v>
      </c>
    </row>
    <row r="102" spans="1:90" s="4" customFormat="1" ht="16.5" customHeight="1">
      <c r="A102" s="132" t="s">
        <v>83</v>
      </c>
      <c r="B102" s="70"/>
      <c r="C102" s="133"/>
      <c r="D102" s="133"/>
      <c r="E102" s="134" t="s">
        <v>100</v>
      </c>
      <c r="F102" s="134"/>
      <c r="G102" s="134"/>
      <c r="H102" s="134"/>
      <c r="I102" s="134"/>
      <c r="J102" s="133"/>
      <c r="K102" s="134" t="s">
        <v>101</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5">
        <f>'VON - Vedlejší a ostatní ...'!J32</f>
        <v>0</v>
      </c>
      <c r="AH102" s="133"/>
      <c r="AI102" s="133"/>
      <c r="AJ102" s="133"/>
      <c r="AK102" s="133"/>
      <c r="AL102" s="133"/>
      <c r="AM102" s="133"/>
      <c r="AN102" s="135">
        <f>SUM(AG102,AT102)</f>
        <v>0</v>
      </c>
      <c r="AO102" s="133"/>
      <c r="AP102" s="133"/>
      <c r="AQ102" s="136" t="s">
        <v>86</v>
      </c>
      <c r="AR102" s="72"/>
      <c r="AS102" s="137">
        <v>0</v>
      </c>
      <c r="AT102" s="138">
        <f>ROUND(SUM(AV102:AW102),2)</f>
        <v>0</v>
      </c>
      <c r="AU102" s="139">
        <f>'VON - Vedlejší a ostatní ...'!P121</f>
        <v>0</v>
      </c>
      <c r="AV102" s="138">
        <f>'VON - Vedlejší a ostatní ...'!J35</f>
        <v>0</v>
      </c>
      <c r="AW102" s="138">
        <f>'VON - Vedlejší a ostatní ...'!J36</f>
        <v>0</v>
      </c>
      <c r="AX102" s="138">
        <f>'VON - Vedlejší a ostatní ...'!J37</f>
        <v>0</v>
      </c>
      <c r="AY102" s="138">
        <f>'VON - Vedlejší a ostatní ...'!J38</f>
        <v>0</v>
      </c>
      <c r="AZ102" s="138">
        <f>'VON - Vedlejší a ostatní ...'!F35</f>
        <v>0</v>
      </c>
      <c r="BA102" s="138">
        <f>'VON - Vedlejší a ostatní ...'!F36</f>
        <v>0</v>
      </c>
      <c r="BB102" s="138">
        <f>'VON - Vedlejší a ostatní ...'!F37</f>
        <v>0</v>
      </c>
      <c r="BC102" s="138">
        <f>'VON - Vedlejší a ostatní ...'!F38</f>
        <v>0</v>
      </c>
      <c r="BD102" s="140">
        <f>'VON - Vedlejší a ostatní ...'!F39</f>
        <v>0</v>
      </c>
      <c r="BE102" s="4"/>
      <c r="BT102" s="141" t="s">
        <v>82</v>
      </c>
      <c r="BV102" s="141" t="s">
        <v>75</v>
      </c>
      <c r="BW102" s="141" t="s">
        <v>102</v>
      </c>
      <c r="BX102" s="141" t="s">
        <v>99</v>
      </c>
      <c r="CL102" s="141" t="s">
        <v>1</v>
      </c>
    </row>
    <row r="103" spans="1:90" s="4" customFormat="1" ht="16.5" customHeight="1">
      <c r="A103" s="132" t="s">
        <v>83</v>
      </c>
      <c r="B103" s="70"/>
      <c r="C103" s="133"/>
      <c r="D103" s="133"/>
      <c r="E103" s="134" t="s">
        <v>103</v>
      </c>
      <c r="F103" s="134"/>
      <c r="G103" s="134"/>
      <c r="H103" s="134"/>
      <c r="I103" s="134"/>
      <c r="J103" s="133"/>
      <c r="K103" s="134" t="s">
        <v>104</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'SO 301 - Protierozní opat...'!J32</f>
        <v>0</v>
      </c>
      <c r="AH103" s="133"/>
      <c r="AI103" s="133"/>
      <c r="AJ103" s="133"/>
      <c r="AK103" s="133"/>
      <c r="AL103" s="133"/>
      <c r="AM103" s="133"/>
      <c r="AN103" s="135">
        <f>SUM(AG103,AT103)</f>
        <v>0</v>
      </c>
      <c r="AO103" s="133"/>
      <c r="AP103" s="133"/>
      <c r="AQ103" s="136" t="s">
        <v>86</v>
      </c>
      <c r="AR103" s="72"/>
      <c r="AS103" s="137">
        <v>0</v>
      </c>
      <c r="AT103" s="138">
        <f>ROUND(SUM(AV103:AW103),2)</f>
        <v>0</v>
      </c>
      <c r="AU103" s="139">
        <f>'SO 301 - Protierozní opat...'!P132</f>
        <v>0</v>
      </c>
      <c r="AV103" s="138">
        <f>'SO 301 - Protierozní opat...'!J35</f>
        <v>0</v>
      </c>
      <c r="AW103" s="138">
        <f>'SO 301 - Protierozní opat...'!J36</f>
        <v>0</v>
      </c>
      <c r="AX103" s="138">
        <f>'SO 301 - Protierozní opat...'!J37</f>
        <v>0</v>
      </c>
      <c r="AY103" s="138">
        <f>'SO 301 - Protierozní opat...'!J38</f>
        <v>0</v>
      </c>
      <c r="AZ103" s="138">
        <f>'SO 301 - Protierozní opat...'!F35</f>
        <v>0</v>
      </c>
      <c r="BA103" s="138">
        <f>'SO 301 - Protierozní opat...'!F36</f>
        <v>0</v>
      </c>
      <c r="BB103" s="138">
        <f>'SO 301 - Protierozní opat...'!F37</f>
        <v>0</v>
      </c>
      <c r="BC103" s="138">
        <f>'SO 301 - Protierozní opat...'!F38</f>
        <v>0</v>
      </c>
      <c r="BD103" s="140">
        <f>'SO 301 - Protierozní opat...'!F39</f>
        <v>0</v>
      </c>
      <c r="BE103" s="4"/>
      <c r="BT103" s="141" t="s">
        <v>82</v>
      </c>
      <c r="BV103" s="141" t="s">
        <v>75</v>
      </c>
      <c r="BW103" s="141" t="s">
        <v>105</v>
      </c>
      <c r="BX103" s="141" t="s">
        <v>99</v>
      </c>
      <c r="CL103" s="141" t="s">
        <v>1</v>
      </c>
    </row>
    <row r="104" spans="1:90" s="4" customFormat="1" ht="16.5" customHeight="1">
      <c r="A104" s="132" t="s">
        <v>83</v>
      </c>
      <c r="B104" s="70"/>
      <c r="C104" s="133"/>
      <c r="D104" s="133"/>
      <c r="E104" s="134" t="s">
        <v>106</v>
      </c>
      <c r="F104" s="134"/>
      <c r="G104" s="134"/>
      <c r="H104" s="134"/>
      <c r="I104" s="134"/>
      <c r="J104" s="133"/>
      <c r="K104" s="134" t="s">
        <v>104</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5">
        <f>'SO 302 - Protierozní opat...'!J32</f>
        <v>0</v>
      </c>
      <c r="AH104" s="133"/>
      <c r="AI104" s="133"/>
      <c r="AJ104" s="133"/>
      <c r="AK104" s="133"/>
      <c r="AL104" s="133"/>
      <c r="AM104" s="133"/>
      <c r="AN104" s="135">
        <f>SUM(AG104,AT104)</f>
        <v>0</v>
      </c>
      <c r="AO104" s="133"/>
      <c r="AP104" s="133"/>
      <c r="AQ104" s="136" t="s">
        <v>86</v>
      </c>
      <c r="AR104" s="72"/>
      <c r="AS104" s="137">
        <v>0</v>
      </c>
      <c r="AT104" s="138">
        <f>ROUND(SUM(AV104:AW104),2)</f>
        <v>0</v>
      </c>
      <c r="AU104" s="139">
        <f>'SO 302 - Protierozní opat...'!P127</f>
        <v>0</v>
      </c>
      <c r="AV104" s="138">
        <f>'SO 302 - Protierozní opat...'!J35</f>
        <v>0</v>
      </c>
      <c r="AW104" s="138">
        <f>'SO 302 - Protierozní opat...'!J36</f>
        <v>0</v>
      </c>
      <c r="AX104" s="138">
        <f>'SO 302 - Protierozní opat...'!J37</f>
        <v>0</v>
      </c>
      <c r="AY104" s="138">
        <f>'SO 302 - Protierozní opat...'!J38</f>
        <v>0</v>
      </c>
      <c r="AZ104" s="138">
        <f>'SO 302 - Protierozní opat...'!F35</f>
        <v>0</v>
      </c>
      <c r="BA104" s="138">
        <f>'SO 302 - Protierozní opat...'!F36</f>
        <v>0</v>
      </c>
      <c r="BB104" s="138">
        <f>'SO 302 - Protierozní opat...'!F37</f>
        <v>0</v>
      </c>
      <c r="BC104" s="138">
        <f>'SO 302 - Protierozní opat...'!F38</f>
        <v>0</v>
      </c>
      <c r="BD104" s="140">
        <f>'SO 302 - Protierozní opat...'!F39</f>
        <v>0</v>
      </c>
      <c r="BE104" s="4"/>
      <c r="BT104" s="141" t="s">
        <v>82</v>
      </c>
      <c r="BV104" s="141" t="s">
        <v>75</v>
      </c>
      <c r="BW104" s="141" t="s">
        <v>107</v>
      </c>
      <c r="BX104" s="141" t="s">
        <v>99</v>
      </c>
      <c r="CL104" s="141" t="s">
        <v>1</v>
      </c>
    </row>
    <row r="105" spans="1:90" s="4" customFormat="1" ht="16.5" customHeight="1">
      <c r="A105" s="132" t="s">
        <v>83</v>
      </c>
      <c r="B105" s="70"/>
      <c r="C105" s="133"/>
      <c r="D105" s="133"/>
      <c r="E105" s="134" t="s">
        <v>108</v>
      </c>
      <c r="F105" s="134"/>
      <c r="G105" s="134"/>
      <c r="H105" s="134"/>
      <c r="I105" s="134"/>
      <c r="J105" s="133"/>
      <c r="K105" s="134" t="s">
        <v>104</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5">
        <f>'SO 303 - Protierozní opat...'!J32</f>
        <v>0</v>
      </c>
      <c r="AH105" s="133"/>
      <c r="AI105" s="133"/>
      <c r="AJ105" s="133"/>
      <c r="AK105" s="133"/>
      <c r="AL105" s="133"/>
      <c r="AM105" s="133"/>
      <c r="AN105" s="135">
        <f>SUM(AG105,AT105)</f>
        <v>0</v>
      </c>
      <c r="AO105" s="133"/>
      <c r="AP105" s="133"/>
      <c r="AQ105" s="136" t="s">
        <v>86</v>
      </c>
      <c r="AR105" s="72"/>
      <c r="AS105" s="142">
        <v>0</v>
      </c>
      <c r="AT105" s="143">
        <f>ROUND(SUM(AV105:AW105),2)</f>
        <v>0</v>
      </c>
      <c r="AU105" s="144">
        <f>'SO 303 - Protierozní opat...'!P127</f>
        <v>0</v>
      </c>
      <c r="AV105" s="143">
        <f>'SO 303 - Protierozní opat...'!J35</f>
        <v>0</v>
      </c>
      <c r="AW105" s="143">
        <f>'SO 303 - Protierozní opat...'!J36</f>
        <v>0</v>
      </c>
      <c r="AX105" s="143">
        <f>'SO 303 - Protierozní opat...'!J37</f>
        <v>0</v>
      </c>
      <c r="AY105" s="143">
        <f>'SO 303 - Protierozní opat...'!J38</f>
        <v>0</v>
      </c>
      <c r="AZ105" s="143">
        <f>'SO 303 - Protierozní opat...'!F35</f>
        <v>0</v>
      </c>
      <c r="BA105" s="143">
        <f>'SO 303 - Protierozní opat...'!F36</f>
        <v>0</v>
      </c>
      <c r="BB105" s="143">
        <f>'SO 303 - Protierozní opat...'!F37</f>
        <v>0</v>
      </c>
      <c r="BC105" s="143">
        <f>'SO 303 - Protierozní opat...'!F38</f>
        <v>0</v>
      </c>
      <c r="BD105" s="145">
        <f>'SO 303 - Protierozní opat...'!F39</f>
        <v>0</v>
      </c>
      <c r="BE105" s="4"/>
      <c r="BT105" s="141" t="s">
        <v>82</v>
      </c>
      <c r="BV105" s="141" t="s">
        <v>75</v>
      </c>
      <c r="BW105" s="141" t="s">
        <v>109</v>
      </c>
      <c r="BX105" s="141" t="s">
        <v>99</v>
      </c>
      <c r="CL105" s="141" t="s">
        <v>1</v>
      </c>
    </row>
    <row r="106" spans="1:57" s="2" customFormat="1" ht="30" customHeight="1">
      <c r="A106" s="38"/>
      <c r="B106" s="39"/>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4"/>
      <c r="AS106" s="38"/>
      <c r="AT106" s="38"/>
      <c r="AU106" s="38"/>
      <c r="AV106" s="38"/>
      <c r="AW106" s="38"/>
      <c r="AX106" s="38"/>
      <c r="AY106" s="38"/>
      <c r="AZ106" s="38"/>
      <c r="BA106" s="38"/>
      <c r="BB106" s="38"/>
      <c r="BC106" s="38"/>
      <c r="BD106" s="38"/>
      <c r="BE106" s="38"/>
    </row>
    <row r="107" spans="1:57" s="2" customFormat="1" ht="6.95" customHeight="1">
      <c r="A107" s="38"/>
      <c r="B107" s="66"/>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44"/>
      <c r="AS107" s="38"/>
      <c r="AT107" s="38"/>
      <c r="AU107" s="38"/>
      <c r="AV107" s="38"/>
      <c r="AW107" s="38"/>
      <c r="AX107" s="38"/>
      <c r="AY107" s="38"/>
      <c r="AZ107" s="38"/>
      <c r="BA107" s="38"/>
      <c r="BB107" s="38"/>
      <c r="BC107" s="38"/>
      <c r="BD107" s="38"/>
      <c r="BE107" s="38"/>
    </row>
  </sheetData>
  <sheetProtection password="CC35" sheet="1" objects="1" scenarios="1" formatColumns="0" formatRows="0"/>
  <mergeCells count="82">
    <mergeCell ref="C92:G92"/>
    <mergeCell ref="D101:H101"/>
    <mergeCell ref="D95:H95"/>
    <mergeCell ref="D98:H98"/>
    <mergeCell ref="E100:I100"/>
    <mergeCell ref="E96:I96"/>
    <mergeCell ref="E102:I102"/>
    <mergeCell ref="E99:I99"/>
    <mergeCell ref="E104:I104"/>
    <mergeCell ref="E103:I103"/>
    <mergeCell ref="E97:I97"/>
    <mergeCell ref="I92:AF92"/>
    <mergeCell ref="J101:AF101"/>
    <mergeCell ref="J95:AF95"/>
    <mergeCell ref="J98:AF98"/>
    <mergeCell ref="K99:AF99"/>
    <mergeCell ref="K102:AF102"/>
    <mergeCell ref="K97:AF97"/>
    <mergeCell ref="K103:AF103"/>
    <mergeCell ref="K100:AF100"/>
    <mergeCell ref="K96:AF96"/>
    <mergeCell ref="K104:AF104"/>
    <mergeCell ref="L85:AO85"/>
    <mergeCell ref="E105:I105"/>
    <mergeCell ref="K105:AF105"/>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100:AM100"/>
    <mergeCell ref="AG102:AM102"/>
    <mergeCell ref="AG103:AM103"/>
    <mergeCell ref="AG99:AM99"/>
    <mergeCell ref="AG101:AM101"/>
    <mergeCell ref="AG104:AM104"/>
    <mergeCell ref="AG98:AM98"/>
    <mergeCell ref="AG97:AM97"/>
    <mergeCell ref="AG96:AM96"/>
    <mergeCell ref="AG95:AM95"/>
    <mergeCell ref="AG92:AM92"/>
    <mergeCell ref="AM87:AN87"/>
    <mergeCell ref="AM89:AP89"/>
    <mergeCell ref="AM90:AP90"/>
    <mergeCell ref="AN104:AP104"/>
    <mergeCell ref="AN103:AP103"/>
    <mergeCell ref="AN92:AP92"/>
    <mergeCell ref="AN102:AP102"/>
    <mergeCell ref="AN101:AP101"/>
    <mergeCell ref="AN95:AP95"/>
    <mergeCell ref="AN100:AP100"/>
    <mergeCell ref="AN96:AP96"/>
    <mergeCell ref="AN97:AP97"/>
    <mergeCell ref="AN99:AP99"/>
    <mergeCell ref="AN98:AP98"/>
    <mergeCell ref="AS89:AT91"/>
    <mergeCell ref="AN105:AP105"/>
    <mergeCell ref="AG105:AM105"/>
    <mergeCell ref="AN94:AP94"/>
  </mergeCells>
  <hyperlinks>
    <hyperlink ref="A96" location="'SO 000 - Vedlejší rozpočt...'!C2" display="/"/>
    <hyperlink ref="A97" location="'SO 102.2 - II-315 km 24.6...'!C2" display="/"/>
    <hyperlink ref="A99" location="'SO 000 - Vedlejší rozpočt..._01'!C2" display="/"/>
    <hyperlink ref="A100" location="'1 - Sanace území'!C2" display="/"/>
    <hyperlink ref="A102" location="'VON - Vedlejší a ostatní ...'!C2" display="/"/>
    <hyperlink ref="A103" location="'SO 301 - Protierozní opat...'!C2" display="/"/>
    <hyperlink ref="A104" location="'SO 302 - Protierozní opat...'!C2" display="/"/>
    <hyperlink ref="A105" location="'SO 303 - Protierozní opa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87</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112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114</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ROUND(J125,2)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ROUND((SUM(BE125:BE196)),2)</f>
        <v>0</v>
      </c>
      <c r="G35" s="38"/>
      <c r="H35" s="38"/>
      <c r="I35" s="164">
        <v>0.21</v>
      </c>
      <c r="J35" s="163">
        <f>ROUND(((SUM(BE125:BE196))*I35),2)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ROUND((SUM(BF125:BF196)),2)</f>
        <v>0</v>
      </c>
      <c r="G36" s="38"/>
      <c r="H36" s="38"/>
      <c r="I36" s="164">
        <v>0.15</v>
      </c>
      <c r="J36" s="163">
        <f>ROUND(((SUM(BF125:BF196))*I36),2)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ROUND((SUM(BG125:BG196)),2)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ROUND((SUM(BH125:BH196)),2)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ROUND((SUM(BI125:BI196)),2)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112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 000 - Vedlejší rozpočtové náklady</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J125</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120</v>
      </c>
      <c r="E99" s="191"/>
      <c r="F99" s="191"/>
      <c r="G99" s="191"/>
      <c r="H99" s="191"/>
      <c r="I99" s="191"/>
      <c r="J99" s="192">
        <f>J126</f>
        <v>0</v>
      </c>
      <c r="K99" s="189"/>
      <c r="L99" s="193"/>
      <c r="S99" s="9"/>
      <c r="T99" s="9"/>
      <c r="U99" s="9"/>
      <c r="V99" s="9"/>
      <c r="W99" s="9"/>
      <c r="X99" s="9"/>
      <c r="Y99" s="9"/>
      <c r="Z99" s="9"/>
      <c r="AA99" s="9"/>
      <c r="AB99" s="9"/>
      <c r="AC99" s="9"/>
      <c r="AD99" s="9"/>
      <c r="AE99" s="9"/>
    </row>
    <row r="100" spans="1:31" s="9" customFormat="1" ht="24.95" customHeight="1">
      <c r="A100" s="9"/>
      <c r="B100" s="188"/>
      <c r="C100" s="189"/>
      <c r="D100" s="190" t="s">
        <v>121</v>
      </c>
      <c r="E100" s="191"/>
      <c r="F100" s="191"/>
      <c r="G100" s="191"/>
      <c r="H100" s="191"/>
      <c r="I100" s="191"/>
      <c r="J100" s="192">
        <f>J160</f>
        <v>0</v>
      </c>
      <c r="K100" s="189"/>
      <c r="L100" s="193"/>
      <c r="S100" s="9"/>
      <c r="T100" s="9"/>
      <c r="U100" s="9"/>
      <c r="V100" s="9"/>
      <c r="W100" s="9"/>
      <c r="X100" s="9"/>
      <c r="Y100" s="9"/>
      <c r="Z100" s="9"/>
      <c r="AA100" s="9"/>
      <c r="AB100" s="9"/>
      <c r="AC100" s="9"/>
      <c r="AD100" s="9"/>
      <c r="AE100" s="9"/>
    </row>
    <row r="101" spans="1:31" s="9" customFormat="1" ht="24.95" customHeight="1">
      <c r="A101" s="9"/>
      <c r="B101" s="188"/>
      <c r="C101" s="189"/>
      <c r="D101" s="190" t="s">
        <v>122</v>
      </c>
      <c r="E101" s="191"/>
      <c r="F101" s="191"/>
      <c r="G101" s="191"/>
      <c r="H101" s="191"/>
      <c r="I101" s="191"/>
      <c r="J101" s="192">
        <f>J163</f>
        <v>0</v>
      </c>
      <c r="K101" s="189"/>
      <c r="L101" s="193"/>
      <c r="S101" s="9"/>
      <c r="T101" s="9"/>
      <c r="U101" s="9"/>
      <c r="V101" s="9"/>
      <c r="W101" s="9"/>
      <c r="X101" s="9"/>
      <c r="Y101" s="9"/>
      <c r="Z101" s="9"/>
      <c r="AA101" s="9"/>
      <c r="AB101" s="9"/>
      <c r="AC101" s="9"/>
      <c r="AD101" s="9"/>
      <c r="AE101" s="9"/>
    </row>
    <row r="102" spans="1:31" s="9" customFormat="1" ht="24.95" customHeight="1">
      <c r="A102" s="9"/>
      <c r="B102" s="188"/>
      <c r="C102" s="189"/>
      <c r="D102" s="190" t="s">
        <v>123</v>
      </c>
      <c r="E102" s="191"/>
      <c r="F102" s="191"/>
      <c r="G102" s="191"/>
      <c r="H102" s="191"/>
      <c r="I102" s="191"/>
      <c r="J102" s="192">
        <f>J185</f>
        <v>0</v>
      </c>
      <c r="K102" s="189"/>
      <c r="L102" s="193"/>
      <c r="S102" s="9"/>
      <c r="T102" s="9"/>
      <c r="U102" s="9"/>
      <c r="V102" s="9"/>
      <c r="W102" s="9"/>
      <c r="X102" s="9"/>
      <c r="Y102" s="9"/>
      <c r="Z102" s="9"/>
      <c r="AA102" s="9"/>
      <c r="AB102" s="9"/>
      <c r="AC102" s="9"/>
      <c r="AD102" s="9"/>
      <c r="AE102" s="9"/>
    </row>
    <row r="103" spans="1:31" s="9" customFormat="1" ht="24.95" customHeight="1">
      <c r="A103" s="9"/>
      <c r="B103" s="188"/>
      <c r="C103" s="189"/>
      <c r="D103" s="190" t="s">
        <v>124</v>
      </c>
      <c r="E103" s="191"/>
      <c r="F103" s="191"/>
      <c r="G103" s="191"/>
      <c r="H103" s="191"/>
      <c r="I103" s="191"/>
      <c r="J103" s="192">
        <f>J194</f>
        <v>0</v>
      </c>
      <c r="K103" s="189"/>
      <c r="L103" s="193"/>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pans="1:31" s="2" customFormat="1" ht="24.95" customHeight="1">
      <c r="A110" s="38"/>
      <c r="B110" s="39"/>
      <c r="C110" s="23" t="s">
        <v>125</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183" t="str">
        <f>E7</f>
        <v xml:space="preserve">Modernizace silnice II/315 Hrádek  - Ústí nad Orlicí</v>
      </c>
      <c r="F113" s="32"/>
      <c r="G113" s="32"/>
      <c r="H113" s="32"/>
      <c r="I113" s="40"/>
      <c r="J113" s="40"/>
      <c r="K113" s="40"/>
      <c r="L113" s="63"/>
      <c r="S113" s="38"/>
      <c r="T113" s="38"/>
      <c r="U113" s="38"/>
      <c r="V113" s="38"/>
      <c r="W113" s="38"/>
      <c r="X113" s="38"/>
      <c r="Y113" s="38"/>
      <c r="Z113" s="38"/>
      <c r="AA113" s="38"/>
      <c r="AB113" s="38"/>
      <c r="AC113" s="38"/>
      <c r="AD113" s="38"/>
      <c r="AE113" s="38"/>
    </row>
    <row r="114" spans="2:12" s="1" customFormat="1" ht="12" customHeight="1">
      <c r="B114" s="21"/>
      <c r="C114" s="32" t="s">
        <v>111</v>
      </c>
      <c r="D114" s="22"/>
      <c r="E114" s="22"/>
      <c r="F114" s="22"/>
      <c r="G114" s="22"/>
      <c r="H114" s="22"/>
      <c r="I114" s="22"/>
      <c r="J114" s="22"/>
      <c r="K114" s="22"/>
      <c r="L114" s="20"/>
    </row>
    <row r="115" spans="1:31" s="2" customFormat="1" ht="16.5" customHeight="1">
      <c r="A115" s="38"/>
      <c r="B115" s="39"/>
      <c r="C115" s="40"/>
      <c r="D115" s="40"/>
      <c r="E115" s="183" t="s">
        <v>112</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113</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76" t="str">
        <f>E11</f>
        <v>SO 000 - Vedlejší rozpočtové náklady</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20</v>
      </c>
      <c r="D119" s="40"/>
      <c r="E119" s="40"/>
      <c r="F119" s="27" t="str">
        <f>F14</f>
        <v xml:space="preserve"> </v>
      </c>
      <c r="G119" s="40"/>
      <c r="H119" s="40"/>
      <c r="I119" s="32" t="s">
        <v>22</v>
      </c>
      <c r="J119" s="79" t="str">
        <f>IF(J14="","",J14)</f>
        <v>10. 7. 2021</v>
      </c>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24</v>
      </c>
      <c r="D121" s="40"/>
      <c r="E121" s="40"/>
      <c r="F121" s="27" t="str">
        <f>E17</f>
        <v xml:space="preserve"> </v>
      </c>
      <c r="G121" s="40"/>
      <c r="H121" s="40"/>
      <c r="I121" s="32" t="s">
        <v>29</v>
      </c>
      <c r="J121" s="36" t="str">
        <f>E23</f>
        <v xml:space="preserve"> </v>
      </c>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27</v>
      </c>
      <c r="D122" s="40"/>
      <c r="E122" s="40"/>
      <c r="F122" s="27" t="str">
        <f>IF(E20="","",E20)</f>
        <v>Vyplň údaj</v>
      </c>
      <c r="G122" s="40"/>
      <c r="H122" s="40"/>
      <c r="I122" s="32" t="s">
        <v>31</v>
      </c>
      <c r="J122" s="36" t="str">
        <f>E26</f>
        <v xml:space="preserve"> </v>
      </c>
      <c r="K122" s="40"/>
      <c r="L122" s="63"/>
      <c r="S122" s="38"/>
      <c r="T122" s="38"/>
      <c r="U122" s="38"/>
      <c r="V122" s="38"/>
      <c r="W122" s="38"/>
      <c r="X122" s="38"/>
      <c r="Y122" s="38"/>
      <c r="Z122" s="38"/>
      <c r="AA122" s="38"/>
      <c r="AB122" s="38"/>
      <c r="AC122" s="38"/>
      <c r="AD122" s="38"/>
      <c r="AE122" s="38"/>
    </row>
    <row r="123" spans="1:31" s="2" customFormat="1" ht="10.3"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10" customFormat="1" ht="29.25" customHeight="1">
      <c r="A124" s="194"/>
      <c r="B124" s="195"/>
      <c r="C124" s="196" t="s">
        <v>126</v>
      </c>
      <c r="D124" s="197" t="s">
        <v>58</v>
      </c>
      <c r="E124" s="197" t="s">
        <v>54</v>
      </c>
      <c r="F124" s="197" t="s">
        <v>55</v>
      </c>
      <c r="G124" s="197" t="s">
        <v>127</v>
      </c>
      <c r="H124" s="197" t="s">
        <v>128</v>
      </c>
      <c r="I124" s="197" t="s">
        <v>129</v>
      </c>
      <c r="J124" s="197" t="s">
        <v>117</v>
      </c>
      <c r="K124" s="198" t="s">
        <v>130</v>
      </c>
      <c r="L124" s="199"/>
      <c r="M124" s="100" t="s">
        <v>1</v>
      </c>
      <c r="N124" s="101" t="s">
        <v>37</v>
      </c>
      <c r="O124" s="101" t="s">
        <v>131</v>
      </c>
      <c r="P124" s="101" t="s">
        <v>132</v>
      </c>
      <c r="Q124" s="101" t="s">
        <v>133</v>
      </c>
      <c r="R124" s="101" t="s">
        <v>134</v>
      </c>
      <c r="S124" s="101" t="s">
        <v>135</v>
      </c>
      <c r="T124" s="102" t="s">
        <v>136</v>
      </c>
      <c r="U124" s="194"/>
      <c r="V124" s="194"/>
      <c r="W124" s="194"/>
      <c r="X124" s="194"/>
      <c r="Y124" s="194"/>
      <c r="Z124" s="194"/>
      <c r="AA124" s="194"/>
      <c r="AB124" s="194"/>
      <c r="AC124" s="194"/>
      <c r="AD124" s="194"/>
      <c r="AE124" s="194"/>
    </row>
    <row r="125" spans="1:63" s="2" customFormat="1" ht="22.8" customHeight="1">
      <c r="A125" s="38"/>
      <c r="B125" s="39"/>
      <c r="C125" s="107" t="s">
        <v>137</v>
      </c>
      <c r="D125" s="40"/>
      <c r="E125" s="40"/>
      <c r="F125" s="40"/>
      <c r="G125" s="40"/>
      <c r="H125" s="40"/>
      <c r="I125" s="40"/>
      <c r="J125" s="200">
        <f>BK125</f>
        <v>0</v>
      </c>
      <c r="K125" s="40"/>
      <c r="L125" s="44"/>
      <c r="M125" s="103"/>
      <c r="N125" s="201"/>
      <c r="O125" s="104"/>
      <c r="P125" s="202">
        <f>P126+P160+P163+P185+P194</f>
        <v>0</v>
      </c>
      <c r="Q125" s="104"/>
      <c r="R125" s="202">
        <f>R126+R160+R163+R185+R194</f>
        <v>0</v>
      </c>
      <c r="S125" s="104"/>
      <c r="T125" s="203">
        <f>T126+T160+T163+T185+T194</f>
        <v>0</v>
      </c>
      <c r="U125" s="38"/>
      <c r="V125" s="38"/>
      <c r="W125" s="38"/>
      <c r="X125" s="38"/>
      <c r="Y125" s="38"/>
      <c r="Z125" s="38"/>
      <c r="AA125" s="38"/>
      <c r="AB125" s="38"/>
      <c r="AC125" s="38"/>
      <c r="AD125" s="38"/>
      <c r="AE125" s="38"/>
      <c r="AT125" s="17" t="s">
        <v>72</v>
      </c>
      <c r="AU125" s="17" t="s">
        <v>119</v>
      </c>
      <c r="BK125" s="204">
        <f>BK126+BK160+BK163+BK185+BK194</f>
        <v>0</v>
      </c>
    </row>
    <row r="126" spans="1:63" s="11" customFormat="1" ht="25.9" customHeight="1">
      <c r="A126" s="11"/>
      <c r="B126" s="205"/>
      <c r="C126" s="206"/>
      <c r="D126" s="207" t="s">
        <v>72</v>
      </c>
      <c r="E126" s="208" t="s">
        <v>138</v>
      </c>
      <c r="F126" s="208" t="s">
        <v>139</v>
      </c>
      <c r="G126" s="206"/>
      <c r="H126" s="206"/>
      <c r="I126" s="209"/>
      <c r="J126" s="210">
        <f>BK126</f>
        <v>0</v>
      </c>
      <c r="K126" s="206"/>
      <c r="L126" s="211"/>
      <c r="M126" s="212"/>
      <c r="N126" s="213"/>
      <c r="O126" s="213"/>
      <c r="P126" s="214">
        <f>SUM(P127:P159)</f>
        <v>0</v>
      </c>
      <c r="Q126" s="213"/>
      <c r="R126" s="214">
        <f>SUM(R127:R159)</f>
        <v>0</v>
      </c>
      <c r="S126" s="213"/>
      <c r="T126" s="215">
        <f>SUM(T127:T159)</f>
        <v>0</v>
      </c>
      <c r="U126" s="11"/>
      <c r="V126" s="11"/>
      <c r="W126" s="11"/>
      <c r="X126" s="11"/>
      <c r="Y126" s="11"/>
      <c r="Z126" s="11"/>
      <c r="AA126" s="11"/>
      <c r="AB126" s="11"/>
      <c r="AC126" s="11"/>
      <c r="AD126" s="11"/>
      <c r="AE126" s="11"/>
      <c r="AR126" s="216" t="s">
        <v>140</v>
      </c>
      <c r="AT126" s="217" t="s">
        <v>72</v>
      </c>
      <c r="AU126" s="217" t="s">
        <v>73</v>
      </c>
      <c r="AY126" s="216" t="s">
        <v>141</v>
      </c>
      <c r="BK126" s="218">
        <f>SUM(BK127:BK159)</f>
        <v>0</v>
      </c>
    </row>
    <row r="127" spans="1:65" s="2" customFormat="1" ht="14.4" customHeight="1">
      <c r="A127" s="38"/>
      <c r="B127" s="39"/>
      <c r="C127" s="219" t="s">
        <v>80</v>
      </c>
      <c r="D127" s="219" t="s">
        <v>142</v>
      </c>
      <c r="E127" s="220" t="s">
        <v>143</v>
      </c>
      <c r="F127" s="221" t="s">
        <v>144</v>
      </c>
      <c r="G127" s="222" t="s">
        <v>145</v>
      </c>
      <c r="H127" s="223">
        <v>1</v>
      </c>
      <c r="I127" s="224"/>
      <c r="J127" s="225">
        <f>ROUND(I127*H127,2)</f>
        <v>0</v>
      </c>
      <c r="K127" s="221" t="s">
        <v>146</v>
      </c>
      <c r="L127" s="44"/>
      <c r="M127" s="226" t="s">
        <v>1</v>
      </c>
      <c r="N127" s="227" t="s">
        <v>38</v>
      </c>
      <c r="O127" s="91"/>
      <c r="P127" s="228">
        <f>O127*H127</f>
        <v>0</v>
      </c>
      <c r="Q127" s="228">
        <v>0</v>
      </c>
      <c r="R127" s="228">
        <f>Q127*H127</f>
        <v>0</v>
      </c>
      <c r="S127" s="228">
        <v>0</v>
      </c>
      <c r="T127" s="229">
        <f>S127*H127</f>
        <v>0</v>
      </c>
      <c r="U127" s="38"/>
      <c r="V127" s="38"/>
      <c r="W127" s="38"/>
      <c r="X127" s="38"/>
      <c r="Y127" s="38"/>
      <c r="Z127" s="38"/>
      <c r="AA127" s="38"/>
      <c r="AB127" s="38"/>
      <c r="AC127" s="38"/>
      <c r="AD127" s="38"/>
      <c r="AE127" s="38"/>
      <c r="AR127" s="230" t="s">
        <v>147</v>
      </c>
      <c r="AT127" s="230" t="s">
        <v>142</v>
      </c>
      <c r="AU127" s="230" t="s">
        <v>80</v>
      </c>
      <c r="AY127" s="17" t="s">
        <v>141</v>
      </c>
      <c r="BE127" s="231">
        <f>IF(N127="základní",J127,0)</f>
        <v>0</v>
      </c>
      <c r="BF127" s="231">
        <f>IF(N127="snížená",J127,0)</f>
        <v>0</v>
      </c>
      <c r="BG127" s="231">
        <f>IF(N127="zákl. přenesená",J127,0)</f>
        <v>0</v>
      </c>
      <c r="BH127" s="231">
        <f>IF(N127="sníž. přenesená",J127,0)</f>
        <v>0</v>
      </c>
      <c r="BI127" s="231">
        <f>IF(N127="nulová",J127,0)</f>
        <v>0</v>
      </c>
      <c r="BJ127" s="17" t="s">
        <v>80</v>
      </c>
      <c r="BK127" s="231">
        <f>ROUND(I127*H127,2)</f>
        <v>0</v>
      </c>
      <c r="BL127" s="17" t="s">
        <v>147</v>
      </c>
      <c r="BM127" s="230" t="s">
        <v>82</v>
      </c>
    </row>
    <row r="128" spans="1:51" s="12" customFormat="1" ht="12">
      <c r="A128" s="12"/>
      <c r="B128" s="232"/>
      <c r="C128" s="233"/>
      <c r="D128" s="234" t="s">
        <v>148</v>
      </c>
      <c r="E128" s="235" t="s">
        <v>1</v>
      </c>
      <c r="F128" s="236" t="s">
        <v>149</v>
      </c>
      <c r="G128" s="233"/>
      <c r="H128" s="237">
        <v>1</v>
      </c>
      <c r="I128" s="238"/>
      <c r="J128" s="233"/>
      <c r="K128" s="233"/>
      <c r="L128" s="239"/>
      <c r="M128" s="240"/>
      <c r="N128" s="241"/>
      <c r="O128" s="241"/>
      <c r="P128" s="241"/>
      <c r="Q128" s="241"/>
      <c r="R128" s="241"/>
      <c r="S128" s="241"/>
      <c r="T128" s="242"/>
      <c r="U128" s="12"/>
      <c r="V128" s="12"/>
      <c r="W128" s="12"/>
      <c r="X128" s="12"/>
      <c r="Y128" s="12"/>
      <c r="Z128" s="12"/>
      <c r="AA128" s="12"/>
      <c r="AB128" s="12"/>
      <c r="AC128" s="12"/>
      <c r="AD128" s="12"/>
      <c r="AE128" s="12"/>
      <c r="AT128" s="243" t="s">
        <v>148</v>
      </c>
      <c r="AU128" s="243" t="s">
        <v>80</v>
      </c>
      <c r="AV128" s="12" t="s">
        <v>82</v>
      </c>
      <c r="AW128" s="12" t="s">
        <v>30</v>
      </c>
      <c r="AX128" s="12" t="s">
        <v>73</v>
      </c>
      <c r="AY128" s="243" t="s">
        <v>141</v>
      </c>
    </row>
    <row r="129" spans="1:51" s="13" customFormat="1" ht="12">
      <c r="A129" s="13"/>
      <c r="B129" s="244"/>
      <c r="C129" s="245"/>
      <c r="D129" s="234" t="s">
        <v>148</v>
      </c>
      <c r="E129" s="246" t="s">
        <v>1</v>
      </c>
      <c r="F129" s="247" t="s">
        <v>150</v>
      </c>
      <c r="G129" s="245"/>
      <c r="H129" s="248">
        <v>1</v>
      </c>
      <c r="I129" s="249"/>
      <c r="J129" s="245"/>
      <c r="K129" s="245"/>
      <c r="L129" s="250"/>
      <c r="M129" s="251"/>
      <c r="N129" s="252"/>
      <c r="O129" s="252"/>
      <c r="P129" s="252"/>
      <c r="Q129" s="252"/>
      <c r="R129" s="252"/>
      <c r="S129" s="252"/>
      <c r="T129" s="253"/>
      <c r="U129" s="13"/>
      <c r="V129" s="13"/>
      <c r="W129" s="13"/>
      <c r="X129" s="13"/>
      <c r="Y129" s="13"/>
      <c r="Z129" s="13"/>
      <c r="AA129" s="13"/>
      <c r="AB129" s="13"/>
      <c r="AC129" s="13"/>
      <c r="AD129" s="13"/>
      <c r="AE129" s="13"/>
      <c r="AT129" s="254" t="s">
        <v>148</v>
      </c>
      <c r="AU129" s="254" t="s">
        <v>80</v>
      </c>
      <c r="AV129" s="13" t="s">
        <v>147</v>
      </c>
      <c r="AW129" s="13" t="s">
        <v>30</v>
      </c>
      <c r="AX129" s="13" t="s">
        <v>80</v>
      </c>
      <c r="AY129" s="254" t="s">
        <v>141</v>
      </c>
    </row>
    <row r="130" spans="1:65" s="2" customFormat="1" ht="14.4" customHeight="1">
      <c r="A130" s="38"/>
      <c r="B130" s="39"/>
      <c r="C130" s="219" t="s">
        <v>82</v>
      </c>
      <c r="D130" s="219" t="s">
        <v>142</v>
      </c>
      <c r="E130" s="220" t="s">
        <v>151</v>
      </c>
      <c r="F130" s="221" t="s">
        <v>152</v>
      </c>
      <c r="G130" s="222" t="s">
        <v>153</v>
      </c>
      <c r="H130" s="223">
        <v>45</v>
      </c>
      <c r="I130" s="224"/>
      <c r="J130" s="225">
        <f>ROUND(I130*H130,2)</f>
        <v>0</v>
      </c>
      <c r="K130" s="221" t="s">
        <v>1</v>
      </c>
      <c r="L130" s="44"/>
      <c r="M130" s="226" t="s">
        <v>1</v>
      </c>
      <c r="N130" s="227" t="s">
        <v>38</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147</v>
      </c>
      <c r="AT130" s="230" t="s">
        <v>142</v>
      </c>
      <c r="AU130" s="230" t="s">
        <v>80</v>
      </c>
      <c r="AY130" s="17" t="s">
        <v>141</v>
      </c>
      <c r="BE130" s="231">
        <f>IF(N130="základní",J130,0)</f>
        <v>0</v>
      </c>
      <c r="BF130" s="231">
        <f>IF(N130="snížená",J130,0)</f>
        <v>0</v>
      </c>
      <c r="BG130" s="231">
        <f>IF(N130="zákl. přenesená",J130,0)</f>
        <v>0</v>
      </c>
      <c r="BH130" s="231">
        <f>IF(N130="sníž. přenesená",J130,0)</f>
        <v>0</v>
      </c>
      <c r="BI130" s="231">
        <f>IF(N130="nulová",J130,0)</f>
        <v>0</v>
      </c>
      <c r="BJ130" s="17" t="s">
        <v>80</v>
      </c>
      <c r="BK130" s="231">
        <f>ROUND(I130*H130,2)</f>
        <v>0</v>
      </c>
      <c r="BL130" s="17" t="s">
        <v>147</v>
      </c>
      <c r="BM130" s="230" t="s">
        <v>147</v>
      </c>
    </row>
    <row r="131" spans="1:47" s="2" customFormat="1" ht="12">
      <c r="A131" s="38"/>
      <c r="B131" s="39"/>
      <c r="C131" s="40"/>
      <c r="D131" s="234" t="s">
        <v>154</v>
      </c>
      <c r="E131" s="40"/>
      <c r="F131" s="255" t="s">
        <v>155</v>
      </c>
      <c r="G131" s="40"/>
      <c r="H131" s="40"/>
      <c r="I131" s="256"/>
      <c r="J131" s="40"/>
      <c r="K131" s="40"/>
      <c r="L131" s="44"/>
      <c r="M131" s="257"/>
      <c r="N131" s="258"/>
      <c r="O131" s="91"/>
      <c r="P131" s="91"/>
      <c r="Q131" s="91"/>
      <c r="R131" s="91"/>
      <c r="S131" s="91"/>
      <c r="T131" s="92"/>
      <c r="U131" s="38"/>
      <c r="V131" s="38"/>
      <c r="W131" s="38"/>
      <c r="X131" s="38"/>
      <c r="Y131" s="38"/>
      <c r="Z131" s="38"/>
      <c r="AA131" s="38"/>
      <c r="AB131" s="38"/>
      <c r="AC131" s="38"/>
      <c r="AD131" s="38"/>
      <c r="AE131" s="38"/>
      <c r="AT131" s="17" t="s">
        <v>154</v>
      </c>
      <c r="AU131" s="17" t="s">
        <v>80</v>
      </c>
    </row>
    <row r="132" spans="1:65" s="2" customFormat="1" ht="14.4" customHeight="1">
      <c r="A132" s="38"/>
      <c r="B132" s="39"/>
      <c r="C132" s="219" t="s">
        <v>156</v>
      </c>
      <c r="D132" s="219" t="s">
        <v>142</v>
      </c>
      <c r="E132" s="220" t="s">
        <v>157</v>
      </c>
      <c r="F132" s="221" t="s">
        <v>158</v>
      </c>
      <c r="G132" s="222" t="s">
        <v>153</v>
      </c>
      <c r="H132" s="223">
        <v>1500</v>
      </c>
      <c r="I132" s="224"/>
      <c r="J132" s="225">
        <f>ROUND(I132*H132,2)</f>
        <v>0</v>
      </c>
      <c r="K132" s="221" t="s">
        <v>1</v>
      </c>
      <c r="L132" s="44"/>
      <c r="M132" s="226" t="s">
        <v>1</v>
      </c>
      <c r="N132" s="227" t="s">
        <v>38</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147</v>
      </c>
      <c r="AT132" s="230" t="s">
        <v>142</v>
      </c>
      <c r="AU132" s="230" t="s">
        <v>80</v>
      </c>
      <c r="AY132" s="17" t="s">
        <v>141</v>
      </c>
      <c r="BE132" s="231">
        <f>IF(N132="základní",J132,0)</f>
        <v>0</v>
      </c>
      <c r="BF132" s="231">
        <f>IF(N132="snížená",J132,0)</f>
        <v>0</v>
      </c>
      <c r="BG132" s="231">
        <f>IF(N132="zákl. přenesená",J132,0)</f>
        <v>0</v>
      </c>
      <c r="BH132" s="231">
        <f>IF(N132="sníž. přenesená",J132,0)</f>
        <v>0</v>
      </c>
      <c r="BI132" s="231">
        <f>IF(N132="nulová",J132,0)</f>
        <v>0</v>
      </c>
      <c r="BJ132" s="17" t="s">
        <v>80</v>
      </c>
      <c r="BK132" s="231">
        <f>ROUND(I132*H132,2)</f>
        <v>0</v>
      </c>
      <c r="BL132" s="17" t="s">
        <v>147</v>
      </c>
      <c r="BM132" s="230" t="s">
        <v>159</v>
      </c>
    </row>
    <row r="133" spans="1:47" s="2" customFormat="1" ht="12">
      <c r="A133" s="38"/>
      <c r="B133" s="39"/>
      <c r="C133" s="40"/>
      <c r="D133" s="234" t="s">
        <v>154</v>
      </c>
      <c r="E133" s="40"/>
      <c r="F133" s="255" t="s">
        <v>160</v>
      </c>
      <c r="G133" s="40"/>
      <c r="H133" s="40"/>
      <c r="I133" s="256"/>
      <c r="J133" s="40"/>
      <c r="K133" s="40"/>
      <c r="L133" s="44"/>
      <c r="M133" s="257"/>
      <c r="N133" s="258"/>
      <c r="O133" s="91"/>
      <c r="P133" s="91"/>
      <c r="Q133" s="91"/>
      <c r="R133" s="91"/>
      <c r="S133" s="91"/>
      <c r="T133" s="92"/>
      <c r="U133" s="38"/>
      <c r="V133" s="38"/>
      <c r="W133" s="38"/>
      <c r="X133" s="38"/>
      <c r="Y133" s="38"/>
      <c r="Z133" s="38"/>
      <c r="AA133" s="38"/>
      <c r="AB133" s="38"/>
      <c r="AC133" s="38"/>
      <c r="AD133" s="38"/>
      <c r="AE133" s="38"/>
      <c r="AT133" s="17" t="s">
        <v>154</v>
      </c>
      <c r="AU133" s="17" t="s">
        <v>80</v>
      </c>
    </row>
    <row r="134" spans="1:65" s="2" customFormat="1" ht="14.4" customHeight="1">
      <c r="A134" s="38"/>
      <c r="B134" s="39"/>
      <c r="C134" s="219" t="s">
        <v>147</v>
      </c>
      <c r="D134" s="219" t="s">
        <v>142</v>
      </c>
      <c r="E134" s="220" t="s">
        <v>161</v>
      </c>
      <c r="F134" s="221" t="s">
        <v>158</v>
      </c>
      <c r="G134" s="222" t="s">
        <v>153</v>
      </c>
      <c r="H134" s="223">
        <v>1500</v>
      </c>
      <c r="I134" s="224"/>
      <c r="J134" s="225">
        <f>ROUND(I134*H134,2)</f>
        <v>0</v>
      </c>
      <c r="K134" s="221" t="s">
        <v>1</v>
      </c>
      <c r="L134" s="44"/>
      <c r="M134" s="226" t="s">
        <v>1</v>
      </c>
      <c r="N134" s="227" t="s">
        <v>38</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147</v>
      </c>
      <c r="AT134" s="230" t="s">
        <v>142</v>
      </c>
      <c r="AU134" s="230" t="s">
        <v>80</v>
      </c>
      <c r="AY134" s="17" t="s">
        <v>141</v>
      </c>
      <c r="BE134" s="231">
        <f>IF(N134="základní",J134,0)</f>
        <v>0</v>
      </c>
      <c r="BF134" s="231">
        <f>IF(N134="snížená",J134,0)</f>
        <v>0</v>
      </c>
      <c r="BG134" s="231">
        <f>IF(N134="zákl. přenesená",J134,0)</f>
        <v>0</v>
      </c>
      <c r="BH134" s="231">
        <f>IF(N134="sníž. přenesená",J134,0)</f>
        <v>0</v>
      </c>
      <c r="BI134" s="231">
        <f>IF(N134="nulová",J134,0)</f>
        <v>0</v>
      </c>
      <c r="BJ134" s="17" t="s">
        <v>80</v>
      </c>
      <c r="BK134" s="231">
        <f>ROUND(I134*H134,2)</f>
        <v>0</v>
      </c>
      <c r="BL134" s="17" t="s">
        <v>147</v>
      </c>
      <c r="BM134" s="230" t="s">
        <v>162</v>
      </c>
    </row>
    <row r="135" spans="1:47" s="2" customFormat="1" ht="12">
      <c r="A135" s="38"/>
      <c r="B135" s="39"/>
      <c r="C135" s="40"/>
      <c r="D135" s="234" t="s">
        <v>154</v>
      </c>
      <c r="E135" s="40"/>
      <c r="F135" s="255" t="s">
        <v>163</v>
      </c>
      <c r="G135" s="40"/>
      <c r="H135" s="40"/>
      <c r="I135" s="256"/>
      <c r="J135" s="40"/>
      <c r="K135" s="40"/>
      <c r="L135" s="44"/>
      <c r="M135" s="257"/>
      <c r="N135" s="258"/>
      <c r="O135" s="91"/>
      <c r="P135" s="91"/>
      <c r="Q135" s="91"/>
      <c r="R135" s="91"/>
      <c r="S135" s="91"/>
      <c r="T135" s="92"/>
      <c r="U135" s="38"/>
      <c r="V135" s="38"/>
      <c r="W135" s="38"/>
      <c r="X135" s="38"/>
      <c r="Y135" s="38"/>
      <c r="Z135" s="38"/>
      <c r="AA135" s="38"/>
      <c r="AB135" s="38"/>
      <c r="AC135" s="38"/>
      <c r="AD135" s="38"/>
      <c r="AE135" s="38"/>
      <c r="AT135" s="17" t="s">
        <v>154</v>
      </c>
      <c r="AU135" s="17" t="s">
        <v>80</v>
      </c>
    </row>
    <row r="136" spans="1:65" s="2" customFormat="1" ht="14.4" customHeight="1">
      <c r="A136" s="38"/>
      <c r="B136" s="39"/>
      <c r="C136" s="219" t="s">
        <v>140</v>
      </c>
      <c r="D136" s="219" t="s">
        <v>142</v>
      </c>
      <c r="E136" s="220" t="s">
        <v>164</v>
      </c>
      <c r="F136" s="221" t="s">
        <v>165</v>
      </c>
      <c r="G136" s="222" t="s">
        <v>166</v>
      </c>
      <c r="H136" s="223">
        <v>1</v>
      </c>
      <c r="I136" s="224"/>
      <c r="J136" s="225">
        <f>ROUND(I136*H136,2)</f>
        <v>0</v>
      </c>
      <c r="K136" s="221" t="s">
        <v>1</v>
      </c>
      <c r="L136" s="44"/>
      <c r="M136" s="226" t="s">
        <v>1</v>
      </c>
      <c r="N136" s="227" t="s">
        <v>38</v>
      </c>
      <c r="O136" s="91"/>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147</v>
      </c>
      <c r="AT136" s="230" t="s">
        <v>142</v>
      </c>
      <c r="AU136" s="230" t="s">
        <v>80</v>
      </c>
      <c r="AY136" s="17" t="s">
        <v>141</v>
      </c>
      <c r="BE136" s="231">
        <f>IF(N136="základní",J136,0)</f>
        <v>0</v>
      </c>
      <c r="BF136" s="231">
        <f>IF(N136="snížená",J136,0)</f>
        <v>0</v>
      </c>
      <c r="BG136" s="231">
        <f>IF(N136="zákl. přenesená",J136,0)</f>
        <v>0</v>
      </c>
      <c r="BH136" s="231">
        <f>IF(N136="sníž. přenesená",J136,0)</f>
        <v>0</v>
      </c>
      <c r="BI136" s="231">
        <f>IF(N136="nulová",J136,0)</f>
        <v>0</v>
      </c>
      <c r="BJ136" s="17" t="s">
        <v>80</v>
      </c>
      <c r="BK136" s="231">
        <f>ROUND(I136*H136,2)</f>
        <v>0</v>
      </c>
      <c r="BL136" s="17" t="s">
        <v>147</v>
      </c>
      <c r="BM136" s="230" t="s">
        <v>167</v>
      </c>
    </row>
    <row r="137" spans="1:47" s="2" customFormat="1" ht="12">
      <c r="A137" s="38"/>
      <c r="B137" s="39"/>
      <c r="C137" s="40"/>
      <c r="D137" s="234" t="s">
        <v>154</v>
      </c>
      <c r="E137" s="40"/>
      <c r="F137" s="255" t="s">
        <v>168</v>
      </c>
      <c r="G137" s="40"/>
      <c r="H137" s="40"/>
      <c r="I137" s="256"/>
      <c r="J137" s="40"/>
      <c r="K137" s="40"/>
      <c r="L137" s="44"/>
      <c r="M137" s="257"/>
      <c r="N137" s="258"/>
      <c r="O137" s="91"/>
      <c r="P137" s="91"/>
      <c r="Q137" s="91"/>
      <c r="R137" s="91"/>
      <c r="S137" s="91"/>
      <c r="T137" s="92"/>
      <c r="U137" s="38"/>
      <c r="V137" s="38"/>
      <c r="W137" s="38"/>
      <c r="X137" s="38"/>
      <c r="Y137" s="38"/>
      <c r="Z137" s="38"/>
      <c r="AA137" s="38"/>
      <c r="AB137" s="38"/>
      <c r="AC137" s="38"/>
      <c r="AD137" s="38"/>
      <c r="AE137" s="38"/>
      <c r="AT137" s="17" t="s">
        <v>154</v>
      </c>
      <c r="AU137" s="17" t="s">
        <v>80</v>
      </c>
    </row>
    <row r="138" spans="1:51" s="12" customFormat="1" ht="12">
      <c r="A138" s="12"/>
      <c r="B138" s="232"/>
      <c r="C138" s="233"/>
      <c r="D138" s="234" t="s">
        <v>148</v>
      </c>
      <c r="E138" s="235" t="s">
        <v>1</v>
      </c>
      <c r="F138" s="236" t="s">
        <v>80</v>
      </c>
      <c r="G138" s="233"/>
      <c r="H138" s="237">
        <v>1</v>
      </c>
      <c r="I138" s="238"/>
      <c r="J138" s="233"/>
      <c r="K138" s="233"/>
      <c r="L138" s="239"/>
      <c r="M138" s="240"/>
      <c r="N138" s="241"/>
      <c r="O138" s="241"/>
      <c r="P138" s="241"/>
      <c r="Q138" s="241"/>
      <c r="R138" s="241"/>
      <c r="S138" s="241"/>
      <c r="T138" s="242"/>
      <c r="U138" s="12"/>
      <c r="V138" s="12"/>
      <c r="W138" s="12"/>
      <c r="X138" s="12"/>
      <c r="Y138" s="12"/>
      <c r="Z138" s="12"/>
      <c r="AA138" s="12"/>
      <c r="AB138" s="12"/>
      <c r="AC138" s="12"/>
      <c r="AD138" s="12"/>
      <c r="AE138" s="12"/>
      <c r="AT138" s="243" t="s">
        <v>148</v>
      </c>
      <c r="AU138" s="243" t="s">
        <v>80</v>
      </c>
      <c r="AV138" s="12" t="s">
        <v>82</v>
      </c>
      <c r="AW138" s="12" t="s">
        <v>30</v>
      </c>
      <c r="AX138" s="12" t="s">
        <v>73</v>
      </c>
      <c r="AY138" s="243" t="s">
        <v>141</v>
      </c>
    </row>
    <row r="139" spans="1:51" s="14" customFormat="1" ht="12">
      <c r="A139" s="14"/>
      <c r="B139" s="259"/>
      <c r="C139" s="260"/>
      <c r="D139" s="234" t="s">
        <v>148</v>
      </c>
      <c r="E139" s="261" t="s">
        <v>1</v>
      </c>
      <c r="F139" s="262" t="s">
        <v>169</v>
      </c>
      <c r="G139" s="260"/>
      <c r="H139" s="261" t="s">
        <v>1</v>
      </c>
      <c r="I139" s="263"/>
      <c r="J139" s="260"/>
      <c r="K139" s="260"/>
      <c r="L139" s="264"/>
      <c r="M139" s="265"/>
      <c r="N139" s="266"/>
      <c r="O139" s="266"/>
      <c r="P139" s="266"/>
      <c r="Q139" s="266"/>
      <c r="R139" s="266"/>
      <c r="S139" s="266"/>
      <c r="T139" s="267"/>
      <c r="U139" s="14"/>
      <c r="V139" s="14"/>
      <c r="W139" s="14"/>
      <c r="X139" s="14"/>
      <c r="Y139" s="14"/>
      <c r="Z139" s="14"/>
      <c r="AA139" s="14"/>
      <c r="AB139" s="14"/>
      <c r="AC139" s="14"/>
      <c r="AD139" s="14"/>
      <c r="AE139" s="14"/>
      <c r="AT139" s="268" t="s">
        <v>148</v>
      </c>
      <c r="AU139" s="268" t="s">
        <v>80</v>
      </c>
      <c r="AV139" s="14" t="s">
        <v>80</v>
      </c>
      <c r="AW139" s="14" t="s">
        <v>30</v>
      </c>
      <c r="AX139" s="14" t="s">
        <v>73</v>
      </c>
      <c r="AY139" s="268" t="s">
        <v>141</v>
      </c>
    </row>
    <row r="140" spans="1:51" s="13" customFormat="1" ht="12">
      <c r="A140" s="13"/>
      <c r="B140" s="244"/>
      <c r="C140" s="245"/>
      <c r="D140" s="234" t="s">
        <v>148</v>
      </c>
      <c r="E140" s="246" t="s">
        <v>1</v>
      </c>
      <c r="F140" s="247" t="s">
        <v>150</v>
      </c>
      <c r="G140" s="245"/>
      <c r="H140" s="248">
        <v>1</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148</v>
      </c>
      <c r="AU140" s="254" t="s">
        <v>80</v>
      </c>
      <c r="AV140" s="13" t="s">
        <v>147</v>
      </c>
      <c r="AW140" s="13" t="s">
        <v>30</v>
      </c>
      <c r="AX140" s="13" t="s">
        <v>80</v>
      </c>
      <c r="AY140" s="254" t="s">
        <v>141</v>
      </c>
    </row>
    <row r="141" spans="1:65" s="2" customFormat="1" ht="14.4" customHeight="1">
      <c r="A141" s="38"/>
      <c r="B141" s="39"/>
      <c r="C141" s="219" t="s">
        <v>159</v>
      </c>
      <c r="D141" s="219" t="s">
        <v>142</v>
      </c>
      <c r="E141" s="220" t="s">
        <v>170</v>
      </c>
      <c r="F141" s="221" t="s">
        <v>171</v>
      </c>
      <c r="G141" s="222" t="s">
        <v>166</v>
      </c>
      <c r="H141" s="223">
        <v>1</v>
      </c>
      <c r="I141" s="224"/>
      <c r="J141" s="225">
        <f>ROUND(I141*H141,2)</f>
        <v>0</v>
      </c>
      <c r="K141" s="221" t="s">
        <v>1</v>
      </c>
      <c r="L141" s="44"/>
      <c r="M141" s="226" t="s">
        <v>1</v>
      </c>
      <c r="N141" s="227" t="s">
        <v>38</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147</v>
      </c>
      <c r="AT141" s="230" t="s">
        <v>142</v>
      </c>
      <c r="AU141" s="230" t="s">
        <v>80</v>
      </c>
      <c r="AY141" s="17" t="s">
        <v>141</v>
      </c>
      <c r="BE141" s="231">
        <f>IF(N141="základní",J141,0)</f>
        <v>0</v>
      </c>
      <c r="BF141" s="231">
        <f>IF(N141="snížená",J141,0)</f>
        <v>0</v>
      </c>
      <c r="BG141" s="231">
        <f>IF(N141="zákl. přenesená",J141,0)</f>
        <v>0</v>
      </c>
      <c r="BH141" s="231">
        <f>IF(N141="sníž. přenesená",J141,0)</f>
        <v>0</v>
      </c>
      <c r="BI141" s="231">
        <f>IF(N141="nulová",J141,0)</f>
        <v>0</v>
      </c>
      <c r="BJ141" s="17" t="s">
        <v>80</v>
      </c>
      <c r="BK141" s="231">
        <f>ROUND(I141*H141,2)</f>
        <v>0</v>
      </c>
      <c r="BL141" s="17" t="s">
        <v>147</v>
      </c>
      <c r="BM141" s="230" t="s">
        <v>172</v>
      </c>
    </row>
    <row r="142" spans="1:47" s="2" customFormat="1" ht="12">
      <c r="A142" s="38"/>
      <c r="B142" s="39"/>
      <c r="C142" s="40"/>
      <c r="D142" s="234" t="s">
        <v>154</v>
      </c>
      <c r="E142" s="40"/>
      <c r="F142" s="255" t="s">
        <v>173</v>
      </c>
      <c r="G142" s="40"/>
      <c r="H142" s="40"/>
      <c r="I142" s="256"/>
      <c r="J142" s="40"/>
      <c r="K142" s="40"/>
      <c r="L142" s="44"/>
      <c r="M142" s="257"/>
      <c r="N142" s="258"/>
      <c r="O142" s="91"/>
      <c r="P142" s="91"/>
      <c r="Q142" s="91"/>
      <c r="R142" s="91"/>
      <c r="S142" s="91"/>
      <c r="T142" s="92"/>
      <c r="U142" s="38"/>
      <c r="V142" s="38"/>
      <c r="W142" s="38"/>
      <c r="X142" s="38"/>
      <c r="Y142" s="38"/>
      <c r="Z142" s="38"/>
      <c r="AA142" s="38"/>
      <c r="AB142" s="38"/>
      <c r="AC142" s="38"/>
      <c r="AD142" s="38"/>
      <c r="AE142" s="38"/>
      <c r="AT142" s="17" t="s">
        <v>154</v>
      </c>
      <c r="AU142" s="17" t="s">
        <v>80</v>
      </c>
    </row>
    <row r="143" spans="1:51" s="12" customFormat="1" ht="12">
      <c r="A143" s="12"/>
      <c r="B143" s="232"/>
      <c r="C143" s="233"/>
      <c r="D143" s="234" t="s">
        <v>148</v>
      </c>
      <c r="E143" s="235" t="s">
        <v>1</v>
      </c>
      <c r="F143" s="236" t="s">
        <v>80</v>
      </c>
      <c r="G143" s="233"/>
      <c r="H143" s="237">
        <v>1</v>
      </c>
      <c r="I143" s="238"/>
      <c r="J143" s="233"/>
      <c r="K143" s="233"/>
      <c r="L143" s="239"/>
      <c r="M143" s="240"/>
      <c r="N143" s="241"/>
      <c r="O143" s="241"/>
      <c r="P143" s="241"/>
      <c r="Q143" s="241"/>
      <c r="R143" s="241"/>
      <c r="S143" s="241"/>
      <c r="T143" s="242"/>
      <c r="U143" s="12"/>
      <c r="V143" s="12"/>
      <c r="W143" s="12"/>
      <c r="X143" s="12"/>
      <c r="Y143" s="12"/>
      <c r="Z143" s="12"/>
      <c r="AA143" s="12"/>
      <c r="AB143" s="12"/>
      <c r="AC143" s="12"/>
      <c r="AD143" s="12"/>
      <c r="AE143" s="12"/>
      <c r="AT143" s="243" t="s">
        <v>148</v>
      </c>
      <c r="AU143" s="243" t="s">
        <v>80</v>
      </c>
      <c r="AV143" s="12" t="s">
        <v>82</v>
      </c>
      <c r="AW143" s="12" t="s">
        <v>30</v>
      </c>
      <c r="AX143" s="12" t="s">
        <v>73</v>
      </c>
      <c r="AY143" s="243" t="s">
        <v>141</v>
      </c>
    </row>
    <row r="144" spans="1:51" s="14" customFormat="1" ht="12">
      <c r="A144" s="14"/>
      <c r="B144" s="259"/>
      <c r="C144" s="260"/>
      <c r="D144" s="234" t="s">
        <v>148</v>
      </c>
      <c r="E144" s="261" t="s">
        <v>1</v>
      </c>
      <c r="F144" s="262" t="s">
        <v>174</v>
      </c>
      <c r="G144" s="260"/>
      <c r="H144" s="261" t="s">
        <v>1</v>
      </c>
      <c r="I144" s="263"/>
      <c r="J144" s="260"/>
      <c r="K144" s="260"/>
      <c r="L144" s="264"/>
      <c r="M144" s="265"/>
      <c r="N144" s="266"/>
      <c r="O144" s="266"/>
      <c r="P144" s="266"/>
      <c r="Q144" s="266"/>
      <c r="R144" s="266"/>
      <c r="S144" s="266"/>
      <c r="T144" s="267"/>
      <c r="U144" s="14"/>
      <c r="V144" s="14"/>
      <c r="W144" s="14"/>
      <c r="X144" s="14"/>
      <c r="Y144" s="14"/>
      <c r="Z144" s="14"/>
      <c r="AA144" s="14"/>
      <c r="AB144" s="14"/>
      <c r="AC144" s="14"/>
      <c r="AD144" s="14"/>
      <c r="AE144" s="14"/>
      <c r="AT144" s="268" t="s">
        <v>148</v>
      </c>
      <c r="AU144" s="268" t="s">
        <v>80</v>
      </c>
      <c r="AV144" s="14" t="s">
        <v>80</v>
      </c>
      <c r="AW144" s="14" t="s">
        <v>30</v>
      </c>
      <c r="AX144" s="14" t="s">
        <v>73</v>
      </c>
      <c r="AY144" s="268" t="s">
        <v>141</v>
      </c>
    </row>
    <row r="145" spans="1:51" s="13" customFormat="1" ht="12">
      <c r="A145" s="13"/>
      <c r="B145" s="244"/>
      <c r="C145" s="245"/>
      <c r="D145" s="234" t="s">
        <v>148</v>
      </c>
      <c r="E145" s="246" t="s">
        <v>1</v>
      </c>
      <c r="F145" s="247" t="s">
        <v>150</v>
      </c>
      <c r="G145" s="245"/>
      <c r="H145" s="248">
        <v>1</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148</v>
      </c>
      <c r="AU145" s="254" t="s">
        <v>80</v>
      </c>
      <c r="AV145" s="13" t="s">
        <v>147</v>
      </c>
      <c r="AW145" s="13" t="s">
        <v>30</v>
      </c>
      <c r="AX145" s="13" t="s">
        <v>80</v>
      </c>
      <c r="AY145" s="254" t="s">
        <v>141</v>
      </c>
    </row>
    <row r="146" spans="1:65" s="2" customFormat="1" ht="14.4" customHeight="1">
      <c r="A146" s="38"/>
      <c r="B146" s="39"/>
      <c r="C146" s="219" t="s">
        <v>175</v>
      </c>
      <c r="D146" s="219" t="s">
        <v>142</v>
      </c>
      <c r="E146" s="220" t="s">
        <v>176</v>
      </c>
      <c r="F146" s="221" t="s">
        <v>177</v>
      </c>
      <c r="G146" s="222" t="s">
        <v>166</v>
      </c>
      <c r="H146" s="223">
        <v>1</v>
      </c>
      <c r="I146" s="224"/>
      <c r="J146" s="225">
        <f>ROUND(I146*H146,2)</f>
        <v>0</v>
      </c>
      <c r="K146" s="221" t="s">
        <v>1</v>
      </c>
      <c r="L146" s="44"/>
      <c r="M146" s="226" t="s">
        <v>1</v>
      </c>
      <c r="N146" s="227" t="s">
        <v>38</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147</v>
      </c>
      <c r="AT146" s="230" t="s">
        <v>142</v>
      </c>
      <c r="AU146" s="230" t="s">
        <v>80</v>
      </c>
      <c r="AY146" s="17" t="s">
        <v>141</v>
      </c>
      <c r="BE146" s="231">
        <f>IF(N146="základní",J146,0)</f>
        <v>0</v>
      </c>
      <c r="BF146" s="231">
        <f>IF(N146="snížená",J146,0)</f>
        <v>0</v>
      </c>
      <c r="BG146" s="231">
        <f>IF(N146="zákl. přenesená",J146,0)</f>
        <v>0</v>
      </c>
      <c r="BH146" s="231">
        <f>IF(N146="sníž. přenesená",J146,0)</f>
        <v>0</v>
      </c>
      <c r="BI146" s="231">
        <f>IF(N146="nulová",J146,0)</f>
        <v>0</v>
      </c>
      <c r="BJ146" s="17" t="s">
        <v>80</v>
      </c>
      <c r="BK146" s="231">
        <f>ROUND(I146*H146,2)</f>
        <v>0</v>
      </c>
      <c r="BL146" s="17" t="s">
        <v>147</v>
      </c>
      <c r="BM146" s="230" t="s">
        <v>178</v>
      </c>
    </row>
    <row r="147" spans="1:47" s="2" customFormat="1" ht="12">
      <c r="A147" s="38"/>
      <c r="B147" s="39"/>
      <c r="C147" s="40"/>
      <c r="D147" s="234" t="s">
        <v>154</v>
      </c>
      <c r="E147" s="40"/>
      <c r="F147" s="255" t="s">
        <v>179</v>
      </c>
      <c r="G147" s="40"/>
      <c r="H147" s="40"/>
      <c r="I147" s="256"/>
      <c r="J147" s="40"/>
      <c r="K147" s="40"/>
      <c r="L147" s="44"/>
      <c r="M147" s="257"/>
      <c r="N147" s="258"/>
      <c r="O147" s="91"/>
      <c r="P147" s="91"/>
      <c r="Q147" s="91"/>
      <c r="R147" s="91"/>
      <c r="S147" s="91"/>
      <c r="T147" s="92"/>
      <c r="U147" s="38"/>
      <c r="V147" s="38"/>
      <c r="W147" s="38"/>
      <c r="X147" s="38"/>
      <c r="Y147" s="38"/>
      <c r="Z147" s="38"/>
      <c r="AA147" s="38"/>
      <c r="AB147" s="38"/>
      <c r="AC147" s="38"/>
      <c r="AD147" s="38"/>
      <c r="AE147" s="38"/>
      <c r="AT147" s="17" t="s">
        <v>154</v>
      </c>
      <c r="AU147" s="17" t="s">
        <v>80</v>
      </c>
    </row>
    <row r="148" spans="1:65" s="2" customFormat="1" ht="14.4" customHeight="1">
      <c r="A148" s="38"/>
      <c r="B148" s="39"/>
      <c r="C148" s="219" t="s">
        <v>162</v>
      </c>
      <c r="D148" s="219" t="s">
        <v>142</v>
      </c>
      <c r="E148" s="220" t="s">
        <v>180</v>
      </c>
      <c r="F148" s="221" t="s">
        <v>181</v>
      </c>
      <c r="G148" s="222" t="s">
        <v>166</v>
      </c>
      <c r="H148" s="223">
        <v>1</v>
      </c>
      <c r="I148" s="224"/>
      <c r="J148" s="225">
        <f>ROUND(I148*H148,2)</f>
        <v>0</v>
      </c>
      <c r="K148" s="221" t="s">
        <v>1</v>
      </c>
      <c r="L148" s="44"/>
      <c r="M148" s="226" t="s">
        <v>1</v>
      </c>
      <c r="N148" s="227" t="s">
        <v>38</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147</v>
      </c>
      <c r="AT148" s="230" t="s">
        <v>142</v>
      </c>
      <c r="AU148" s="230" t="s">
        <v>80</v>
      </c>
      <c r="AY148" s="17" t="s">
        <v>141</v>
      </c>
      <c r="BE148" s="231">
        <f>IF(N148="základní",J148,0)</f>
        <v>0</v>
      </c>
      <c r="BF148" s="231">
        <f>IF(N148="snížená",J148,0)</f>
        <v>0</v>
      </c>
      <c r="BG148" s="231">
        <f>IF(N148="zákl. přenesená",J148,0)</f>
        <v>0</v>
      </c>
      <c r="BH148" s="231">
        <f>IF(N148="sníž. přenesená",J148,0)</f>
        <v>0</v>
      </c>
      <c r="BI148" s="231">
        <f>IF(N148="nulová",J148,0)</f>
        <v>0</v>
      </c>
      <c r="BJ148" s="17" t="s">
        <v>80</v>
      </c>
      <c r="BK148" s="231">
        <f>ROUND(I148*H148,2)</f>
        <v>0</v>
      </c>
      <c r="BL148" s="17" t="s">
        <v>147</v>
      </c>
      <c r="BM148" s="230" t="s">
        <v>182</v>
      </c>
    </row>
    <row r="149" spans="1:47" s="2" customFormat="1" ht="12">
      <c r="A149" s="38"/>
      <c r="B149" s="39"/>
      <c r="C149" s="40"/>
      <c r="D149" s="234" t="s">
        <v>154</v>
      </c>
      <c r="E149" s="40"/>
      <c r="F149" s="255" t="s">
        <v>183</v>
      </c>
      <c r="G149" s="40"/>
      <c r="H149" s="40"/>
      <c r="I149" s="256"/>
      <c r="J149" s="40"/>
      <c r="K149" s="40"/>
      <c r="L149" s="44"/>
      <c r="M149" s="257"/>
      <c r="N149" s="258"/>
      <c r="O149" s="91"/>
      <c r="P149" s="91"/>
      <c r="Q149" s="91"/>
      <c r="R149" s="91"/>
      <c r="S149" s="91"/>
      <c r="T149" s="92"/>
      <c r="U149" s="38"/>
      <c r="V149" s="38"/>
      <c r="W149" s="38"/>
      <c r="X149" s="38"/>
      <c r="Y149" s="38"/>
      <c r="Z149" s="38"/>
      <c r="AA149" s="38"/>
      <c r="AB149" s="38"/>
      <c r="AC149" s="38"/>
      <c r="AD149" s="38"/>
      <c r="AE149" s="38"/>
      <c r="AT149" s="17" t="s">
        <v>154</v>
      </c>
      <c r="AU149" s="17" t="s">
        <v>80</v>
      </c>
    </row>
    <row r="150" spans="1:65" s="2" customFormat="1" ht="14.4" customHeight="1">
      <c r="A150" s="38"/>
      <c r="B150" s="39"/>
      <c r="C150" s="219" t="s">
        <v>184</v>
      </c>
      <c r="D150" s="219" t="s">
        <v>142</v>
      </c>
      <c r="E150" s="220" t="s">
        <v>185</v>
      </c>
      <c r="F150" s="221" t="s">
        <v>186</v>
      </c>
      <c r="G150" s="222" t="s">
        <v>166</v>
      </c>
      <c r="H150" s="223">
        <v>1</v>
      </c>
      <c r="I150" s="224"/>
      <c r="J150" s="225">
        <f>ROUND(I150*H150,2)</f>
        <v>0</v>
      </c>
      <c r="K150" s="221" t="s">
        <v>1</v>
      </c>
      <c r="L150" s="44"/>
      <c r="M150" s="226" t="s">
        <v>1</v>
      </c>
      <c r="N150" s="227" t="s">
        <v>38</v>
      </c>
      <c r="O150" s="91"/>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147</v>
      </c>
      <c r="AT150" s="230" t="s">
        <v>142</v>
      </c>
      <c r="AU150" s="230" t="s">
        <v>80</v>
      </c>
      <c r="AY150" s="17" t="s">
        <v>141</v>
      </c>
      <c r="BE150" s="231">
        <f>IF(N150="základní",J150,0)</f>
        <v>0</v>
      </c>
      <c r="BF150" s="231">
        <f>IF(N150="snížená",J150,0)</f>
        <v>0</v>
      </c>
      <c r="BG150" s="231">
        <f>IF(N150="zákl. přenesená",J150,0)</f>
        <v>0</v>
      </c>
      <c r="BH150" s="231">
        <f>IF(N150="sníž. přenesená",J150,0)</f>
        <v>0</v>
      </c>
      <c r="BI150" s="231">
        <f>IF(N150="nulová",J150,0)</f>
        <v>0</v>
      </c>
      <c r="BJ150" s="17" t="s">
        <v>80</v>
      </c>
      <c r="BK150" s="231">
        <f>ROUND(I150*H150,2)</f>
        <v>0</v>
      </c>
      <c r="BL150" s="17" t="s">
        <v>147</v>
      </c>
      <c r="BM150" s="230" t="s">
        <v>187</v>
      </c>
    </row>
    <row r="151" spans="1:47" s="2" customFormat="1" ht="12">
      <c r="A151" s="38"/>
      <c r="B151" s="39"/>
      <c r="C151" s="40"/>
      <c r="D151" s="234" t="s">
        <v>154</v>
      </c>
      <c r="E151" s="40"/>
      <c r="F151" s="255" t="s">
        <v>188</v>
      </c>
      <c r="G151" s="40"/>
      <c r="H151" s="40"/>
      <c r="I151" s="256"/>
      <c r="J151" s="40"/>
      <c r="K151" s="40"/>
      <c r="L151" s="44"/>
      <c r="M151" s="257"/>
      <c r="N151" s="258"/>
      <c r="O151" s="91"/>
      <c r="P151" s="91"/>
      <c r="Q151" s="91"/>
      <c r="R151" s="91"/>
      <c r="S151" s="91"/>
      <c r="T151" s="92"/>
      <c r="U151" s="38"/>
      <c r="V151" s="38"/>
      <c r="W151" s="38"/>
      <c r="X151" s="38"/>
      <c r="Y151" s="38"/>
      <c r="Z151" s="38"/>
      <c r="AA151" s="38"/>
      <c r="AB151" s="38"/>
      <c r="AC151" s="38"/>
      <c r="AD151" s="38"/>
      <c r="AE151" s="38"/>
      <c r="AT151" s="17" t="s">
        <v>154</v>
      </c>
      <c r="AU151" s="17" t="s">
        <v>80</v>
      </c>
    </row>
    <row r="152" spans="1:51" s="12" customFormat="1" ht="12">
      <c r="A152" s="12"/>
      <c r="B152" s="232"/>
      <c r="C152" s="233"/>
      <c r="D152" s="234" t="s">
        <v>148</v>
      </c>
      <c r="E152" s="235" t="s">
        <v>1</v>
      </c>
      <c r="F152" s="236" t="s">
        <v>80</v>
      </c>
      <c r="G152" s="233"/>
      <c r="H152" s="237">
        <v>1</v>
      </c>
      <c r="I152" s="238"/>
      <c r="J152" s="233"/>
      <c r="K152" s="233"/>
      <c r="L152" s="239"/>
      <c r="M152" s="240"/>
      <c r="N152" s="241"/>
      <c r="O152" s="241"/>
      <c r="P152" s="241"/>
      <c r="Q152" s="241"/>
      <c r="R152" s="241"/>
      <c r="S152" s="241"/>
      <c r="T152" s="242"/>
      <c r="U152" s="12"/>
      <c r="V152" s="12"/>
      <c r="W152" s="12"/>
      <c r="X152" s="12"/>
      <c r="Y152" s="12"/>
      <c r="Z152" s="12"/>
      <c r="AA152" s="12"/>
      <c r="AB152" s="12"/>
      <c r="AC152" s="12"/>
      <c r="AD152" s="12"/>
      <c r="AE152" s="12"/>
      <c r="AT152" s="243" t="s">
        <v>148</v>
      </c>
      <c r="AU152" s="243" t="s">
        <v>80</v>
      </c>
      <c r="AV152" s="12" t="s">
        <v>82</v>
      </c>
      <c r="AW152" s="12" t="s">
        <v>30</v>
      </c>
      <c r="AX152" s="12" t="s">
        <v>73</v>
      </c>
      <c r="AY152" s="243" t="s">
        <v>141</v>
      </c>
    </row>
    <row r="153" spans="1:51" s="14" customFormat="1" ht="12">
      <c r="A153" s="14"/>
      <c r="B153" s="259"/>
      <c r="C153" s="260"/>
      <c r="D153" s="234" t="s">
        <v>148</v>
      </c>
      <c r="E153" s="261" t="s">
        <v>1</v>
      </c>
      <c r="F153" s="262" t="s">
        <v>189</v>
      </c>
      <c r="G153" s="260"/>
      <c r="H153" s="261" t="s">
        <v>1</v>
      </c>
      <c r="I153" s="263"/>
      <c r="J153" s="260"/>
      <c r="K153" s="260"/>
      <c r="L153" s="264"/>
      <c r="M153" s="265"/>
      <c r="N153" s="266"/>
      <c r="O153" s="266"/>
      <c r="P153" s="266"/>
      <c r="Q153" s="266"/>
      <c r="R153" s="266"/>
      <c r="S153" s="266"/>
      <c r="T153" s="267"/>
      <c r="U153" s="14"/>
      <c r="V153" s="14"/>
      <c r="W153" s="14"/>
      <c r="X153" s="14"/>
      <c r="Y153" s="14"/>
      <c r="Z153" s="14"/>
      <c r="AA153" s="14"/>
      <c r="AB153" s="14"/>
      <c r="AC153" s="14"/>
      <c r="AD153" s="14"/>
      <c r="AE153" s="14"/>
      <c r="AT153" s="268" t="s">
        <v>148</v>
      </c>
      <c r="AU153" s="268" t="s">
        <v>80</v>
      </c>
      <c r="AV153" s="14" t="s">
        <v>80</v>
      </c>
      <c r="AW153" s="14" t="s">
        <v>30</v>
      </c>
      <c r="AX153" s="14" t="s">
        <v>73</v>
      </c>
      <c r="AY153" s="268" t="s">
        <v>141</v>
      </c>
    </row>
    <row r="154" spans="1:51" s="13" customFormat="1" ht="12">
      <c r="A154" s="13"/>
      <c r="B154" s="244"/>
      <c r="C154" s="245"/>
      <c r="D154" s="234" t="s">
        <v>148</v>
      </c>
      <c r="E154" s="246" t="s">
        <v>1</v>
      </c>
      <c r="F154" s="247" t="s">
        <v>150</v>
      </c>
      <c r="G154" s="245"/>
      <c r="H154" s="248">
        <v>1</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148</v>
      </c>
      <c r="AU154" s="254" t="s">
        <v>80</v>
      </c>
      <c r="AV154" s="13" t="s">
        <v>147</v>
      </c>
      <c r="AW154" s="13" t="s">
        <v>30</v>
      </c>
      <c r="AX154" s="13" t="s">
        <v>80</v>
      </c>
      <c r="AY154" s="254" t="s">
        <v>141</v>
      </c>
    </row>
    <row r="155" spans="1:65" s="2" customFormat="1" ht="14.4" customHeight="1">
      <c r="A155" s="38"/>
      <c r="B155" s="39"/>
      <c r="C155" s="219" t="s">
        <v>167</v>
      </c>
      <c r="D155" s="219" t="s">
        <v>142</v>
      </c>
      <c r="E155" s="220" t="s">
        <v>190</v>
      </c>
      <c r="F155" s="221" t="s">
        <v>191</v>
      </c>
      <c r="G155" s="222" t="s">
        <v>166</v>
      </c>
      <c r="H155" s="223">
        <v>1</v>
      </c>
      <c r="I155" s="224"/>
      <c r="J155" s="225">
        <f>ROUND(I155*H155,2)</f>
        <v>0</v>
      </c>
      <c r="K155" s="221" t="s">
        <v>1</v>
      </c>
      <c r="L155" s="44"/>
      <c r="M155" s="226" t="s">
        <v>1</v>
      </c>
      <c r="N155" s="227" t="s">
        <v>38</v>
      </c>
      <c r="O155" s="91"/>
      <c r="P155" s="228">
        <f>O155*H155</f>
        <v>0</v>
      </c>
      <c r="Q155" s="228">
        <v>0</v>
      </c>
      <c r="R155" s="228">
        <f>Q155*H155</f>
        <v>0</v>
      </c>
      <c r="S155" s="228">
        <v>0</v>
      </c>
      <c r="T155" s="229">
        <f>S155*H155</f>
        <v>0</v>
      </c>
      <c r="U155" s="38"/>
      <c r="V155" s="38"/>
      <c r="W155" s="38"/>
      <c r="X155" s="38"/>
      <c r="Y155" s="38"/>
      <c r="Z155" s="38"/>
      <c r="AA155" s="38"/>
      <c r="AB155" s="38"/>
      <c r="AC155" s="38"/>
      <c r="AD155" s="38"/>
      <c r="AE155" s="38"/>
      <c r="AR155" s="230" t="s">
        <v>147</v>
      </c>
      <c r="AT155" s="230" t="s">
        <v>142</v>
      </c>
      <c r="AU155" s="230" t="s">
        <v>80</v>
      </c>
      <c r="AY155" s="17" t="s">
        <v>141</v>
      </c>
      <c r="BE155" s="231">
        <f>IF(N155="základní",J155,0)</f>
        <v>0</v>
      </c>
      <c r="BF155" s="231">
        <f>IF(N155="snížená",J155,0)</f>
        <v>0</v>
      </c>
      <c r="BG155" s="231">
        <f>IF(N155="zákl. přenesená",J155,0)</f>
        <v>0</v>
      </c>
      <c r="BH155" s="231">
        <f>IF(N155="sníž. přenesená",J155,0)</f>
        <v>0</v>
      </c>
      <c r="BI155" s="231">
        <f>IF(N155="nulová",J155,0)</f>
        <v>0</v>
      </c>
      <c r="BJ155" s="17" t="s">
        <v>80</v>
      </c>
      <c r="BK155" s="231">
        <f>ROUND(I155*H155,2)</f>
        <v>0</v>
      </c>
      <c r="BL155" s="17" t="s">
        <v>147</v>
      </c>
      <c r="BM155" s="230" t="s">
        <v>192</v>
      </c>
    </row>
    <row r="156" spans="1:47" s="2" customFormat="1" ht="12">
      <c r="A156" s="38"/>
      <c r="B156" s="39"/>
      <c r="C156" s="40"/>
      <c r="D156" s="234" t="s">
        <v>154</v>
      </c>
      <c r="E156" s="40"/>
      <c r="F156" s="255" t="s">
        <v>193</v>
      </c>
      <c r="G156" s="40"/>
      <c r="H156" s="40"/>
      <c r="I156" s="256"/>
      <c r="J156" s="40"/>
      <c r="K156" s="40"/>
      <c r="L156" s="44"/>
      <c r="M156" s="257"/>
      <c r="N156" s="258"/>
      <c r="O156" s="91"/>
      <c r="P156" s="91"/>
      <c r="Q156" s="91"/>
      <c r="R156" s="91"/>
      <c r="S156" s="91"/>
      <c r="T156" s="92"/>
      <c r="U156" s="38"/>
      <c r="V156" s="38"/>
      <c r="W156" s="38"/>
      <c r="X156" s="38"/>
      <c r="Y156" s="38"/>
      <c r="Z156" s="38"/>
      <c r="AA156" s="38"/>
      <c r="AB156" s="38"/>
      <c r="AC156" s="38"/>
      <c r="AD156" s="38"/>
      <c r="AE156" s="38"/>
      <c r="AT156" s="17" t="s">
        <v>154</v>
      </c>
      <c r="AU156" s="17" t="s">
        <v>80</v>
      </c>
    </row>
    <row r="157" spans="1:51" s="12" customFormat="1" ht="12">
      <c r="A157" s="12"/>
      <c r="B157" s="232"/>
      <c r="C157" s="233"/>
      <c r="D157" s="234" t="s">
        <v>148</v>
      </c>
      <c r="E157" s="235" t="s">
        <v>1</v>
      </c>
      <c r="F157" s="236" t="s">
        <v>80</v>
      </c>
      <c r="G157" s="233"/>
      <c r="H157" s="237">
        <v>1</v>
      </c>
      <c r="I157" s="238"/>
      <c r="J157" s="233"/>
      <c r="K157" s="233"/>
      <c r="L157" s="239"/>
      <c r="M157" s="240"/>
      <c r="N157" s="241"/>
      <c r="O157" s="241"/>
      <c r="P157" s="241"/>
      <c r="Q157" s="241"/>
      <c r="R157" s="241"/>
      <c r="S157" s="241"/>
      <c r="T157" s="242"/>
      <c r="U157" s="12"/>
      <c r="V157" s="12"/>
      <c r="W157" s="12"/>
      <c r="X157" s="12"/>
      <c r="Y157" s="12"/>
      <c r="Z157" s="12"/>
      <c r="AA157" s="12"/>
      <c r="AB157" s="12"/>
      <c r="AC157" s="12"/>
      <c r="AD157" s="12"/>
      <c r="AE157" s="12"/>
      <c r="AT157" s="243" t="s">
        <v>148</v>
      </c>
      <c r="AU157" s="243" t="s">
        <v>80</v>
      </c>
      <c r="AV157" s="12" t="s">
        <v>82</v>
      </c>
      <c r="AW157" s="12" t="s">
        <v>30</v>
      </c>
      <c r="AX157" s="12" t="s">
        <v>73</v>
      </c>
      <c r="AY157" s="243" t="s">
        <v>141</v>
      </c>
    </row>
    <row r="158" spans="1:51" s="14" customFormat="1" ht="12">
      <c r="A158" s="14"/>
      <c r="B158" s="259"/>
      <c r="C158" s="260"/>
      <c r="D158" s="234" t="s">
        <v>148</v>
      </c>
      <c r="E158" s="261" t="s">
        <v>1</v>
      </c>
      <c r="F158" s="262" t="s">
        <v>194</v>
      </c>
      <c r="G158" s="260"/>
      <c r="H158" s="261" t="s">
        <v>1</v>
      </c>
      <c r="I158" s="263"/>
      <c r="J158" s="260"/>
      <c r="K158" s="260"/>
      <c r="L158" s="264"/>
      <c r="M158" s="265"/>
      <c r="N158" s="266"/>
      <c r="O158" s="266"/>
      <c r="P158" s="266"/>
      <c r="Q158" s="266"/>
      <c r="R158" s="266"/>
      <c r="S158" s="266"/>
      <c r="T158" s="267"/>
      <c r="U158" s="14"/>
      <c r="V158" s="14"/>
      <c r="W158" s="14"/>
      <c r="X158" s="14"/>
      <c r="Y158" s="14"/>
      <c r="Z158" s="14"/>
      <c r="AA158" s="14"/>
      <c r="AB158" s="14"/>
      <c r="AC158" s="14"/>
      <c r="AD158" s="14"/>
      <c r="AE158" s="14"/>
      <c r="AT158" s="268" t="s">
        <v>148</v>
      </c>
      <c r="AU158" s="268" t="s">
        <v>80</v>
      </c>
      <c r="AV158" s="14" t="s">
        <v>80</v>
      </c>
      <c r="AW158" s="14" t="s">
        <v>30</v>
      </c>
      <c r="AX158" s="14" t="s">
        <v>73</v>
      </c>
      <c r="AY158" s="268" t="s">
        <v>141</v>
      </c>
    </row>
    <row r="159" spans="1:51" s="13" customFormat="1" ht="12">
      <c r="A159" s="13"/>
      <c r="B159" s="244"/>
      <c r="C159" s="245"/>
      <c r="D159" s="234" t="s">
        <v>148</v>
      </c>
      <c r="E159" s="246" t="s">
        <v>1</v>
      </c>
      <c r="F159" s="247" t="s">
        <v>150</v>
      </c>
      <c r="G159" s="245"/>
      <c r="H159" s="248">
        <v>1</v>
      </c>
      <c r="I159" s="249"/>
      <c r="J159" s="245"/>
      <c r="K159" s="245"/>
      <c r="L159" s="250"/>
      <c r="M159" s="251"/>
      <c r="N159" s="252"/>
      <c r="O159" s="252"/>
      <c r="P159" s="252"/>
      <c r="Q159" s="252"/>
      <c r="R159" s="252"/>
      <c r="S159" s="252"/>
      <c r="T159" s="253"/>
      <c r="U159" s="13"/>
      <c r="V159" s="13"/>
      <c r="W159" s="13"/>
      <c r="X159" s="13"/>
      <c r="Y159" s="13"/>
      <c r="Z159" s="13"/>
      <c r="AA159" s="13"/>
      <c r="AB159" s="13"/>
      <c r="AC159" s="13"/>
      <c r="AD159" s="13"/>
      <c r="AE159" s="13"/>
      <c r="AT159" s="254" t="s">
        <v>148</v>
      </c>
      <c r="AU159" s="254" t="s">
        <v>80</v>
      </c>
      <c r="AV159" s="13" t="s">
        <v>147</v>
      </c>
      <c r="AW159" s="13" t="s">
        <v>30</v>
      </c>
      <c r="AX159" s="13" t="s">
        <v>80</v>
      </c>
      <c r="AY159" s="254" t="s">
        <v>141</v>
      </c>
    </row>
    <row r="160" spans="1:63" s="11" customFormat="1" ht="25.9" customHeight="1">
      <c r="A160" s="11"/>
      <c r="B160" s="205"/>
      <c r="C160" s="206"/>
      <c r="D160" s="207" t="s">
        <v>72</v>
      </c>
      <c r="E160" s="208" t="s">
        <v>195</v>
      </c>
      <c r="F160" s="208" t="s">
        <v>196</v>
      </c>
      <c r="G160" s="206"/>
      <c r="H160" s="206"/>
      <c r="I160" s="209"/>
      <c r="J160" s="210">
        <f>BK160</f>
        <v>0</v>
      </c>
      <c r="K160" s="206"/>
      <c r="L160" s="211"/>
      <c r="M160" s="212"/>
      <c r="N160" s="213"/>
      <c r="O160" s="213"/>
      <c r="P160" s="214">
        <f>SUM(P161:P162)</f>
        <v>0</v>
      </c>
      <c r="Q160" s="213"/>
      <c r="R160" s="214">
        <f>SUM(R161:R162)</f>
        <v>0</v>
      </c>
      <c r="S160" s="213"/>
      <c r="T160" s="215">
        <f>SUM(T161:T162)</f>
        <v>0</v>
      </c>
      <c r="U160" s="11"/>
      <c r="V160" s="11"/>
      <c r="W160" s="11"/>
      <c r="X160" s="11"/>
      <c r="Y160" s="11"/>
      <c r="Z160" s="11"/>
      <c r="AA160" s="11"/>
      <c r="AB160" s="11"/>
      <c r="AC160" s="11"/>
      <c r="AD160" s="11"/>
      <c r="AE160" s="11"/>
      <c r="AR160" s="216" t="s">
        <v>140</v>
      </c>
      <c r="AT160" s="217" t="s">
        <v>72</v>
      </c>
      <c r="AU160" s="217" t="s">
        <v>73</v>
      </c>
      <c r="AY160" s="216" t="s">
        <v>141</v>
      </c>
      <c r="BK160" s="218">
        <f>SUM(BK161:BK162)</f>
        <v>0</v>
      </c>
    </row>
    <row r="161" spans="1:65" s="2" customFormat="1" ht="14.4" customHeight="1">
      <c r="A161" s="38"/>
      <c r="B161" s="39"/>
      <c r="C161" s="219" t="s">
        <v>197</v>
      </c>
      <c r="D161" s="219" t="s">
        <v>142</v>
      </c>
      <c r="E161" s="220" t="s">
        <v>198</v>
      </c>
      <c r="F161" s="221" t="s">
        <v>199</v>
      </c>
      <c r="G161" s="222" t="s">
        <v>200</v>
      </c>
      <c r="H161" s="223">
        <v>1</v>
      </c>
      <c r="I161" s="224"/>
      <c r="J161" s="225">
        <f>ROUND(I161*H161,2)</f>
        <v>0</v>
      </c>
      <c r="K161" s="221" t="s">
        <v>1</v>
      </c>
      <c r="L161" s="44"/>
      <c r="M161" s="226" t="s">
        <v>1</v>
      </c>
      <c r="N161" s="227" t="s">
        <v>38</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147</v>
      </c>
      <c r="AT161" s="230" t="s">
        <v>142</v>
      </c>
      <c r="AU161" s="230" t="s">
        <v>80</v>
      </c>
      <c r="AY161" s="17" t="s">
        <v>141</v>
      </c>
      <c r="BE161" s="231">
        <f>IF(N161="základní",J161,0)</f>
        <v>0</v>
      </c>
      <c r="BF161" s="231">
        <f>IF(N161="snížená",J161,0)</f>
        <v>0</v>
      </c>
      <c r="BG161" s="231">
        <f>IF(N161="zákl. přenesená",J161,0)</f>
        <v>0</v>
      </c>
      <c r="BH161" s="231">
        <f>IF(N161="sníž. přenesená",J161,0)</f>
        <v>0</v>
      </c>
      <c r="BI161" s="231">
        <f>IF(N161="nulová",J161,0)</f>
        <v>0</v>
      </c>
      <c r="BJ161" s="17" t="s">
        <v>80</v>
      </c>
      <c r="BK161" s="231">
        <f>ROUND(I161*H161,2)</f>
        <v>0</v>
      </c>
      <c r="BL161" s="17" t="s">
        <v>147</v>
      </c>
      <c r="BM161" s="230" t="s">
        <v>201</v>
      </c>
    </row>
    <row r="162" spans="1:47" s="2" customFormat="1" ht="12">
      <c r="A162" s="38"/>
      <c r="B162" s="39"/>
      <c r="C162" s="40"/>
      <c r="D162" s="234" t="s">
        <v>154</v>
      </c>
      <c r="E162" s="40"/>
      <c r="F162" s="255" t="s">
        <v>202</v>
      </c>
      <c r="G162" s="40"/>
      <c r="H162" s="40"/>
      <c r="I162" s="256"/>
      <c r="J162" s="40"/>
      <c r="K162" s="40"/>
      <c r="L162" s="44"/>
      <c r="M162" s="257"/>
      <c r="N162" s="258"/>
      <c r="O162" s="91"/>
      <c r="P162" s="91"/>
      <c r="Q162" s="91"/>
      <c r="R162" s="91"/>
      <c r="S162" s="91"/>
      <c r="T162" s="92"/>
      <c r="U162" s="38"/>
      <c r="V162" s="38"/>
      <c r="W162" s="38"/>
      <c r="X162" s="38"/>
      <c r="Y162" s="38"/>
      <c r="Z162" s="38"/>
      <c r="AA162" s="38"/>
      <c r="AB162" s="38"/>
      <c r="AC162" s="38"/>
      <c r="AD162" s="38"/>
      <c r="AE162" s="38"/>
      <c r="AT162" s="17" t="s">
        <v>154</v>
      </c>
      <c r="AU162" s="17" t="s">
        <v>80</v>
      </c>
    </row>
    <row r="163" spans="1:63" s="11" customFormat="1" ht="25.9" customHeight="1">
      <c r="A163" s="11"/>
      <c r="B163" s="205"/>
      <c r="C163" s="206"/>
      <c r="D163" s="207" t="s">
        <v>72</v>
      </c>
      <c r="E163" s="208" t="s">
        <v>203</v>
      </c>
      <c r="F163" s="208" t="s">
        <v>204</v>
      </c>
      <c r="G163" s="206"/>
      <c r="H163" s="206"/>
      <c r="I163" s="209"/>
      <c r="J163" s="210">
        <f>BK163</f>
        <v>0</v>
      </c>
      <c r="K163" s="206"/>
      <c r="L163" s="211"/>
      <c r="M163" s="212"/>
      <c r="N163" s="213"/>
      <c r="O163" s="213"/>
      <c r="P163" s="214">
        <f>SUM(P164:P184)</f>
        <v>0</v>
      </c>
      <c r="Q163" s="213"/>
      <c r="R163" s="214">
        <f>SUM(R164:R184)</f>
        <v>0</v>
      </c>
      <c r="S163" s="213"/>
      <c r="T163" s="215">
        <f>SUM(T164:T184)</f>
        <v>0</v>
      </c>
      <c r="U163" s="11"/>
      <c r="V163" s="11"/>
      <c r="W163" s="11"/>
      <c r="X163" s="11"/>
      <c r="Y163" s="11"/>
      <c r="Z163" s="11"/>
      <c r="AA163" s="11"/>
      <c r="AB163" s="11"/>
      <c r="AC163" s="11"/>
      <c r="AD163" s="11"/>
      <c r="AE163" s="11"/>
      <c r="AR163" s="216" t="s">
        <v>140</v>
      </c>
      <c r="AT163" s="217" t="s">
        <v>72</v>
      </c>
      <c r="AU163" s="217" t="s">
        <v>73</v>
      </c>
      <c r="AY163" s="216" t="s">
        <v>141</v>
      </c>
      <c r="BK163" s="218">
        <f>SUM(BK164:BK184)</f>
        <v>0</v>
      </c>
    </row>
    <row r="164" spans="1:65" s="2" customFormat="1" ht="14.4" customHeight="1">
      <c r="A164" s="38"/>
      <c r="B164" s="39"/>
      <c r="C164" s="219" t="s">
        <v>172</v>
      </c>
      <c r="D164" s="219" t="s">
        <v>142</v>
      </c>
      <c r="E164" s="220" t="s">
        <v>205</v>
      </c>
      <c r="F164" s="221" t="s">
        <v>206</v>
      </c>
      <c r="G164" s="222" t="s">
        <v>166</v>
      </c>
      <c r="H164" s="223">
        <v>1</v>
      </c>
      <c r="I164" s="224"/>
      <c r="J164" s="225">
        <f>ROUND(I164*H164,2)</f>
        <v>0</v>
      </c>
      <c r="K164" s="221" t="s">
        <v>1</v>
      </c>
      <c r="L164" s="44"/>
      <c r="M164" s="226" t="s">
        <v>1</v>
      </c>
      <c r="N164" s="227" t="s">
        <v>38</v>
      </c>
      <c r="O164" s="91"/>
      <c r="P164" s="228">
        <f>O164*H164</f>
        <v>0</v>
      </c>
      <c r="Q164" s="228">
        <v>0</v>
      </c>
      <c r="R164" s="228">
        <f>Q164*H164</f>
        <v>0</v>
      </c>
      <c r="S164" s="228">
        <v>0</v>
      </c>
      <c r="T164" s="229">
        <f>S164*H164</f>
        <v>0</v>
      </c>
      <c r="U164" s="38"/>
      <c r="V164" s="38"/>
      <c r="W164" s="38"/>
      <c r="X164" s="38"/>
      <c r="Y164" s="38"/>
      <c r="Z164" s="38"/>
      <c r="AA164" s="38"/>
      <c r="AB164" s="38"/>
      <c r="AC164" s="38"/>
      <c r="AD164" s="38"/>
      <c r="AE164" s="38"/>
      <c r="AR164" s="230" t="s">
        <v>147</v>
      </c>
      <c r="AT164" s="230" t="s">
        <v>142</v>
      </c>
      <c r="AU164" s="230" t="s">
        <v>80</v>
      </c>
      <c r="AY164" s="17" t="s">
        <v>141</v>
      </c>
      <c r="BE164" s="231">
        <f>IF(N164="základní",J164,0)</f>
        <v>0</v>
      </c>
      <c r="BF164" s="231">
        <f>IF(N164="snížená",J164,0)</f>
        <v>0</v>
      </c>
      <c r="BG164" s="231">
        <f>IF(N164="zákl. přenesená",J164,0)</f>
        <v>0</v>
      </c>
      <c r="BH164" s="231">
        <f>IF(N164="sníž. přenesená",J164,0)</f>
        <v>0</v>
      </c>
      <c r="BI164" s="231">
        <f>IF(N164="nulová",J164,0)</f>
        <v>0</v>
      </c>
      <c r="BJ164" s="17" t="s">
        <v>80</v>
      </c>
      <c r="BK164" s="231">
        <f>ROUND(I164*H164,2)</f>
        <v>0</v>
      </c>
      <c r="BL164" s="17" t="s">
        <v>147</v>
      </c>
      <c r="BM164" s="230" t="s">
        <v>207</v>
      </c>
    </row>
    <row r="165" spans="1:47" s="2" customFormat="1" ht="12">
      <c r="A165" s="38"/>
      <c r="B165" s="39"/>
      <c r="C165" s="40"/>
      <c r="D165" s="234" t="s">
        <v>154</v>
      </c>
      <c r="E165" s="40"/>
      <c r="F165" s="255" t="s">
        <v>208</v>
      </c>
      <c r="G165" s="40"/>
      <c r="H165" s="40"/>
      <c r="I165" s="256"/>
      <c r="J165" s="40"/>
      <c r="K165" s="40"/>
      <c r="L165" s="44"/>
      <c r="M165" s="257"/>
      <c r="N165" s="258"/>
      <c r="O165" s="91"/>
      <c r="P165" s="91"/>
      <c r="Q165" s="91"/>
      <c r="R165" s="91"/>
      <c r="S165" s="91"/>
      <c r="T165" s="92"/>
      <c r="U165" s="38"/>
      <c r="V165" s="38"/>
      <c r="W165" s="38"/>
      <c r="X165" s="38"/>
      <c r="Y165" s="38"/>
      <c r="Z165" s="38"/>
      <c r="AA165" s="38"/>
      <c r="AB165" s="38"/>
      <c r="AC165" s="38"/>
      <c r="AD165" s="38"/>
      <c r="AE165" s="38"/>
      <c r="AT165" s="17" t="s">
        <v>154</v>
      </c>
      <c r="AU165" s="17" t="s">
        <v>80</v>
      </c>
    </row>
    <row r="166" spans="1:51" s="12" customFormat="1" ht="12">
      <c r="A166" s="12"/>
      <c r="B166" s="232"/>
      <c r="C166" s="233"/>
      <c r="D166" s="234" t="s">
        <v>148</v>
      </c>
      <c r="E166" s="235" t="s">
        <v>1</v>
      </c>
      <c r="F166" s="236" t="s">
        <v>80</v>
      </c>
      <c r="G166" s="233"/>
      <c r="H166" s="237">
        <v>1</v>
      </c>
      <c r="I166" s="238"/>
      <c r="J166" s="233"/>
      <c r="K166" s="233"/>
      <c r="L166" s="239"/>
      <c r="M166" s="240"/>
      <c r="N166" s="241"/>
      <c r="O166" s="241"/>
      <c r="P166" s="241"/>
      <c r="Q166" s="241"/>
      <c r="R166" s="241"/>
      <c r="S166" s="241"/>
      <c r="T166" s="242"/>
      <c r="U166" s="12"/>
      <c r="V166" s="12"/>
      <c r="W166" s="12"/>
      <c r="X166" s="12"/>
      <c r="Y166" s="12"/>
      <c r="Z166" s="12"/>
      <c r="AA166" s="12"/>
      <c r="AB166" s="12"/>
      <c r="AC166" s="12"/>
      <c r="AD166" s="12"/>
      <c r="AE166" s="12"/>
      <c r="AT166" s="243" t="s">
        <v>148</v>
      </c>
      <c r="AU166" s="243" t="s">
        <v>80</v>
      </c>
      <c r="AV166" s="12" t="s">
        <v>82</v>
      </c>
      <c r="AW166" s="12" t="s">
        <v>30</v>
      </c>
      <c r="AX166" s="12" t="s">
        <v>73</v>
      </c>
      <c r="AY166" s="243" t="s">
        <v>141</v>
      </c>
    </row>
    <row r="167" spans="1:51" s="14" customFormat="1" ht="12">
      <c r="A167" s="14"/>
      <c r="B167" s="259"/>
      <c r="C167" s="260"/>
      <c r="D167" s="234" t="s">
        <v>148</v>
      </c>
      <c r="E167" s="261" t="s">
        <v>1</v>
      </c>
      <c r="F167" s="262" t="s">
        <v>209</v>
      </c>
      <c r="G167" s="260"/>
      <c r="H167" s="261" t="s">
        <v>1</v>
      </c>
      <c r="I167" s="263"/>
      <c r="J167" s="260"/>
      <c r="K167" s="260"/>
      <c r="L167" s="264"/>
      <c r="M167" s="265"/>
      <c r="N167" s="266"/>
      <c r="O167" s="266"/>
      <c r="P167" s="266"/>
      <c r="Q167" s="266"/>
      <c r="R167" s="266"/>
      <c r="S167" s="266"/>
      <c r="T167" s="267"/>
      <c r="U167" s="14"/>
      <c r="V167" s="14"/>
      <c r="W167" s="14"/>
      <c r="X167" s="14"/>
      <c r="Y167" s="14"/>
      <c r="Z167" s="14"/>
      <c r="AA167" s="14"/>
      <c r="AB167" s="14"/>
      <c r="AC167" s="14"/>
      <c r="AD167" s="14"/>
      <c r="AE167" s="14"/>
      <c r="AT167" s="268" t="s">
        <v>148</v>
      </c>
      <c r="AU167" s="268" t="s">
        <v>80</v>
      </c>
      <c r="AV167" s="14" t="s">
        <v>80</v>
      </c>
      <c r="AW167" s="14" t="s">
        <v>30</v>
      </c>
      <c r="AX167" s="14" t="s">
        <v>73</v>
      </c>
      <c r="AY167" s="268" t="s">
        <v>141</v>
      </c>
    </row>
    <row r="168" spans="1:51" s="13" customFormat="1" ht="12">
      <c r="A168" s="13"/>
      <c r="B168" s="244"/>
      <c r="C168" s="245"/>
      <c r="D168" s="234" t="s">
        <v>148</v>
      </c>
      <c r="E168" s="246" t="s">
        <v>1</v>
      </c>
      <c r="F168" s="247" t="s">
        <v>150</v>
      </c>
      <c r="G168" s="245"/>
      <c r="H168" s="248">
        <v>1</v>
      </c>
      <c r="I168" s="249"/>
      <c r="J168" s="245"/>
      <c r="K168" s="245"/>
      <c r="L168" s="250"/>
      <c r="M168" s="251"/>
      <c r="N168" s="252"/>
      <c r="O168" s="252"/>
      <c r="P168" s="252"/>
      <c r="Q168" s="252"/>
      <c r="R168" s="252"/>
      <c r="S168" s="252"/>
      <c r="T168" s="253"/>
      <c r="U168" s="13"/>
      <c r="V168" s="13"/>
      <c r="W168" s="13"/>
      <c r="X168" s="13"/>
      <c r="Y168" s="13"/>
      <c r="Z168" s="13"/>
      <c r="AA168" s="13"/>
      <c r="AB168" s="13"/>
      <c r="AC168" s="13"/>
      <c r="AD168" s="13"/>
      <c r="AE168" s="13"/>
      <c r="AT168" s="254" t="s">
        <v>148</v>
      </c>
      <c r="AU168" s="254" t="s">
        <v>80</v>
      </c>
      <c r="AV168" s="13" t="s">
        <v>147</v>
      </c>
      <c r="AW168" s="13" t="s">
        <v>30</v>
      </c>
      <c r="AX168" s="13" t="s">
        <v>80</v>
      </c>
      <c r="AY168" s="254" t="s">
        <v>141</v>
      </c>
    </row>
    <row r="169" spans="1:65" s="2" customFormat="1" ht="14.4" customHeight="1">
      <c r="A169" s="38"/>
      <c r="B169" s="39"/>
      <c r="C169" s="219" t="s">
        <v>210</v>
      </c>
      <c r="D169" s="219" t="s">
        <v>142</v>
      </c>
      <c r="E169" s="220" t="s">
        <v>211</v>
      </c>
      <c r="F169" s="221" t="s">
        <v>212</v>
      </c>
      <c r="G169" s="222" t="s">
        <v>166</v>
      </c>
      <c r="H169" s="223">
        <v>1</v>
      </c>
      <c r="I169" s="224"/>
      <c r="J169" s="225">
        <f>ROUND(I169*H169,2)</f>
        <v>0</v>
      </c>
      <c r="K169" s="221" t="s">
        <v>1</v>
      </c>
      <c r="L169" s="44"/>
      <c r="M169" s="226" t="s">
        <v>1</v>
      </c>
      <c r="N169" s="227" t="s">
        <v>38</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147</v>
      </c>
      <c r="AT169" s="230" t="s">
        <v>142</v>
      </c>
      <c r="AU169" s="230" t="s">
        <v>80</v>
      </c>
      <c r="AY169" s="17" t="s">
        <v>141</v>
      </c>
      <c r="BE169" s="231">
        <f>IF(N169="základní",J169,0)</f>
        <v>0</v>
      </c>
      <c r="BF169" s="231">
        <f>IF(N169="snížená",J169,0)</f>
        <v>0</v>
      </c>
      <c r="BG169" s="231">
        <f>IF(N169="zákl. přenesená",J169,0)</f>
        <v>0</v>
      </c>
      <c r="BH169" s="231">
        <f>IF(N169="sníž. přenesená",J169,0)</f>
        <v>0</v>
      </c>
      <c r="BI169" s="231">
        <f>IF(N169="nulová",J169,0)</f>
        <v>0</v>
      </c>
      <c r="BJ169" s="17" t="s">
        <v>80</v>
      </c>
      <c r="BK169" s="231">
        <f>ROUND(I169*H169,2)</f>
        <v>0</v>
      </c>
      <c r="BL169" s="17" t="s">
        <v>147</v>
      </c>
      <c r="BM169" s="230" t="s">
        <v>213</v>
      </c>
    </row>
    <row r="170" spans="1:51" s="12" customFormat="1" ht="12">
      <c r="A170" s="12"/>
      <c r="B170" s="232"/>
      <c r="C170" s="233"/>
      <c r="D170" s="234" t="s">
        <v>148</v>
      </c>
      <c r="E170" s="235" t="s">
        <v>1</v>
      </c>
      <c r="F170" s="236" t="s">
        <v>214</v>
      </c>
      <c r="G170" s="233"/>
      <c r="H170" s="237">
        <v>1</v>
      </c>
      <c r="I170" s="238"/>
      <c r="J170" s="233"/>
      <c r="K170" s="233"/>
      <c r="L170" s="239"/>
      <c r="M170" s="240"/>
      <c r="N170" s="241"/>
      <c r="O170" s="241"/>
      <c r="P170" s="241"/>
      <c r="Q170" s="241"/>
      <c r="R170" s="241"/>
      <c r="S170" s="241"/>
      <c r="T170" s="242"/>
      <c r="U170" s="12"/>
      <c r="V170" s="12"/>
      <c r="W170" s="12"/>
      <c r="X170" s="12"/>
      <c r="Y170" s="12"/>
      <c r="Z170" s="12"/>
      <c r="AA170" s="12"/>
      <c r="AB170" s="12"/>
      <c r="AC170" s="12"/>
      <c r="AD170" s="12"/>
      <c r="AE170" s="12"/>
      <c r="AT170" s="243" t="s">
        <v>148</v>
      </c>
      <c r="AU170" s="243" t="s">
        <v>80</v>
      </c>
      <c r="AV170" s="12" t="s">
        <v>82</v>
      </c>
      <c r="AW170" s="12" t="s">
        <v>30</v>
      </c>
      <c r="AX170" s="12" t="s">
        <v>73</v>
      </c>
      <c r="AY170" s="243" t="s">
        <v>141</v>
      </c>
    </row>
    <row r="171" spans="1:51" s="14" customFormat="1" ht="12">
      <c r="A171" s="14"/>
      <c r="B171" s="259"/>
      <c r="C171" s="260"/>
      <c r="D171" s="234" t="s">
        <v>148</v>
      </c>
      <c r="E171" s="261" t="s">
        <v>1</v>
      </c>
      <c r="F171" s="262" t="s">
        <v>215</v>
      </c>
      <c r="G171" s="260"/>
      <c r="H171" s="261" t="s">
        <v>1</v>
      </c>
      <c r="I171" s="263"/>
      <c r="J171" s="260"/>
      <c r="K171" s="260"/>
      <c r="L171" s="264"/>
      <c r="M171" s="265"/>
      <c r="N171" s="266"/>
      <c r="O171" s="266"/>
      <c r="P171" s="266"/>
      <c r="Q171" s="266"/>
      <c r="R171" s="266"/>
      <c r="S171" s="266"/>
      <c r="T171" s="267"/>
      <c r="U171" s="14"/>
      <c r="V171" s="14"/>
      <c r="W171" s="14"/>
      <c r="X171" s="14"/>
      <c r="Y171" s="14"/>
      <c r="Z171" s="14"/>
      <c r="AA171" s="14"/>
      <c r="AB171" s="14"/>
      <c r="AC171" s="14"/>
      <c r="AD171" s="14"/>
      <c r="AE171" s="14"/>
      <c r="AT171" s="268" t="s">
        <v>148</v>
      </c>
      <c r="AU171" s="268" t="s">
        <v>80</v>
      </c>
      <c r="AV171" s="14" t="s">
        <v>80</v>
      </c>
      <c r="AW171" s="14" t="s">
        <v>30</v>
      </c>
      <c r="AX171" s="14" t="s">
        <v>73</v>
      </c>
      <c r="AY171" s="268" t="s">
        <v>141</v>
      </c>
    </row>
    <row r="172" spans="1:51" s="13" customFormat="1" ht="12">
      <c r="A172" s="13"/>
      <c r="B172" s="244"/>
      <c r="C172" s="245"/>
      <c r="D172" s="234" t="s">
        <v>148</v>
      </c>
      <c r="E172" s="246" t="s">
        <v>1</v>
      </c>
      <c r="F172" s="247" t="s">
        <v>150</v>
      </c>
      <c r="G172" s="245"/>
      <c r="H172" s="248">
        <v>1</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148</v>
      </c>
      <c r="AU172" s="254" t="s">
        <v>80</v>
      </c>
      <c r="AV172" s="13" t="s">
        <v>147</v>
      </c>
      <c r="AW172" s="13" t="s">
        <v>30</v>
      </c>
      <c r="AX172" s="13" t="s">
        <v>80</v>
      </c>
      <c r="AY172" s="254" t="s">
        <v>141</v>
      </c>
    </row>
    <row r="173" spans="1:65" s="2" customFormat="1" ht="14.4" customHeight="1">
      <c r="A173" s="38"/>
      <c r="B173" s="39"/>
      <c r="C173" s="219" t="s">
        <v>178</v>
      </c>
      <c r="D173" s="219" t="s">
        <v>142</v>
      </c>
      <c r="E173" s="220" t="s">
        <v>216</v>
      </c>
      <c r="F173" s="221" t="s">
        <v>217</v>
      </c>
      <c r="G173" s="222" t="s">
        <v>200</v>
      </c>
      <c r="H173" s="223">
        <v>1</v>
      </c>
      <c r="I173" s="224"/>
      <c r="J173" s="225">
        <f>ROUND(I173*H173,2)</f>
        <v>0</v>
      </c>
      <c r="K173" s="221" t="s">
        <v>1</v>
      </c>
      <c r="L173" s="44"/>
      <c r="M173" s="226" t="s">
        <v>1</v>
      </c>
      <c r="N173" s="227" t="s">
        <v>38</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147</v>
      </c>
      <c r="AT173" s="230" t="s">
        <v>142</v>
      </c>
      <c r="AU173" s="230" t="s">
        <v>80</v>
      </c>
      <c r="AY173" s="17" t="s">
        <v>141</v>
      </c>
      <c r="BE173" s="231">
        <f>IF(N173="základní",J173,0)</f>
        <v>0</v>
      </c>
      <c r="BF173" s="231">
        <f>IF(N173="snížená",J173,0)</f>
        <v>0</v>
      </c>
      <c r="BG173" s="231">
        <f>IF(N173="zákl. přenesená",J173,0)</f>
        <v>0</v>
      </c>
      <c r="BH173" s="231">
        <f>IF(N173="sníž. přenesená",J173,0)</f>
        <v>0</v>
      </c>
      <c r="BI173" s="231">
        <f>IF(N173="nulová",J173,0)</f>
        <v>0</v>
      </c>
      <c r="BJ173" s="17" t="s">
        <v>80</v>
      </c>
      <c r="BK173" s="231">
        <f>ROUND(I173*H173,2)</f>
        <v>0</v>
      </c>
      <c r="BL173" s="17" t="s">
        <v>147</v>
      </c>
      <c r="BM173" s="230" t="s">
        <v>218</v>
      </c>
    </row>
    <row r="174" spans="1:47" s="2" customFormat="1" ht="12">
      <c r="A174" s="38"/>
      <c r="B174" s="39"/>
      <c r="C174" s="40"/>
      <c r="D174" s="234" t="s">
        <v>154</v>
      </c>
      <c r="E174" s="40"/>
      <c r="F174" s="255" t="s">
        <v>219</v>
      </c>
      <c r="G174" s="40"/>
      <c r="H174" s="40"/>
      <c r="I174" s="256"/>
      <c r="J174" s="40"/>
      <c r="K174" s="40"/>
      <c r="L174" s="44"/>
      <c r="M174" s="257"/>
      <c r="N174" s="258"/>
      <c r="O174" s="91"/>
      <c r="P174" s="91"/>
      <c r="Q174" s="91"/>
      <c r="R174" s="91"/>
      <c r="S174" s="91"/>
      <c r="T174" s="92"/>
      <c r="U174" s="38"/>
      <c r="V174" s="38"/>
      <c r="W174" s="38"/>
      <c r="X174" s="38"/>
      <c r="Y174" s="38"/>
      <c r="Z174" s="38"/>
      <c r="AA174" s="38"/>
      <c r="AB174" s="38"/>
      <c r="AC174" s="38"/>
      <c r="AD174" s="38"/>
      <c r="AE174" s="38"/>
      <c r="AT174" s="17" t="s">
        <v>154</v>
      </c>
      <c r="AU174" s="17" t="s">
        <v>80</v>
      </c>
    </row>
    <row r="175" spans="1:51" s="14" customFormat="1" ht="12">
      <c r="A175" s="14"/>
      <c r="B175" s="259"/>
      <c r="C175" s="260"/>
      <c r="D175" s="234" t="s">
        <v>148</v>
      </c>
      <c r="E175" s="261" t="s">
        <v>1</v>
      </c>
      <c r="F175" s="262" t="s">
        <v>220</v>
      </c>
      <c r="G175" s="260"/>
      <c r="H175" s="261" t="s">
        <v>1</v>
      </c>
      <c r="I175" s="263"/>
      <c r="J175" s="260"/>
      <c r="K175" s="260"/>
      <c r="L175" s="264"/>
      <c r="M175" s="265"/>
      <c r="N175" s="266"/>
      <c r="O175" s="266"/>
      <c r="P175" s="266"/>
      <c r="Q175" s="266"/>
      <c r="R175" s="266"/>
      <c r="S175" s="266"/>
      <c r="T175" s="267"/>
      <c r="U175" s="14"/>
      <c r="V175" s="14"/>
      <c r="W175" s="14"/>
      <c r="X175" s="14"/>
      <c r="Y175" s="14"/>
      <c r="Z175" s="14"/>
      <c r="AA175" s="14"/>
      <c r="AB175" s="14"/>
      <c r="AC175" s="14"/>
      <c r="AD175" s="14"/>
      <c r="AE175" s="14"/>
      <c r="AT175" s="268" t="s">
        <v>148</v>
      </c>
      <c r="AU175" s="268" t="s">
        <v>80</v>
      </c>
      <c r="AV175" s="14" t="s">
        <v>80</v>
      </c>
      <c r="AW175" s="14" t="s">
        <v>30</v>
      </c>
      <c r="AX175" s="14" t="s">
        <v>73</v>
      </c>
      <c r="AY175" s="268" t="s">
        <v>141</v>
      </c>
    </row>
    <row r="176" spans="1:51" s="12" customFormat="1" ht="12">
      <c r="A176" s="12"/>
      <c r="B176" s="232"/>
      <c r="C176" s="233"/>
      <c r="D176" s="234" t="s">
        <v>148</v>
      </c>
      <c r="E176" s="235" t="s">
        <v>1</v>
      </c>
      <c r="F176" s="236" t="s">
        <v>221</v>
      </c>
      <c r="G176" s="233"/>
      <c r="H176" s="237">
        <v>1</v>
      </c>
      <c r="I176" s="238"/>
      <c r="J176" s="233"/>
      <c r="K176" s="233"/>
      <c r="L176" s="239"/>
      <c r="M176" s="240"/>
      <c r="N176" s="241"/>
      <c r="O176" s="241"/>
      <c r="P176" s="241"/>
      <c r="Q176" s="241"/>
      <c r="R176" s="241"/>
      <c r="S176" s="241"/>
      <c r="T176" s="242"/>
      <c r="U176" s="12"/>
      <c r="V176" s="12"/>
      <c r="W176" s="12"/>
      <c r="X176" s="12"/>
      <c r="Y176" s="12"/>
      <c r="Z176" s="12"/>
      <c r="AA176" s="12"/>
      <c r="AB176" s="12"/>
      <c r="AC176" s="12"/>
      <c r="AD176" s="12"/>
      <c r="AE176" s="12"/>
      <c r="AT176" s="243" t="s">
        <v>148</v>
      </c>
      <c r="AU176" s="243" t="s">
        <v>80</v>
      </c>
      <c r="AV176" s="12" t="s">
        <v>82</v>
      </c>
      <c r="AW176" s="12" t="s">
        <v>30</v>
      </c>
      <c r="AX176" s="12" t="s">
        <v>73</v>
      </c>
      <c r="AY176" s="243" t="s">
        <v>141</v>
      </c>
    </row>
    <row r="177" spans="1:51" s="14" customFormat="1" ht="12">
      <c r="A177" s="14"/>
      <c r="B177" s="259"/>
      <c r="C177" s="260"/>
      <c r="D177" s="234" t="s">
        <v>148</v>
      </c>
      <c r="E177" s="261" t="s">
        <v>1</v>
      </c>
      <c r="F177" s="262" t="s">
        <v>222</v>
      </c>
      <c r="G177" s="260"/>
      <c r="H177" s="261" t="s">
        <v>1</v>
      </c>
      <c r="I177" s="263"/>
      <c r="J177" s="260"/>
      <c r="K177" s="260"/>
      <c r="L177" s="264"/>
      <c r="M177" s="265"/>
      <c r="N177" s="266"/>
      <c r="O177" s="266"/>
      <c r="P177" s="266"/>
      <c r="Q177" s="266"/>
      <c r="R177" s="266"/>
      <c r="S177" s="266"/>
      <c r="T177" s="267"/>
      <c r="U177" s="14"/>
      <c r="V177" s="14"/>
      <c r="W177" s="14"/>
      <c r="X177" s="14"/>
      <c r="Y177" s="14"/>
      <c r="Z177" s="14"/>
      <c r="AA177" s="14"/>
      <c r="AB177" s="14"/>
      <c r="AC177" s="14"/>
      <c r="AD177" s="14"/>
      <c r="AE177" s="14"/>
      <c r="AT177" s="268" t="s">
        <v>148</v>
      </c>
      <c r="AU177" s="268" t="s">
        <v>80</v>
      </c>
      <c r="AV177" s="14" t="s">
        <v>80</v>
      </c>
      <c r="AW177" s="14" t="s">
        <v>30</v>
      </c>
      <c r="AX177" s="14" t="s">
        <v>73</v>
      </c>
      <c r="AY177" s="268" t="s">
        <v>141</v>
      </c>
    </row>
    <row r="178" spans="1:51" s="13" customFormat="1" ht="12">
      <c r="A178" s="13"/>
      <c r="B178" s="244"/>
      <c r="C178" s="245"/>
      <c r="D178" s="234" t="s">
        <v>148</v>
      </c>
      <c r="E178" s="246" t="s">
        <v>1</v>
      </c>
      <c r="F178" s="247" t="s">
        <v>150</v>
      </c>
      <c r="G178" s="245"/>
      <c r="H178" s="248">
        <v>1</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148</v>
      </c>
      <c r="AU178" s="254" t="s">
        <v>80</v>
      </c>
      <c r="AV178" s="13" t="s">
        <v>147</v>
      </c>
      <c r="AW178" s="13" t="s">
        <v>30</v>
      </c>
      <c r="AX178" s="13" t="s">
        <v>80</v>
      </c>
      <c r="AY178" s="254" t="s">
        <v>141</v>
      </c>
    </row>
    <row r="179" spans="1:65" s="2" customFormat="1" ht="14.4" customHeight="1">
      <c r="A179" s="38"/>
      <c r="B179" s="39"/>
      <c r="C179" s="219" t="s">
        <v>8</v>
      </c>
      <c r="D179" s="219" t="s">
        <v>142</v>
      </c>
      <c r="E179" s="220" t="s">
        <v>223</v>
      </c>
      <c r="F179" s="221" t="s">
        <v>224</v>
      </c>
      <c r="G179" s="222" t="s">
        <v>200</v>
      </c>
      <c r="H179" s="223">
        <v>1</v>
      </c>
      <c r="I179" s="224"/>
      <c r="J179" s="225">
        <f>ROUND(I179*H179,2)</f>
        <v>0</v>
      </c>
      <c r="K179" s="221" t="s">
        <v>1</v>
      </c>
      <c r="L179" s="44"/>
      <c r="M179" s="226" t="s">
        <v>1</v>
      </c>
      <c r="N179" s="227" t="s">
        <v>38</v>
      </c>
      <c r="O179" s="91"/>
      <c r="P179" s="228">
        <f>O179*H179</f>
        <v>0</v>
      </c>
      <c r="Q179" s="228">
        <v>0</v>
      </c>
      <c r="R179" s="228">
        <f>Q179*H179</f>
        <v>0</v>
      </c>
      <c r="S179" s="228">
        <v>0</v>
      </c>
      <c r="T179" s="229">
        <f>S179*H179</f>
        <v>0</v>
      </c>
      <c r="U179" s="38"/>
      <c r="V179" s="38"/>
      <c r="W179" s="38"/>
      <c r="X179" s="38"/>
      <c r="Y179" s="38"/>
      <c r="Z179" s="38"/>
      <c r="AA179" s="38"/>
      <c r="AB179" s="38"/>
      <c r="AC179" s="38"/>
      <c r="AD179" s="38"/>
      <c r="AE179" s="38"/>
      <c r="AR179" s="230" t="s">
        <v>147</v>
      </c>
      <c r="AT179" s="230" t="s">
        <v>142</v>
      </c>
      <c r="AU179" s="230" t="s">
        <v>80</v>
      </c>
      <c r="AY179" s="17" t="s">
        <v>141</v>
      </c>
      <c r="BE179" s="231">
        <f>IF(N179="základní",J179,0)</f>
        <v>0</v>
      </c>
      <c r="BF179" s="231">
        <f>IF(N179="snížená",J179,0)</f>
        <v>0</v>
      </c>
      <c r="BG179" s="231">
        <f>IF(N179="zákl. přenesená",J179,0)</f>
        <v>0</v>
      </c>
      <c r="BH179" s="231">
        <f>IF(N179="sníž. přenesená",J179,0)</f>
        <v>0</v>
      </c>
      <c r="BI179" s="231">
        <f>IF(N179="nulová",J179,0)</f>
        <v>0</v>
      </c>
      <c r="BJ179" s="17" t="s">
        <v>80</v>
      </c>
      <c r="BK179" s="231">
        <f>ROUND(I179*H179,2)</f>
        <v>0</v>
      </c>
      <c r="BL179" s="17" t="s">
        <v>147</v>
      </c>
      <c r="BM179" s="230" t="s">
        <v>225</v>
      </c>
    </row>
    <row r="180" spans="1:47" s="2" customFormat="1" ht="12">
      <c r="A180" s="38"/>
      <c r="B180" s="39"/>
      <c r="C180" s="40"/>
      <c r="D180" s="234" t="s">
        <v>154</v>
      </c>
      <c r="E180" s="40"/>
      <c r="F180" s="255" t="s">
        <v>226</v>
      </c>
      <c r="G180" s="40"/>
      <c r="H180" s="40"/>
      <c r="I180" s="256"/>
      <c r="J180" s="40"/>
      <c r="K180" s="40"/>
      <c r="L180" s="44"/>
      <c r="M180" s="257"/>
      <c r="N180" s="258"/>
      <c r="O180" s="91"/>
      <c r="P180" s="91"/>
      <c r="Q180" s="91"/>
      <c r="R180" s="91"/>
      <c r="S180" s="91"/>
      <c r="T180" s="92"/>
      <c r="U180" s="38"/>
      <c r="V180" s="38"/>
      <c r="W180" s="38"/>
      <c r="X180" s="38"/>
      <c r="Y180" s="38"/>
      <c r="Z180" s="38"/>
      <c r="AA180" s="38"/>
      <c r="AB180" s="38"/>
      <c r="AC180" s="38"/>
      <c r="AD180" s="38"/>
      <c r="AE180" s="38"/>
      <c r="AT180" s="17" t="s">
        <v>154</v>
      </c>
      <c r="AU180" s="17" t="s">
        <v>80</v>
      </c>
    </row>
    <row r="181" spans="1:51" s="14" customFormat="1" ht="12">
      <c r="A181" s="14"/>
      <c r="B181" s="259"/>
      <c r="C181" s="260"/>
      <c r="D181" s="234" t="s">
        <v>148</v>
      </c>
      <c r="E181" s="261" t="s">
        <v>1</v>
      </c>
      <c r="F181" s="262" t="s">
        <v>227</v>
      </c>
      <c r="G181" s="260"/>
      <c r="H181" s="261" t="s">
        <v>1</v>
      </c>
      <c r="I181" s="263"/>
      <c r="J181" s="260"/>
      <c r="K181" s="260"/>
      <c r="L181" s="264"/>
      <c r="M181" s="265"/>
      <c r="N181" s="266"/>
      <c r="O181" s="266"/>
      <c r="P181" s="266"/>
      <c r="Q181" s="266"/>
      <c r="R181" s="266"/>
      <c r="S181" s="266"/>
      <c r="T181" s="267"/>
      <c r="U181" s="14"/>
      <c r="V181" s="14"/>
      <c r="W181" s="14"/>
      <c r="X181" s="14"/>
      <c r="Y181" s="14"/>
      <c r="Z181" s="14"/>
      <c r="AA181" s="14"/>
      <c r="AB181" s="14"/>
      <c r="AC181" s="14"/>
      <c r="AD181" s="14"/>
      <c r="AE181" s="14"/>
      <c r="AT181" s="268" t="s">
        <v>148</v>
      </c>
      <c r="AU181" s="268" t="s">
        <v>80</v>
      </c>
      <c r="AV181" s="14" t="s">
        <v>80</v>
      </c>
      <c r="AW181" s="14" t="s">
        <v>30</v>
      </c>
      <c r="AX181" s="14" t="s">
        <v>73</v>
      </c>
      <c r="AY181" s="268" t="s">
        <v>141</v>
      </c>
    </row>
    <row r="182" spans="1:51" s="12" customFormat="1" ht="12">
      <c r="A182" s="12"/>
      <c r="B182" s="232"/>
      <c r="C182" s="233"/>
      <c r="D182" s="234" t="s">
        <v>148</v>
      </c>
      <c r="E182" s="235" t="s">
        <v>1</v>
      </c>
      <c r="F182" s="236" t="s">
        <v>228</v>
      </c>
      <c r="G182" s="233"/>
      <c r="H182" s="237">
        <v>1</v>
      </c>
      <c r="I182" s="238"/>
      <c r="J182" s="233"/>
      <c r="K182" s="233"/>
      <c r="L182" s="239"/>
      <c r="M182" s="240"/>
      <c r="N182" s="241"/>
      <c r="O182" s="241"/>
      <c r="P182" s="241"/>
      <c r="Q182" s="241"/>
      <c r="R182" s="241"/>
      <c r="S182" s="241"/>
      <c r="T182" s="242"/>
      <c r="U182" s="12"/>
      <c r="V182" s="12"/>
      <c r="W182" s="12"/>
      <c r="X182" s="12"/>
      <c r="Y182" s="12"/>
      <c r="Z182" s="12"/>
      <c r="AA182" s="12"/>
      <c r="AB182" s="12"/>
      <c r="AC182" s="12"/>
      <c r="AD182" s="12"/>
      <c r="AE182" s="12"/>
      <c r="AT182" s="243" t="s">
        <v>148</v>
      </c>
      <c r="AU182" s="243" t="s">
        <v>80</v>
      </c>
      <c r="AV182" s="12" t="s">
        <v>82</v>
      </c>
      <c r="AW182" s="12" t="s">
        <v>30</v>
      </c>
      <c r="AX182" s="12" t="s">
        <v>73</v>
      </c>
      <c r="AY182" s="243" t="s">
        <v>141</v>
      </c>
    </row>
    <row r="183" spans="1:51" s="14" customFormat="1" ht="12">
      <c r="A183" s="14"/>
      <c r="B183" s="259"/>
      <c r="C183" s="260"/>
      <c r="D183" s="234" t="s">
        <v>148</v>
      </c>
      <c r="E183" s="261" t="s">
        <v>1</v>
      </c>
      <c r="F183" s="262" t="s">
        <v>229</v>
      </c>
      <c r="G183" s="260"/>
      <c r="H183" s="261" t="s">
        <v>1</v>
      </c>
      <c r="I183" s="263"/>
      <c r="J183" s="260"/>
      <c r="K183" s="260"/>
      <c r="L183" s="264"/>
      <c r="M183" s="265"/>
      <c r="N183" s="266"/>
      <c r="O183" s="266"/>
      <c r="P183" s="266"/>
      <c r="Q183" s="266"/>
      <c r="R183" s="266"/>
      <c r="S183" s="266"/>
      <c r="T183" s="267"/>
      <c r="U183" s="14"/>
      <c r="V183" s="14"/>
      <c r="W183" s="14"/>
      <c r="X183" s="14"/>
      <c r="Y183" s="14"/>
      <c r="Z183" s="14"/>
      <c r="AA183" s="14"/>
      <c r="AB183" s="14"/>
      <c r="AC183" s="14"/>
      <c r="AD183" s="14"/>
      <c r="AE183" s="14"/>
      <c r="AT183" s="268" t="s">
        <v>148</v>
      </c>
      <c r="AU183" s="268" t="s">
        <v>80</v>
      </c>
      <c r="AV183" s="14" t="s">
        <v>80</v>
      </c>
      <c r="AW183" s="14" t="s">
        <v>30</v>
      </c>
      <c r="AX183" s="14" t="s">
        <v>73</v>
      </c>
      <c r="AY183" s="268" t="s">
        <v>141</v>
      </c>
    </row>
    <row r="184" spans="1:51" s="13" customFormat="1" ht="12">
      <c r="A184" s="13"/>
      <c r="B184" s="244"/>
      <c r="C184" s="245"/>
      <c r="D184" s="234" t="s">
        <v>148</v>
      </c>
      <c r="E184" s="246" t="s">
        <v>1</v>
      </c>
      <c r="F184" s="247" t="s">
        <v>150</v>
      </c>
      <c r="G184" s="245"/>
      <c r="H184" s="248">
        <v>1</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148</v>
      </c>
      <c r="AU184" s="254" t="s">
        <v>80</v>
      </c>
      <c r="AV184" s="13" t="s">
        <v>147</v>
      </c>
      <c r="AW184" s="13" t="s">
        <v>30</v>
      </c>
      <c r="AX184" s="13" t="s">
        <v>80</v>
      </c>
      <c r="AY184" s="254" t="s">
        <v>141</v>
      </c>
    </row>
    <row r="185" spans="1:63" s="11" customFormat="1" ht="25.9" customHeight="1">
      <c r="A185" s="11"/>
      <c r="B185" s="205"/>
      <c r="C185" s="206"/>
      <c r="D185" s="207" t="s">
        <v>72</v>
      </c>
      <c r="E185" s="208" t="s">
        <v>230</v>
      </c>
      <c r="F185" s="208" t="s">
        <v>231</v>
      </c>
      <c r="G185" s="206"/>
      <c r="H185" s="206"/>
      <c r="I185" s="209"/>
      <c r="J185" s="210">
        <f>BK185</f>
        <v>0</v>
      </c>
      <c r="K185" s="206"/>
      <c r="L185" s="211"/>
      <c r="M185" s="212"/>
      <c r="N185" s="213"/>
      <c r="O185" s="213"/>
      <c r="P185" s="214">
        <f>SUM(P186:P193)</f>
        <v>0</v>
      </c>
      <c r="Q185" s="213"/>
      <c r="R185" s="214">
        <f>SUM(R186:R193)</f>
        <v>0</v>
      </c>
      <c r="S185" s="213"/>
      <c r="T185" s="215">
        <f>SUM(T186:T193)</f>
        <v>0</v>
      </c>
      <c r="U185" s="11"/>
      <c r="V185" s="11"/>
      <c r="W185" s="11"/>
      <c r="X185" s="11"/>
      <c r="Y185" s="11"/>
      <c r="Z185" s="11"/>
      <c r="AA185" s="11"/>
      <c r="AB185" s="11"/>
      <c r="AC185" s="11"/>
      <c r="AD185" s="11"/>
      <c r="AE185" s="11"/>
      <c r="AR185" s="216" t="s">
        <v>140</v>
      </c>
      <c r="AT185" s="217" t="s">
        <v>72</v>
      </c>
      <c r="AU185" s="217" t="s">
        <v>73</v>
      </c>
      <c r="AY185" s="216" t="s">
        <v>141</v>
      </c>
      <c r="BK185" s="218">
        <f>SUM(BK186:BK193)</f>
        <v>0</v>
      </c>
    </row>
    <row r="186" spans="1:65" s="2" customFormat="1" ht="14.4" customHeight="1">
      <c r="A186" s="38"/>
      <c r="B186" s="39"/>
      <c r="C186" s="219" t="s">
        <v>182</v>
      </c>
      <c r="D186" s="219" t="s">
        <v>142</v>
      </c>
      <c r="E186" s="220" t="s">
        <v>232</v>
      </c>
      <c r="F186" s="221" t="s">
        <v>233</v>
      </c>
      <c r="G186" s="222" t="s">
        <v>166</v>
      </c>
      <c r="H186" s="223">
        <v>1</v>
      </c>
      <c r="I186" s="224"/>
      <c r="J186" s="225">
        <f>ROUND(I186*H186,2)</f>
        <v>0</v>
      </c>
      <c r="K186" s="221" t="s">
        <v>1</v>
      </c>
      <c r="L186" s="44"/>
      <c r="M186" s="226" t="s">
        <v>1</v>
      </c>
      <c r="N186" s="227" t="s">
        <v>38</v>
      </c>
      <c r="O186" s="91"/>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147</v>
      </c>
      <c r="AT186" s="230" t="s">
        <v>142</v>
      </c>
      <c r="AU186" s="230" t="s">
        <v>80</v>
      </c>
      <c r="AY186" s="17" t="s">
        <v>141</v>
      </c>
      <c r="BE186" s="231">
        <f>IF(N186="základní",J186,0)</f>
        <v>0</v>
      </c>
      <c r="BF186" s="231">
        <f>IF(N186="snížená",J186,0)</f>
        <v>0</v>
      </c>
      <c r="BG186" s="231">
        <f>IF(N186="zákl. přenesená",J186,0)</f>
        <v>0</v>
      </c>
      <c r="BH186" s="231">
        <f>IF(N186="sníž. přenesená",J186,0)</f>
        <v>0</v>
      </c>
      <c r="BI186" s="231">
        <f>IF(N186="nulová",J186,0)</f>
        <v>0</v>
      </c>
      <c r="BJ186" s="17" t="s">
        <v>80</v>
      </c>
      <c r="BK186" s="231">
        <f>ROUND(I186*H186,2)</f>
        <v>0</v>
      </c>
      <c r="BL186" s="17" t="s">
        <v>147</v>
      </c>
      <c r="BM186" s="230" t="s">
        <v>234</v>
      </c>
    </row>
    <row r="187" spans="1:47" s="2" customFormat="1" ht="12">
      <c r="A187" s="38"/>
      <c r="B187" s="39"/>
      <c r="C187" s="40"/>
      <c r="D187" s="234" t="s">
        <v>154</v>
      </c>
      <c r="E187" s="40"/>
      <c r="F187" s="255" t="s">
        <v>235</v>
      </c>
      <c r="G187" s="40"/>
      <c r="H187" s="40"/>
      <c r="I187" s="256"/>
      <c r="J187" s="40"/>
      <c r="K187" s="40"/>
      <c r="L187" s="44"/>
      <c r="M187" s="257"/>
      <c r="N187" s="258"/>
      <c r="O187" s="91"/>
      <c r="P187" s="91"/>
      <c r="Q187" s="91"/>
      <c r="R187" s="91"/>
      <c r="S187" s="91"/>
      <c r="T187" s="92"/>
      <c r="U187" s="38"/>
      <c r="V187" s="38"/>
      <c r="W187" s="38"/>
      <c r="X187" s="38"/>
      <c r="Y187" s="38"/>
      <c r="Z187" s="38"/>
      <c r="AA187" s="38"/>
      <c r="AB187" s="38"/>
      <c r="AC187" s="38"/>
      <c r="AD187" s="38"/>
      <c r="AE187" s="38"/>
      <c r="AT187" s="17" t="s">
        <v>154</v>
      </c>
      <c r="AU187" s="17" t="s">
        <v>80</v>
      </c>
    </row>
    <row r="188" spans="1:65" s="2" customFormat="1" ht="14.4" customHeight="1">
      <c r="A188" s="38"/>
      <c r="B188" s="39"/>
      <c r="C188" s="219" t="s">
        <v>236</v>
      </c>
      <c r="D188" s="219" t="s">
        <v>142</v>
      </c>
      <c r="E188" s="220" t="s">
        <v>237</v>
      </c>
      <c r="F188" s="221" t="s">
        <v>238</v>
      </c>
      <c r="G188" s="222" t="s">
        <v>200</v>
      </c>
      <c r="H188" s="223">
        <v>1</v>
      </c>
      <c r="I188" s="224"/>
      <c r="J188" s="225">
        <f>ROUND(I188*H188,2)</f>
        <v>0</v>
      </c>
      <c r="K188" s="221" t="s">
        <v>1</v>
      </c>
      <c r="L188" s="44"/>
      <c r="M188" s="226" t="s">
        <v>1</v>
      </c>
      <c r="N188" s="227" t="s">
        <v>38</v>
      </c>
      <c r="O188" s="91"/>
      <c r="P188" s="228">
        <f>O188*H188</f>
        <v>0</v>
      </c>
      <c r="Q188" s="228">
        <v>0</v>
      </c>
      <c r="R188" s="228">
        <f>Q188*H188</f>
        <v>0</v>
      </c>
      <c r="S188" s="228">
        <v>0</v>
      </c>
      <c r="T188" s="229">
        <f>S188*H188</f>
        <v>0</v>
      </c>
      <c r="U188" s="38"/>
      <c r="V188" s="38"/>
      <c r="W188" s="38"/>
      <c r="X188" s="38"/>
      <c r="Y188" s="38"/>
      <c r="Z188" s="38"/>
      <c r="AA188" s="38"/>
      <c r="AB188" s="38"/>
      <c r="AC188" s="38"/>
      <c r="AD188" s="38"/>
      <c r="AE188" s="38"/>
      <c r="AR188" s="230" t="s">
        <v>147</v>
      </c>
      <c r="AT188" s="230" t="s">
        <v>142</v>
      </c>
      <c r="AU188" s="230" t="s">
        <v>80</v>
      </c>
      <c r="AY188" s="17" t="s">
        <v>141</v>
      </c>
      <c r="BE188" s="231">
        <f>IF(N188="základní",J188,0)</f>
        <v>0</v>
      </c>
      <c r="BF188" s="231">
        <f>IF(N188="snížená",J188,0)</f>
        <v>0</v>
      </c>
      <c r="BG188" s="231">
        <f>IF(N188="zákl. přenesená",J188,0)</f>
        <v>0</v>
      </c>
      <c r="BH188" s="231">
        <f>IF(N188="sníž. přenesená",J188,0)</f>
        <v>0</v>
      </c>
      <c r="BI188" s="231">
        <f>IF(N188="nulová",J188,0)</f>
        <v>0</v>
      </c>
      <c r="BJ188" s="17" t="s">
        <v>80</v>
      </c>
      <c r="BK188" s="231">
        <f>ROUND(I188*H188,2)</f>
        <v>0</v>
      </c>
      <c r="BL188" s="17" t="s">
        <v>147</v>
      </c>
      <c r="BM188" s="230" t="s">
        <v>239</v>
      </c>
    </row>
    <row r="189" spans="1:47" s="2" customFormat="1" ht="12">
      <c r="A189" s="38"/>
      <c r="B189" s="39"/>
      <c r="C189" s="40"/>
      <c r="D189" s="234" t="s">
        <v>154</v>
      </c>
      <c r="E189" s="40"/>
      <c r="F189" s="255" t="s">
        <v>240</v>
      </c>
      <c r="G189" s="40"/>
      <c r="H189" s="40"/>
      <c r="I189" s="256"/>
      <c r="J189" s="40"/>
      <c r="K189" s="40"/>
      <c r="L189" s="44"/>
      <c r="M189" s="257"/>
      <c r="N189" s="258"/>
      <c r="O189" s="91"/>
      <c r="P189" s="91"/>
      <c r="Q189" s="91"/>
      <c r="R189" s="91"/>
      <c r="S189" s="91"/>
      <c r="T189" s="92"/>
      <c r="U189" s="38"/>
      <c r="V189" s="38"/>
      <c r="W189" s="38"/>
      <c r="X189" s="38"/>
      <c r="Y189" s="38"/>
      <c r="Z189" s="38"/>
      <c r="AA189" s="38"/>
      <c r="AB189" s="38"/>
      <c r="AC189" s="38"/>
      <c r="AD189" s="38"/>
      <c r="AE189" s="38"/>
      <c r="AT189" s="17" t="s">
        <v>154</v>
      </c>
      <c r="AU189" s="17" t="s">
        <v>80</v>
      </c>
    </row>
    <row r="190" spans="1:65" s="2" customFormat="1" ht="14.4" customHeight="1">
      <c r="A190" s="38"/>
      <c r="B190" s="39"/>
      <c r="C190" s="219" t="s">
        <v>187</v>
      </c>
      <c r="D190" s="219" t="s">
        <v>142</v>
      </c>
      <c r="E190" s="220" t="s">
        <v>241</v>
      </c>
      <c r="F190" s="221" t="s">
        <v>238</v>
      </c>
      <c r="G190" s="222" t="s">
        <v>242</v>
      </c>
      <c r="H190" s="223">
        <v>1.5</v>
      </c>
      <c r="I190" s="224"/>
      <c r="J190" s="225">
        <f>ROUND(I190*H190,2)</f>
        <v>0</v>
      </c>
      <c r="K190" s="221" t="s">
        <v>1</v>
      </c>
      <c r="L190" s="44"/>
      <c r="M190" s="226" t="s">
        <v>1</v>
      </c>
      <c r="N190" s="227" t="s">
        <v>38</v>
      </c>
      <c r="O190" s="91"/>
      <c r="P190" s="228">
        <f>O190*H190</f>
        <v>0</v>
      </c>
      <c r="Q190" s="228">
        <v>0</v>
      </c>
      <c r="R190" s="228">
        <f>Q190*H190</f>
        <v>0</v>
      </c>
      <c r="S190" s="228">
        <v>0</v>
      </c>
      <c r="T190" s="229">
        <f>S190*H190</f>
        <v>0</v>
      </c>
      <c r="U190" s="38"/>
      <c r="V190" s="38"/>
      <c r="W190" s="38"/>
      <c r="X190" s="38"/>
      <c r="Y190" s="38"/>
      <c r="Z190" s="38"/>
      <c r="AA190" s="38"/>
      <c r="AB190" s="38"/>
      <c r="AC190" s="38"/>
      <c r="AD190" s="38"/>
      <c r="AE190" s="38"/>
      <c r="AR190" s="230" t="s">
        <v>147</v>
      </c>
      <c r="AT190" s="230" t="s">
        <v>142</v>
      </c>
      <c r="AU190" s="230" t="s">
        <v>80</v>
      </c>
      <c r="AY190" s="17" t="s">
        <v>141</v>
      </c>
      <c r="BE190" s="231">
        <f>IF(N190="základní",J190,0)</f>
        <v>0</v>
      </c>
      <c r="BF190" s="231">
        <f>IF(N190="snížená",J190,0)</f>
        <v>0</v>
      </c>
      <c r="BG190" s="231">
        <f>IF(N190="zákl. přenesená",J190,0)</f>
        <v>0</v>
      </c>
      <c r="BH190" s="231">
        <f>IF(N190="sníž. přenesená",J190,0)</f>
        <v>0</v>
      </c>
      <c r="BI190" s="231">
        <f>IF(N190="nulová",J190,0)</f>
        <v>0</v>
      </c>
      <c r="BJ190" s="17" t="s">
        <v>80</v>
      </c>
      <c r="BK190" s="231">
        <f>ROUND(I190*H190,2)</f>
        <v>0</v>
      </c>
      <c r="BL190" s="17" t="s">
        <v>147</v>
      </c>
      <c r="BM190" s="230" t="s">
        <v>243</v>
      </c>
    </row>
    <row r="191" spans="1:47" s="2" customFormat="1" ht="12">
      <c r="A191" s="38"/>
      <c r="B191" s="39"/>
      <c r="C191" s="40"/>
      <c r="D191" s="234" t="s">
        <v>154</v>
      </c>
      <c r="E191" s="40"/>
      <c r="F191" s="255" t="s">
        <v>244</v>
      </c>
      <c r="G191" s="40"/>
      <c r="H191" s="40"/>
      <c r="I191" s="256"/>
      <c r="J191" s="40"/>
      <c r="K191" s="40"/>
      <c r="L191" s="44"/>
      <c r="M191" s="257"/>
      <c r="N191" s="258"/>
      <c r="O191" s="91"/>
      <c r="P191" s="91"/>
      <c r="Q191" s="91"/>
      <c r="R191" s="91"/>
      <c r="S191" s="91"/>
      <c r="T191" s="92"/>
      <c r="U191" s="38"/>
      <c r="V191" s="38"/>
      <c r="W191" s="38"/>
      <c r="X191" s="38"/>
      <c r="Y191" s="38"/>
      <c r="Z191" s="38"/>
      <c r="AA191" s="38"/>
      <c r="AB191" s="38"/>
      <c r="AC191" s="38"/>
      <c r="AD191" s="38"/>
      <c r="AE191" s="38"/>
      <c r="AT191" s="17" t="s">
        <v>154</v>
      </c>
      <c r="AU191" s="17" t="s">
        <v>80</v>
      </c>
    </row>
    <row r="192" spans="1:65" s="2" customFormat="1" ht="14.4" customHeight="1">
      <c r="A192" s="38"/>
      <c r="B192" s="39"/>
      <c r="C192" s="219" t="s">
        <v>245</v>
      </c>
      <c r="D192" s="219" t="s">
        <v>142</v>
      </c>
      <c r="E192" s="220" t="s">
        <v>246</v>
      </c>
      <c r="F192" s="221" t="s">
        <v>238</v>
      </c>
      <c r="G192" s="222" t="s">
        <v>200</v>
      </c>
      <c r="H192" s="223">
        <v>1.5</v>
      </c>
      <c r="I192" s="224"/>
      <c r="J192" s="225">
        <f>ROUND(I192*H192,2)</f>
        <v>0</v>
      </c>
      <c r="K192" s="221" t="s">
        <v>1</v>
      </c>
      <c r="L192" s="44"/>
      <c r="M192" s="226" t="s">
        <v>1</v>
      </c>
      <c r="N192" s="227" t="s">
        <v>38</v>
      </c>
      <c r="O192" s="91"/>
      <c r="P192" s="228">
        <f>O192*H192</f>
        <v>0</v>
      </c>
      <c r="Q192" s="228">
        <v>0</v>
      </c>
      <c r="R192" s="228">
        <f>Q192*H192</f>
        <v>0</v>
      </c>
      <c r="S192" s="228">
        <v>0</v>
      </c>
      <c r="T192" s="229">
        <f>S192*H192</f>
        <v>0</v>
      </c>
      <c r="U192" s="38"/>
      <c r="V192" s="38"/>
      <c r="W192" s="38"/>
      <c r="X192" s="38"/>
      <c r="Y192" s="38"/>
      <c r="Z192" s="38"/>
      <c r="AA192" s="38"/>
      <c r="AB192" s="38"/>
      <c r="AC192" s="38"/>
      <c r="AD192" s="38"/>
      <c r="AE192" s="38"/>
      <c r="AR192" s="230" t="s">
        <v>147</v>
      </c>
      <c r="AT192" s="230" t="s">
        <v>142</v>
      </c>
      <c r="AU192" s="230" t="s">
        <v>80</v>
      </c>
      <c r="AY192" s="17" t="s">
        <v>141</v>
      </c>
      <c r="BE192" s="231">
        <f>IF(N192="základní",J192,0)</f>
        <v>0</v>
      </c>
      <c r="BF192" s="231">
        <f>IF(N192="snížená",J192,0)</f>
        <v>0</v>
      </c>
      <c r="BG192" s="231">
        <f>IF(N192="zákl. přenesená",J192,0)</f>
        <v>0</v>
      </c>
      <c r="BH192" s="231">
        <f>IF(N192="sníž. přenesená",J192,0)</f>
        <v>0</v>
      </c>
      <c r="BI192" s="231">
        <f>IF(N192="nulová",J192,0)</f>
        <v>0</v>
      </c>
      <c r="BJ192" s="17" t="s">
        <v>80</v>
      </c>
      <c r="BK192" s="231">
        <f>ROUND(I192*H192,2)</f>
        <v>0</v>
      </c>
      <c r="BL192" s="17" t="s">
        <v>147</v>
      </c>
      <c r="BM192" s="230" t="s">
        <v>247</v>
      </c>
    </row>
    <row r="193" spans="1:47" s="2" customFormat="1" ht="12">
      <c r="A193" s="38"/>
      <c r="B193" s="39"/>
      <c r="C193" s="40"/>
      <c r="D193" s="234" t="s">
        <v>154</v>
      </c>
      <c r="E193" s="40"/>
      <c r="F193" s="255" t="s">
        <v>248</v>
      </c>
      <c r="G193" s="40"/>
      <c r="H193" s="40"/>
      <c r="I193" s="256"/>
      <c r="J193" s="40"/>
      <c r="K193" s="40"/>
      <c r="L193" s="44"/>
      <c r="M193" s="257"/>
      <c r="N193" s="258"/>
      <c r="O193" s="91"/>
      <c r="P193" s="91"/>
      <c r="Q193" s="91"/>
      <c r="R193" s="91"/>
      <c r="S193" s="91"/>
      <c r="T193" s="92"/>
      <c r="U193" s="38"/>
      <c r="V193" s="38"/>
      <c r="W193" s="38"/>
      <c r="X193" s="38"/>
      <c r="Y193" s="38"/>
      <c r="Z193" s="38"/>
      <c r="AA193" s="38"/>
      <c r="AB193" s="38"/>
      <c r="AC193" s="38"/>
      <c r="AD193" s="38"/>
      <c r="AE193" s="38"/>
      <c r="AT193" s="17" t="s">
        <v>154</v>
      </c>
      <c r="AU193" s="17" t="s">
        <v>80</v>
      </c>
    </row>
    <row r="194" spans="1:63" s="11" customFormat="1" ht="25.9" customHeight="1">
      <c r="A194" s="11"/>
      <c r="B194" s="205"/>
      <c r="C194" s="206"/>
      <c r="D194" s="207" t="s">
        <v>72</v>
      </c>
      <c r="E194" s="208" t="s">
        <v>249</v>
      </c>
      <c r="F194" s="208" t="s">
        <v>250</v>
      </c>
      <c r="G194" s="206"/>
      <c r="H194" s="206"/>
      <c r="I194" s="209"/>
      <c r="J194" s="210">
        <f>BK194</f>
        <v>0</v>
      </c>
      <c r="K194" s="206"/>
      <c r="L194" s="211"/>
      <c r="M194" s="212"/>
      <c r="N194" s="213"/>
      <c r="O194" s="213"/>
      <c r="P194" s="214">
        <f>SUM(P195:P196)</f>
        <v>0</v>
      </c>
      <c r="Q194" s="213"/>
      <c r="R194" s="214">
        <f>SUM(R195:R196)</f>
        <v>0</v>
      </c>
      <c r="S194" s="213"/>
      <c r="T194" s="215">
        <f>SUM(T195:T196)</f>
        <v>0</v>
      </c>
      <c r="U194" s="11"/>
      <c r="V194" s="11"/>
      <c r="W194" s="11"/>
      <c r="X194" s="11"/>
      <c r="Y194" s="11"/>
      <c r="Z194" s="11"/>
      <c r="AA194" s="11"/>
      <c r="AB194" s="11"/>
      <c r="AC194" s="11"/>
      <c r="AD194" s="11"/>
      <c r="AE194" s="11"/>
      <c r="AR194" s="216" t="s">
        <v>140</v>
      </c>
      <c r="AT194" s="217" t="s">
        <v>72</v>
      </c>
      <c r="AU194" s="217" t="s">
        <v>73</v>
      </c>
      <c r="AY194" s="216" t="s">
        <v>141</v>
      </c>
      <c r="BK194" s="218">
        <f>SUM(BK195:BK196)</f>
        <v>0</v>
      </c>
    </row>
    <row r="195" spans="1:65" s="2" customFormat="1" ht="14.4" customHeight="1">
      <c r="A195" s="38"/>
      <c r="B195" s="39"/>
      <c r="C195" s="219" t="s">
        <v>192</v>
      </c>
      <c r="D195" s="219" t="s">
        <v>142</v>
      </c>
      <c r="E195" s="220" t="s">
        <v>251</v>
      </c>
      <c r="F195" s="221" t="s">
        <v>252</v>
      </c>
      <c r="G195" s="222" t="s">
        <v>166</v>
      </c>
      <c r="H195" s="223">
        <v>1</v>
      </c>
      <c r="I195" s="224"/>
      <c r="J195" s="225">
        <f>ROUND(I195*H195,2)</f>
        <v>0</v>
      </c>
      <c r="K195" s="221" t="s">
        <v>1</v>
      </c>
      <c r="L195" s="44"/>
      <c r="M195" s="226" t="s">
        <v>1</v>
      </c>
      <c r="N195" s="227" t="s">
        <v>38</v>
      </c>
      <c r="O195" s="91"/>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147</v>
      </c>
      <c r="AT195" s="230" t="s">
        <v>142</v>
      </c>
      <c r="AU195" s="230" t="s">
        <v>80</v>
      </c>
      <c r="AY195" s="17" t="s">
        <v>141</v>
      </c>
      <c r="BE195" s="231">
        <f>IF(N195="základní",J195,0)</f>
        <v>0</v>
      </c>
      <c r="BF195" s="231">
        <f>IF(N195="snížená",J195,0)</f>
        <v>0</v>
      </c>
      <c r="BG195" s="231">
        <f>IF(N195="zákl. přenesená",J195,0)</f>
        <v>0</v>
      </c>
      <c r="BH195" s="231">
        <f>IF(N195="sníž. přenesená",J195,0)</f>
        <v>0</v>
      </c>
      <c r="BI195" s="231">
        <f>IF(N195="nulová",J195,0)</f>
        <v>0</v>
      </c>
      <c r="BJ195" s="17" t="s">
        <v>80</v>
      </c>
      <c r="BK195" s="231">
        <f>ROUND(I195*H195,2)</f>
        <v>0</v>
      </c>
      <c r="BL195" s="17" t="s">
        <v>147</v>
      </c>
      <c r="BM195" s="230" t="s">
        <v>253</v>
      </c>
    </row>
    <row r="196" spans="1:47" s="2" customFormat="1" ht="12">
      <c r="A196" s="38"/>
      <c r="B196" s="39"/>
      <c r="C196" s="40"/>
      <c r="D196" s="234" t="s">
        <v>154</v>
      </c>
      <c r="E196" s="40"/>
      <c r="F196" s="255" t="s">
        <v>254</v>
      </c>
      <c r="G196" s="40"/>
      <c r="H196" s="40"/>
      <c r="I196" s="256"/>
      <c r="J196" s="40"/>
      <c r="K196" s="40"/>
      <c r="L196" s="44"/>
      <c r="M196" s="269"/>
      <c r="N196" s="270"/>
      <c r="O196" s="271"/>
      <c r="P196" s="271"/>
      <c r="Q196" s="271"/>
      <c r="R196" s="271"/>
      <c r="S196" s="271"/>
      <c r="T196" s="272"/>
      <c r="U196" s="38"/>
      <c r="V196" s="38"/>
      <c r="W196" s="38"/>
      <c r="X196" s="38"/>
      <c r="Y196" s="38"/>
      <c r="Z196" s="38"/>
      <c r="AA196" s="38"/>
      <c r="AB196" s="38"/>
      <c r="AC196" s="38"/>
      <c r="AD196" s="38"/>
      <c r="AE196" s="38"/>
      <c r="AT196" s="17" t="s">
        <v>154</v>
      </c>
      <c r="AU196" s="17" t="s">
        <v>80</v>
      </c>
    </row>
    <row r="197" spans="1:31" s="2" customFormat="1" ht="6.95" customHeight="1">
      <c r="A197" s="38"/>
      <c r="B197" s="66"/>
      <c r="C197" s="67"/>
      <c r="D197" s="67"/>
      <c r="E197" s="67"/>
      <c r="F197" s="67"/>
      <c r="G197" s="67"/>
      <c r="H197" s="67"/>
      <c r="I197" s="67"/>
      <c r="J197" s="67"/>
      <c r="K197" s="67"/>
      <c r="L197" s="44"/>
      <c r="M197" s="38"/>
      <c r="O197" s="38"/>
      <c r="P197" s="38"/>
      <c r="Q197" s="38"/>
      <c r="R197" s="38"/>
      <c r="S197" s="38"/>
      <c r="T197" s="38"/>
      <c r="U197" s="38"/>
      <c r="V197" s="38"/>
      <c r="W197" s="38"/>
      <c r="X197" s="38"/>
      <c r="Y197" s="38"/>
      <c r="Z197" s="38"/>
      <c r="AA197" s="38"/>
      <c r="AB197" s="38"/>
      <c r="AC197" s="38"/>
      <c r="AD197" s="38"/>
      <c r="AE197" s="38"/>
    </row>
  </sheetData>
  <sheetProtection password="CC35" sheet="1" objects="1" scenarios="1" formatColumns="0" formatRows="0" autoFilter="0"/>
  <autoFilter ref="C124:K19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90</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112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255</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ROUND(J130,2)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ROUND((SUM(BE130:BE417)),2)</f>
        <v>0</v>
      </c>
      <c r="G35" s="38"/>
      <c r="H35" s="38"/>
      <c r="I35" s="164">
        <v>0.21</v>
      </c>
      <c r="J35" s="163">
        <f>ROUND(((SUM(BE130:BE417))*I35),2)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ROUND((SUM(BF130:BF417)),2)</f>
        <v>0</v>
      </c>
      <c r="G36" s="38"/>
      <c r="H36" s="38"/>
      <c r="I36" s="164">
        <v>0.15</v>
      </c>
      <c r="J36" s="163">
        <f>ROUND(((SUM(BF130:BF417))*I36),2)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ROUND((SUM(BG130:BG417)),2)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ROUND((SUM(BH130:BH417)),2)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ROUND((SUM(BI130:BI417)),2)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112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 102.2 - II-315 km 24.6...</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J130</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256</v>
      </c>
      <c r="E99" s="191"/>
      <c r="F99" s="191"/>
      <c r="G99" s="191"/>
      <c r="H99" s="191"/>
      <c r="I99" s="191"/>
      <c r="J99" s="192">
        <f>J131</f>
        <v>0</v>
      </c>
      <c r="K99" s="189"/>
      <c r="L99" s="193"/>
      <c r="S99" s="9"/>
      <c r="T99" s="9"/>
      <c r="U99" s="9"/>
      <c r="V99" s="9"/>
      <c r="W99" s="9"/>
      <c r="X99" s="9"/>
      <c r="Y99" s="9"/>
      <c r="Z99" s="9"/>
      <c r="AA99" s="9"/>
      <c r="AB99" s="9"/>
      <c r="AC99" s="9"/>
      <c r="AD99" s="9"/>
      <c r="AE99" s="9"/>
    </row>
    <row r="100" spans="1:31" s="9" customFormat="1" ht="24.95" customHeight="1">
      <c r="A100" s="9"/>
      <c r="B100" s="188"/>
      <c r="C100" s="189"/>
      <c r="D100" s="190" t="s">
        <v>257</v>
      </c>
      <c r="E100" s="191"/>
      <c r="F100" s="191"/>
      <c r="G100" s="191"/>
      <c r="H100" s="191"/>
      <c r="I100" s="191"/>
      <c r="J100" s="192">
        <f>J222</f>
        <v>0</v>
      </c>
      <c r="K100" s="189"/>
      <c r="L100" s="193"/>
      <c r="S100" s="9"/>
      <c r="T100" s="9"/>
      <c r="U100" s="9"/>
      <c r="V100" s="9"/>
      <c r="W100" s="9"/>
      <c r="X100" s="9"/>
      <c r="Y100" s="9"/>
      <c r="Z100" s="9"/>
      <c r="AA100" s="9"/>
      <c r="AB100" s="9"/>
      <c r="AC100" s="9"/>
      <c r="AD100" s="9"/>
      <c r="AE100" s="9"/>
    </row>
    <row r="101" spans="1:31" s="9" customFormat="1" ht="24.95" customHeight="1">
      <c r="A101" s="9"/>
      <c r="B101" s="188"/>
      <c r="C101" s="189"/>
      <c r="D101" s="190" t="s">
        <v>258</v>
      </c>
      <c r="E101" s="191"/>
      <c r="F101" s="191"/>
      <c r="G101" s="191"/>
      <c r="H101" s="191"/>
      <c r="I101" s="191"/>
      <c r="J101" s="192">
        <f>J236</f>
        <v>0</v>
      </c>
      <c r="K101" s="189"/>
      <c r="L101" s="193"/>
      <c r="S101" s="9"/>
      <c r="T101" s="9"/>
      <c r="U101" s="9"/>
      <c r="V101" s="9"/>
      <c r="W101" s="9"/>
      <c r="X101" s="9"/>
      <c r="Y101" s="9"/>
      <c r="Z101" s="9"/>
      <c r="AA101" s="9"/>
      <c r="AB101" s="9"/>
      <c r="AC101" s="9"/>
      <c r="AD101" s="9"/>
      <c r="AE101" s="9"/>
    </row>
    <row r="102" spans="1:31" s="9" customFormat="1" ht="24.95" customHeight="1">
      <c r="A102" s="9"/>
      <c r="B102" s="188"/>
      <c r="C102" s="189"/>
      <c r="D102" s="190" t="s">
        <v>259</v>
      </c>
      <c r="E102" s="191"/>
      <c r="F102" s="191"/>
      <c r="G102" s="191"/>
      <c r="H102" s="191"/>
      <c r="I102" s="191"/>
      <c r="J102" s="192">
        <f>J238</f>
        <v>0</v>
      </c>
      <c r="K102" s="189"/>
      <c r="L102" s="193"/>
      <c r="S102" s="9"/>
      <c r="T102" s="9"/>
      <c r="U102" s="9"/>
      <c r="V102" s="9"/>
      <c r="W102" s="9"/>
      <c r="X102" s="9"/>
      <c r="Y102" s="9"/>
      <c r="Z102" s="9"/>
      <c r="AA102" s="9"/>
      <c r="AB102" s="9"/>
      <c r="AC102" s="9"/>
      <c r="AD102" s="9"/>
      <c r="AE102" s="9"/>
    </row>
    <row r="103" spans="1:31" s="9" customFormat="1" ht="24.95" customHeight="1">
      <c r="A103" s="9"/>
      <c r="B103" s="188"/>
      <c r="C103" s="189"/>
      <c r="D103" s="190" t="s">
        <v>260</v>
      </c>
      <c r="E103" s="191"/>
      <c r="F103" s="191"/>
      <c r="G103" s="191"/>
      <c r="H103" s="191"/>
      <c r="I103" s="191"/>
      <c r="J103" s="192">
        <f>J261</f>
        <v>0</v>
      </c>
      <c r="K103" s="189"/>
      <c r="L103" s="193"/>
      <c r="S103" s="9"/>
      <c r="T103" s="9"/>
      <c r="U103" s="9"/>
      <c r="V103" s="9"/>
      <c r="W103" s="9"/>
      <c r="X103" s="9"/>
      <c r="Y103" s="9"/>
      <c r="Z103" s="9"/>
      <c r="AA103" s="9"/>
      <c r="AB103" s="9"/>
      <c r="AC103" s="9"/>
      <c r="AD103" s="9"/>
      <c r="AE103" s="9"/>
    </row>
    <row r="104" spans="1:31" s="9" customFormat="1" ht="24.95" customHeight="1">
      <c r="A104" s="9"/>
      <c r="B104" s="188"/>
      <c r="C104" s="189"/>
      <c r="D104" s="190" t="s">
        <v>261</v>
      </c>
      <c r="E104" s="191"/>
      <c r="F104" s="191"/>
      <c r="G104" s="191"/>
      <c r="H104" s="191"/>
      <c r="I104" s="191"/>
      <c r="J104" s="192">
        <f>J299</f>
        <v>0</v>
      </c>
      <c r="K104" s="189"/>
      <c r="L104" s="193"/>
      <c r="S104" s="9"/>
      <c r="T104" s="9"/>
      <c r="U104" s="9"/>
      <c r="V104" s="9"/>
      <c r="W104" s="9"/>
      <c r="X104" s="9"/>
      <c r="Y104" s="9"/>
      <c r="Z104" s="9"/>
      <c r="AA104" s="9"/>
      <c r="AB104" s="9"/>
      <c r="AC104" s="9"/>
      <c r="AD104" s="9"/>
      <c r="AE104" s="9"/>
    </row>
    <row r="105" spans="1:31" s="9" customFormat="1" ht="24.95" customHeight="1">
      <c r="A105" s="9"/>
      <c r="B105" s="188"/>
      <c r="C105" s="189"/>
      <c r="D105" s="190" t="s">
        <v>262</v>
      </c>
      <c r="E105" s="191"/>
      <c r="F105" s="191"/>
      <c r="G105" s="191"/>
      <c r="H105" s="191"/>
      <c r="I105" s="191"/>
      <c r="J105" s="192">
        <f>J308</f>
        <v>0</v>
      </c>
      <c r="K105" s="189"/>
      <c r="L105" s="193"/>
      <c r="S105" s="9"/>
      <c r="T105" s="9"/>
      <c r="U105" s="9"/>
      <c r="V105" s="9"/>
      <c r="W105" s="9"/>
      <c r="X105" s="9"/>
      <c r="Y105" s="9"/>
      <c r="Z105" s="9"/>
      <c r="AA105" s="9"/>
      <c r="AB105" s="9"/>
      <c r="AC105" s="9"/>
      <c r="AD105" s="9"/>
      <c r="AE105" s="9"/>
    </row>
    <row r="106" spans="1:31" s="9" customFormat="1" ht="24.95" customHeight="1">
      <c r="A106" s="9"/>
      <c r="B106" s="188"/>
      <c r="C106" s="189"/>
      <c r="D106" s="190" t="s">
        <v>263</v>
      </c>
      <c r="E106" s="191"/>
      <c r="F106" s="191"/>
      <c r="G106" s="191"/>
      <c r="H106" s="191"/>
      <c r="I106" s="191"/>
      <c r="J106" s="192">
        <f>J321</f>
        <v>0</v>
      </c>
      <c r="K106" s="189"/>
      <c r="L106" s="193"/>
      <c r="S106" s="9"/>
      <c r="T106" s="9"/>
      <c r="U106" s="9"/>
      <c r="V106" s="9"/>
      <c r="W106" s="9"/>
      <c r="X106" s="9"/>
      <c r="Y106" s="9"/>
      <c r="Z106" s="9"/>
      <c r="AA106" s="9"/>
      <c r="AB106" s="9"/>
      <c r="AC106" s="9"/>
      <c r="AD106" s="9"/>
      <c r="AE106" s="9"/>
    </row>
    <row r="107" spans="1:31" s="9" customFormat="1" ht="24.95" customHeight="1">
      <c r="A107" s="9"/>
      <c r="B107" s="188"/>
      <c r="C107" s="189"/>
      <c r="D107" s="190" t="s">
        <v>264</v>
      </c>
      <c r="E107" s="191"/>
      <c r="F107" s="191"/>
      <c r="G107" s="191"/>
      <c r="H107" s="191"/>
      <c r="I107" s="191"/>
      <c r="J107" s="192">
        <f>J400</f>
        <v>0</v>
      </c>
      <c r="K107" s="189"/>
      <c r="L107" s="193"/>
      <c r="S107" s="9"/>
      <c r="T107" s="9"/>
      <c r="U107" s="9"/>
      <c r="V107" s="9"/>
      <c r="W107" s="9"/>
      <c r="X107" s="9"/>
      <c r="Y107" s="9"/>
      <c r="Z107" s="9"/>
      <c r="AA107" s="9"/>
      <c r="AB107" s="9"/>
      <c r="AC107" s="9"/>
      <c r="AD107" s="9"/>
      <c r="AE107" s="9"/>
    </row>
    <row r="108" spans="1:31" s="9" customFormat="1" ht="24.95" customHeight="1">
      <c r="A108" s="9"/>
      <c r="B108" s="188"/>
      <c r="C108" s="189"/>
      <c r="D108" s="190" t="s">
        <v>265</v>
      </c>
      <c r="E108" s="191"/>
      <c r="F108" s="191"/>
      <c r="G108" s="191"/>
      <c r="H108" s="191"/>
      <c r="I108" s="191"/>
      <c r="J108" s="192">
        <f>J416</f>
        <v>0</v>
      </c>
      <c r="K108" s="189"/>
      <c r="L108" s="193"/>
      <c r="S108" s="9"/>
      <c r="T108" s="9"/>
      <c r="U108" s="9"/>
      <c r="V108" s="9"/>
      <c r="W108" s="9"/>
      <c r="X108" s="9"/>
      <c r="Y108" s="9"/>
      <c r="Z108" s="9"/>
      <c r="AA108" s="9"/>
      <c r="AB108" s="9"/>
      <c r="AC108" s="9"/>
      <c r="AD108" s="9"/>
      <c r="AE108" s="9"/>
    </row>
    <row r="109" spans="1:31" s="2" customFormat="1" ht="21.8"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125</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183" t="str">
        <f>E7</f>
        <v xml:space="preserve">Modernizace silnice II/315 Hrádek  - Ústí nad Orlicí</v>
      </c>
      <c r="F118" s="32"/>
      <c r="G118" s="32"/>
      <c r="H118" s="32"/>
      <c r="I118" s="40"/>
      <c r="J118" s="40"/>
      <c r="K118" s="40"/>
      <c r="L118" s="63"/>
      <c r="S118" s="38"/>
      <c r="T118" s="38"/>
      <c r="U118" s="38"/>
      <c r="V118" s="38"/>
      <c r="W118" s="38"/>
      <c r="X118" s="38"/>
      <c r="Y118" s="38"/>
      <c r="Z118" s="38"/>
      <c r="AA118" s="38"/>
      <c r="AB118" s="38"/>
      <c r="AC118" s="38"/>
      <c r="AD118" s="38"/>
      <c r="AE118" s="38"/>
    </row>
    <row r="119" spans="2:12" s="1" customFormat="1" ht="12" customHeight="1">
      <c r="B119" s="21"/>
      <c r="C119" s="32" t="s">
        <v>111</v>
      </c>
      <c r="D119" s="22"/>
      <c r="E119" s="22"/>
      <c r="F119" s="22"/>
      <c r="G119" s="22"/>
      <c r="H119" s="22"/>
      <c r="I119" s="22"/>
      <c r="J119" s="22"/>
      <c r="K119" s="22"/>
      <c r="L119" s="20"/>
    </row>
    <row r="120" spans="1:31" s="2" customFormat="1" ht="16.5" customHeight="1">
      <c r="A120" s="38"/>
      <c r="B120" s="39"/>
      <c r="C120" s="40"/>
      <c r="D120" s="40"/>
      <c r="E120" s="183" t="s">
        <v>112</v>
      </c>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113</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76" t="str">
        <f>E11</f>
        <v>SO 102.2 - II-315 km 24.6...</v>
      </c>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2" customHeight="1">
      <c r="A124" s="38"/>
      <c r="B124" s="39"/>
      <c r="C124" s="32" t="s">
        <v>20</v>
      </c>
      <c r="D124" s="40"/>
      <c r="E124" s="40"/>
      <c r="F124" s="27" t="str">
        <f>F14</f>
        <v xml:space="preserve"> </v>
      </c>
      <c r="G124" s="40"/>
      <c r="H124" s="40"/>
      <c r="I124" s="32" t="s">
        <v>22</v>
      </c>
      <c r="J124" s="79" t="str">
        <f>IF(J14="","",J14)</f>
        <v>10. 7. 2021</v>
      </c>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5.15" customHeight="1">
      <c r="A126" s="38"/>
      <c r="B126" s="39"/>
      <c r="C126" s="32" t="s">
        <v>24</v>
      </c>
      <c r="D126" s="40"/>
      <c r="E126" s="40"/>
      <c r="F126" s="27" t="str">
        <f>E17</f>
        <v xml:space="preserve"> </v>
      </c>
      <c r="G126" s="40"/>
      <c r="H126" s="40"/>
      <c r="I126" s="32" t="s">
        <v>29</v>
      </c>
      <c r="J126" s="36" t="str">
        <f>E23</f>
        <v xml:space="preserve"> </v>
      </c>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27</v>
      </c>
      <c r="D127" s="40"/>
      <c r="E127" s="40"/>
      <c r="F127" s="27" t="str">
        <f>IF(E20="","",E20)</f>
        <v>Vyplň údaj</v>
      </c>
      <c r="G127" s="40"/>
      <c r="H127" s="40"/>
      <c r="I127" s="32" t="s">
        <v>31</v>
      </c>
      <c r="J127" s="36" t="str">
        <f>E26</f>
        <v xml:space="preserve"> </v>
      </c>
      <c r="K127" s="40"/>
      <c r="L127" s="63"/>
      <c r="S127" s="38"/>
      <c r="T127" s="38"/>
      <c r="U127" s="38"/>
      <c r="V127" s="38"/>
      <c r="W127" s="38"/>
      <c r="X127" s="38"/>
      <c r="Y127" s="38"/>
      <c r="Z127" s="38"/>
      <c r="AA127" s="38"/>
      <c r="AB127" s="38"/>
      <c r="AC127" s="38"/>
      <c r="AD127" s="38"/>
      <c r="AE127" s="38"/>
    </row>
    <row r="128" spans="1:31" s="2" customFormat="1" ht="10.3"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10" customFormat="1" ht="29.25" customHeight="1">
      <c r="A129" s="194"/>
      <c r="B129" s="195"/>
      <c r="C129" s="196" t="s">
        <v>126</v>
      </c>
      <c r="D129" s="197" t="s">
        <v>58</v>
      </c>
      <c r="E129" s="197" t="s">
        <v>54</v>
      </c>
      <c r="F129" s="197" t="s">
        <v>55</v>
      </c>
      <c r="G129" s="197" t="s">
        <v>127</v>
      </c>
      <c r="H129" s="197" t="s">
        <v>128</v>
      </c>
      <c r="I129" s="197" t="s">
        <v>129</v>
      </c>
      <c r="J129" s="197" t="s">
        <v>117</v>
      </c>
      <c r="K129" s="198" t="s">
        <v>130</v>
      </c>
      <c r="L129" s="199"/>
      <c r="M129" s="100" t="s">
        <v>1</v>
      </c>
      <c r="N129" s="101" t="s">
        <v>37</v>
      </c>
      <c r="O129" s="101" t="s">
        <v>131</v>
      </c>
      <c r="P129" s="101" t="s">
        <v>132</v>
      </c>
      <c r="Q129" s="101" t="s">
        <v>133</v>
      </c>
      <c r="R129" s="101" t="s">
        <v>134</v>
      </c>
      <c r="S129" s="101" t="s">
        <v>135</v>
      </c>
      <c r="T129" s="102" t="s">
        <v>136</v>
      </c>
      <c r="U129" s="194"/>
      <c r="V129" s="194"/>
      <c r="W129" s="194"/>
      <c r="X129" s="194"/>
      <c r="Y129" s="194"/>
      <c r="Z129" s="194"/>
      <c r="AA129" s="194"/>
      <c r="AB129" s="194"/>
      <c r="AC129" s="194"/>
      <c r="AD129" s="194"/>
      <c r="AE129" s="194"/>
    </row>
    <row r="130" spans="1:63" s="2" customFormat="1" ht="22.8" customHeight="1">
      <c r="A130" s="38"/>
      <c r="B130" s="39"/>
      <c r="C130" s="107" t="s">
        <v>137</v>
      </c>
      <c r="D130" s="40"/>
      <c r="E130" s="40"/>
      <c r="F130" s="40"/>
      <c r="G130" s="40"/>
      <c r="H130" s="40"/>
      <c r="I130" s="40"/>
      <c r="J130" s="200">
        <f>BK130</f>
        <v>0</v>
      </c>
      <c r="K130" s="40"/>
      <c r="L130" s="44"/>
      <c r="M130" s="103"/>
      <c r="N130" s="201"/>
      <c r="O130" s="104"/>
      <c r="P130" s="202">
        <f>P131+P222+P236+P238+P261+P299+P308+P321+P400+P416</f>
        <v>0</v>
      </c>
      <c r="Q130" s="104"/>
      <c r="R130" s="202">
        <f>R131+R222+R236+R238+R261+R299+R308+R321+R400+R416</f>
        <v>0</v>
      </c>
      <c r="S130" s="104"/>
      <c r="T130" s="203">
        <f>T131+T222+T236+T238+T261+T299+T308+T321+T400+T416</f>
        <v>0</v>
      </c>
      <c r="U130" s="38"/>
      <c r="V130" s="38"/>
      <c r="W130" s="38"/>
      <c r="X130" s="38"/>
      <c r="Y130" s="38"/>
      <c r="Z130" s="38"/>
      <c r="AA130" s="38"/>
      <c r="AB130" s="38"/>
      <c r="AC130" s="38"/>
      <c r="AD130" s="38"/>
      <c r="AE130" s="38"/>
      <c r="AT130" s="17" t="s">
        <v>72</v>
      </c>
      <c r="AU130" s="17" t="s">
        <v>119</v>
      </c>
      <c r="BK130" s="204">
        <f>BK131+BK222+BK236+BK238+BK261+BK299+BK308+BK321+BK400+BK416</f>
        <v>0</v>
      </c>
    </row>
    <row r="131" spans="1:63" s="11" customFormat="1" ht="25.9" customHeight="1">
      <c r="A131" s="11"/>
      <c r="B131" s="205"/>
      <c r="C131" s="206"/>
      <c r="D131" s="207" t="s">
        <v>72</v>
      </c>
      <c r="E131" s="208" t="s">
        <v>80</v>
      </c>
      <c r="F131" s="208" t="s">
        <v>266</v>
      </c>
      <c r="G131" s="206"/>
      <c r="H131" s="206"/>
      <c r="I131" s="209"/>
      <c r="J131" s="210">
        <f>BK131</f>
        <v>0</v>
      </c>
      <c r="K131" s="206"/>
      <c r="L131" s="211"/>
      <c r="M131" s="212"/>
      <c r="N131" s="213"/>
      <c r="O131" s="213"/>
      <c r="P131" s="214">
        <f>SUM(P132:P221)</f>
        <v>0</v>
      </c>
      <c r="Q131" s="213"/>
      <c r="R131" s="214">
        <f>SUM(R132:R221)</f>
        <v>0</v>
      </c>
      <c r="S131" s="213"/>
      <c r="T131" s="215">
        <f>SUM(T132:T221)</f>
        <v>0</v>
      </c>
      <c r="U131" s="11"/>
      <c r="V131" s="11"/>
      <c r="W131" s="11"/>
      <c r="X131" s="11"/>
      <c r="Y131" s="11"/>
      <c r="Z131" s="11"/>
      <c r="AA131" s="11"/>
      <c r="AB131" s="11"/>
      <c r="AC131" s="11"/>
      <c r="AD131" s="11"/>
      <c r="AE131" s="11"/>
      <c r="AR131" s="216" t="s">
        <v>80</v>
      </c>
      <c r="AT131" s="217" t="s">
        <v>72</v>
      </c>
      <c r="AU131" s="217" t="s">
        <v>73</v>
      </c>
      <c r="AY131" s="216" t="s">
        <v>141</v>
      </c>
      <c r="BK131" s="218">
        <f>SUM(BK132:BK221)</f>
        <v>0</v>
      </c>
    </row>
    <row r="132" spans="1:65" s="2" customFormat="1" ht="24.15" customHeight="1">
      <c r="A132" s="38"/>
      <c r="B132" s="39"/>
      <c r="C132" s="219" t="s">
        <v>80</v>
      </c>
      <c r="D132" s="219" t="s">
        <v>142</v>
      </c>
      <c r="E132" s="220" t="s">
        <v>267</v>
      </c>
      <c r="F132" s="221" t="s">
        <v>268</v>
      </c>
      <c r="G132" s="222" t="s">
        <v>269</v>
      </c>
      <c r="H132" s="223">
        <v>5929</v>
      </c>
      <c r="I132" s="224"/>
      <c r="J132" s="225">
        <f>ROUND(I132*H132,2)</f>
        <v>0</v>
      </c>
      <c r="K132" s="221" t="s">
        <v>146</v>
      </c>
      <c r="L132" s="44"/>
      <c r="M132" s="226" t="s">
        <v>1</v>
      </c>
      <c r="N132" s="227" t="s">
        <v>38</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147</v>
      </c>
      <c r="AT132" s="230" t="s">
        <v>142</v>
      </c>
      <c r="AU132" s="230" t="s">
        <v>80</v>
      </c>
      <c r="AY132" s="17" t="s">
        <v>141</v>
      </c>
      <c r="BE132" s="231">
        <f>IF(N132="základní",J132,0)</f>
        <v>0</v>
      </c>
      <c r="BF132" s="231">
        <f>IF(N132="snížená",J132,0)</f>
        <v>0</v>
      </c>
      <c r="BG132" s="231">
        <f>IF(N132="zákl. přenesená",J132,0)</f>
        <v>0</v>
      </c>
      <c r="BH132" s="231">
        <f>IF(N132="sníž. přenesená",J132,0)</f>
        <v>0</v>
      </c>
      <c r="BI132" s="231">
        <f>IF(N132="nulová",J132,0)</f>
        <v>0</v>
      </c>
      <c r="BJ132" s="17" t="s">
        <v>80</v>
      </c>
      <c r="BK132" s="231">
        <f>ROUND(I132*H132,2)</f>
        <v>0</v>
      </c>
      <c r="BL132" s="17" t="s">
        <v>147</v>
      </c>
      <c r="BM132" s="230" t="s">
        <v>82</v>
      </c>
    </row>
    <row r="133" spans="1:51" s="14" customFormat="1" ht="12">
      <c r="A133" s="14"/>
      <c r="B133" s="259"/>
      <c r="C133" s="260"/>
      <c r="D133" s="234" t="s">
        <v>148</v>
      </c>
      <c r="E133" s="261" t="s">
        <v>1</v>
      </c>
      <c r="F133" s="262" t="s">
        <v>270</v>
      </c>
      <c r="G133" s="260"/>
      <c r="H133" s="261" t="s">
        <v>1</v>
      </c>
      <c r="I133" s="263"/>
      <c r="J133" s="260"/>
      <c r="K133" s="260"/>
      <c r="L133" s="264"/>
      <c r="M133" s="265"/>
      <c r="N133" s="266"/>
      <c r="O133" s="266"/>
      <c r="P133" s="266"/>
      <c r="Q133" s="266"/>
      <c r="R133" s="266"/>
      <c r="S133" s="266"/>
      <c r="T133" s="267"/>
      <c r="U133" s="14"/>
      <c r="V133" s="14"/>
      <c r="W133" s="14"/>
      <c r="X133" s="14"/>
      <c r="Y133" s="14"/>
      <c r="Z133" s="14"/>
      <c r="AA133" s="14"/>
      <c r="AB133" s="14"/>
      <c r="AC133" s="14"/>
      <c r="AD133" s="14"/>
      <c r="AE133" s="14"/>
      <c r="AT133" s="268" t="s">
        <v>148</v>
      </c>
      <c r="AU133" s="268" t="s">
        <v>80</v>
      </c>
      <c r="AV133" s="14" t="s">
        <v>80</v>
      </c>
      <c r="AW133" s="14" t="s">
        <v>30</v>
      </c>
      <c r="AX133" s="14" t="s">
        <v>73</v>
      </c>
      <c r="AY133" s="268" t="s">
        <v>141</v>
      </c>
    </row>
    <row r="134" spans="1:51" s="14" customFormat="1" ht="12">
      <c r="A134" s="14"/>
      <c r="B134" s="259"/>
      <c r="C134" s="260"/>
      <c r="D134" s="234" t="s">
        <v>148</v>
      </c>
      <c r="E134" s="261" t="s">
        <v>1</v>
      </c>
      <c r="F134" s="262" t="s">
        <v>271</v>
      </c>
      <c r="G134" s="260"/>
      <c r="H134" s="261" t="s">
        <v>1</v>
      </c>
      <c r="I134" s="263"/>
      <c r="J134" s="260"/>
      <c r="K134" s="260"/>
      <c r="L134" s="264"/>
      <c r="M134" s="265"/>
      <c r="N134" s="266"/>
      <c r="O134" s="266"/>
      <c r="P134" s="266"/>
      <c r="Q134" s="266"/>
      <c r="R134" s="266"/>
      <c r="S134" s="266"/>
      <c r="T134" s="267"/>
      <c r="U134" s="14"/>
      <c r="V134" s="14"/>
      <c r="W134" s="14"/>
      <c r="X134" s="14"/>
      <c r="Y134" s="14"/>
      <c r="Z134" s="14"/>
      <c r="AA134" s="14"/>
      <c r="AB134" s="14"/>
      <c r="AC134" s="14"/>
      <c r="AD134" s="14"/>
      <c r="AE134" s="14"/>
      <c r="AT134" s="268" t="s">
        <v>148</v>
      </c>
      <c r="AU134" s="268" t="s">
        <v>80</v>
      </c>
      <c r="AV134" s="14" t="s">
        <v>80</v>
      </c>
      <c r="AW134" s="14" t="s">
        <v>30</v>
      </c>
      <c r="AX134" s="14" t="s">
        <v>73</v>
      </c>
      <c r="AY134" s="268" t="s">
        <v>141</v>
      </c>
    </row>
    <row r="135" spans="1:51" s="12" customFormat="1" ht="12">
      <c r="A135" s="12"/>
      <c r="B135" s="232"/>
      <c r="C135" s="233"/>
      <c r="D135" s="234" t="s">
        <v>148</v>
      </c>
      <c r="E135" s="235" t="s">
        <v>1</v>
      </c>
      <c r="F135" s="236" t="s">
        <v>272</v>
      </c>
      <c r="G135" s="233"/>
      <c r="H135" s="237">
        <v>5929</v>
      </c>
      <c r="I135" s="238"/>
      <c r="J135" s="233"/>
      <c r="K135" s="233"/>
      <c r="L135" s="239"/>
      <c r="M135" s="240"/>
      <c r="N135" s="241"/>
      <c r="O135" s="241"/>
      <c r="P135" s="241"/>
      <c r="Q135" s="241"/>
      <c r="R135" s="241"/>
      <c r="S135" s="241"/>
      <c r="T135" s="242"/>
      <c r="U135" s="12"/>
      <c r="V135" s="12"/>
      <c r="W135" s="12"/>
      <c r="X135" s="12"/>
      <c r="Y135" s="12"/>
      <c r="Z135" s="12"/>
      <c r="AA135" s="12"/>
      <c r="AB135" s="12"/>
      <c r="AC135" s="12"/>
      <c r="AD135" s="12"/>
      <c r="AE135" s="12"/>
      <c r="AT135" s="243" t="s">
        <v>148</v>
      </c>
      <c r="AU135" s="243" t="s">
        <v>80</v>
      </c>
      <c r="AV135" s="12" t="s">
        <v>82</v>
      </c>
      <c r="AW135" s="12" t="s">
        <v>30</v>
      </c>
      <c r="AX135" s="12" t="s">
        <v>73</v>
      </c>
      <c r="AY135" s="243" t="s">
        <v>141</v>
      </c>
    </row>
    <row r="136" spans="1:51" s="13" customFormat="1" ht="12">
      <c r="A136" s="13"/>
      <c r="B136" s="244"/>
      <c r="C136" s="245"/>
      <c r="D136" s="234" t="s">
        <v>148</v>
      </c>
      <c r="E136" s="246" t="s">
        <v>1</v>
      </c>
      <c r="F136" s="247" t="s">
        <v>150</v>
      </c>
      <c r="G136" s="245"/>
      <c r="H136" s="248">
        <v>5929</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148</v>
      </c>
      <c r="AU136" s="254" t="s">
        <v>80</v>
      </c>
      <c r="AV136" s="13" t="s">
        <v>147</v>
      </c>
      <c r="AW136" s="13" t="s">
        <v>30</v>
      </c>
      <c r="AX136" s="13" t="s">
        <v>80</v>
      </c>
      <c r="AY136" s="254" t="s">
        <v>141</v>
      </c>
    </row>
    <row r="137" spans="1:65" s="2" customFormat="1" ht="24.15" customHeight="1">
      <c r="A137" s="38"/>
      <c r="B137" s="39"/>
      <c r="C137" s="219" t="s">
        <v>82</v>
      </c>
      <c r="D137" s="219" t="s">
        <v>142</v>
      </c>
      <c r="E137" s="220" t="s">
        <v>273</v>
      </c>
      <c r="F137" s="221" t="s">
        <v>274</v>
      </c>
      <c r="G137" s="222" t="s">
        <v>275</v>
      </c>
      <c r="H137" s="223">
        <v>8261</v>
      </c>
      <c r="I137" s="224"/>
      <c r="J137" s="225">
        <f>ROUND(I137*H137,2)</f>
        <v>0</v>
      </c>
      <c r="K137" s="221" t="s">
        <v>276</v>
      </c>
      <c r="L137" s="44"/>
      <c r="M137" s="226" t="s">
        <v>1</v>
      </c>
      <c r="N137" s="227" t="s">
        <v>38</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147</v>
      </c>
      <c r="AT137" s="230" t="s">
        <v>142</v>
      </c>
      <c r="AU137" s="230" t="s">
        <v>80</v>
      </c>
      <c r="AY137" s="17" t="s">
        <v>141</v>
      </c>
      <c r="BE137" s="231">
        <f>IF(N137="základní",J137,0)</f>
        <v>0</v>
      </c>
      <c r="BF137" s="231">
        <f>IF(N137="snížená",J137,0)</f>
        <v>0</v>
      </c>
      <c r="BG137" s="231">
        <f>IF(N137="zákl. přenesená",J137,0)</f>
        <v>0</v>
      </c>
      <c r="BH137" s="231">
        <f>IF(N137="sníž. přenesená",J137,0)</f>
        <v>0</v>
      </c>
      <c r="BI137" s="231">
        <f>IF(N137="nulová",J137,0)</f>
        <v>0</v>
      </c>
      <c r="BJ137" s="17" t="s">
        <v>80</v>
      </c>
      <c r="BK137" s="231">
        <f>ROUND(I137*H137,2)</f>
        <v>0</v>
      </c>
      <c r="BL137" s="17" t="s">
        <v>147</v>
      </c>
      <c r="BM137" s="230" t="s">
        <v>147</v>
      </c>
    </row>
    <row r="138" spans="1:51" s="12" customFormat="1" ht="12">
      <c r="A138" s="12"/>
      <c r="B138" s="232"/>
      <c r="C138" s="233"/>
      <c r="D138" s="234" t="s">
        <v>148</v>
      </c>
      <c r="E138" s="235" t="s">
        <v>1</v>
      </c>
      <c r="F138" s="236" t="s">
        <v>277</v>
      </c>
      <c r="G138" s="233"/>
      <c r="H138" s="237">
        <v>12428</v>
      </c>
      <c r="I138" s="238"/>
      <c r="J138" s="233"/>
      <c r="K138" s="233"/>
      <c r="L138" s="239"/>
      <c r="M138" s="240"/>
      <c r="N138" s="241"/>
      <c r="O138" s="241"/>
      <c r="P138" s="241"/>
      <c r="Q138" s="241"/>
      <c r="R138" s="241"/>
      <c r="S138" s="241"/>
      <c r="T138" s="242"/>
      <c r="U138" s="12"/>
      <c r="V138" s="12"/>
      <c r="W138" s="12"/>
      <c r="X138" s="12"/>
      <c r="Y138" s="12"/>
      <c r="Z138" s="12"/>
      <c r="AA138" s="12"/>
      <c r="AB138" s="12"/>
      <c r="AC138" s="12"/>
      <c r="AD138" s="12"/>
      <c r="AE138" s="12"/>
      <c r="AT138" s="243" t="s">
        <v>148</v>
      </c>
      <c r="AU138" s="243" t="s">
        <v>80</v>
      </c>
      <c r="AV138" s="12" t="s">
        <v>82</v>
      </c>
      <c r="AW138" s="12" t="s">
        <v>30</v>
      </c>
      <c r="AX138" s="12" t="s">
        <v>73</v>
      </c>
      <c r="AY138" s="243" t="s">
        <v>141</v>
      </c>
    </row>
    <row r="139" spans="1:51" s="12" customFormat="1" ht="12">
      <c r="A139" s="12"/>
      <c r="B139" s="232"/>
      <c r="C139" s="233"/>
      <c r="D139" s="234" t="s">
        <v>148</v>
      </c>
      <c r="E139" s="235" t="s">
        <v>1</v>
      </c>
      <c r="F139" s="236" t="s">
        <v>278</v>
      </c>
      <c r="G139" s="233"/>
      <c r="H139" s="237">
        <v>185</v>
      </c>
      <c r="I139" s="238"/>
      <c r="J139" s="233"/>
      <c r="K139" s="233"/>
      <c r="L139" s="239"/>
      <c r="M139" s="240"/>
      <c r="N139" s="241"/>
      <c r="O139" s="241"/>
      <c r="P139" s="241"/>
      <c r="Q139" s="241"/>
      <c r="R139" s="241"/>
      <c r="S139" s="241"/>
      <c r="T139" s="242"/>
      <c r="U139" s="12"/>
      <c r="V139" s="12"/>
      <c r="W139" s="12"/>
      <c r="X139" s="12"/>
      <c r="Y139" s="12"/>
      <c r="Z139" s="12"/>
      <c r="AA139" s="12"/>
      <c r="AB139" s="12"/>
      <c r="AC139" s="12"/>
      <c r="AD139" s="12"/>
      <c r="AE139" s="12"/>
      <c r="AT139" s="243" t="s">
        <v>148</v>
      </c>
      <c r="AU139" s="243" t="s">
        <v>80</v>
      </c>
      <c r="AV139" s="12" t="s">
        <v>82</v>
      </c>
      <c r="AW139" s="12" t="s">
        <v>30</v>
      </c>
      <c r="AX139" s="12" t="s">
        <v>73</v>
      </c>
      <c r="AY139" s="243" t="s">
        <v>141</v>
      </c>
    </row>
    <row r="140" spans="1:51" s="12" customFormat="1" ht="12">
      <c r="A140" s="12"/>
      <c r="B140" s="232"/>
      <c r="C140" s="233"/>
      <c r="D140" s="234" t="s">
        <v>148</v>
      </c>
      <c r="E140" s="235" t="s">
        <v>1</v>
      </c>
      <c r="F140" s="236" t="s">
        <v>279</v>
      </c>
      <c r="G140" s="233"/>
      <c r="H140" s="237">
        <v>-4352</v>
      </c>
      <c r="I140" s="238"/>
      <c r="J140" s="233"/>
      <c r="K140" s="233"/>
      <c r="L140" s="239"/>
      <c r="M140" s="240"/>
      <c r="N140" s="241"/>
      <c r="O140" s="241"/>
      <c r="P140" s="241"/>
      <c r="Q140" s="241"/>
      <c r="R140" s="241"/>
      <c r="S140" s="241"/>
      <c r="T140" s="242"/>
      <c r="U140" s="12"/>
      <c r="V140" s="12"/>
      <c r="W140" s="12"/>
      <c r="X140" s="12"/>
      <c r="Y140" s="12"/>
      <c r="Z140" s="12"/>
      <c r="AA140" s="12"/>
      <c r="AB140" s="12"/>
      <c r="AC140" s="12"/>
      <c r="AD140" s="12"/>
      <c r="AE140" s="12"/>
      <c r="AT140" s="243" t="s">
        <v>148</v>
      </c>
      <c r="AU140" s="243" t="s">
        <v>80</v>
      </c>
      <c r="AV140" s="12" t="s">
        <v>82</v>
      </c>
      <c r="AW140" s="12" t="s">
        <v>30</v>
      </c>
      <c r="AX140" s="12" t="s">
        <v>73</v>
      </c>
      <c r="AY140" s="243" t="s">
        <v>141</v>
      </c>
    </row>
    <row r="141" spans="1:51" s="14" customFormat="1" ht="12">
      <c r="A141" s="14"/>
      <c r="B141" s="259"/>
      <c r="C141" s="260"/>
      <c r="D141" s="234" t="s">
        <v>148</v>
      </c>
      <c r="E141" s="261" t="s">
        <v>1</v>
      </c>
      <c r="F141" s="262" t="s">
        <v>280</v>
      </c>
      <c r="G141" s="260"/>
      <c r="H141" s="261" t="s">
        <v>1</v>
      </c>
      <c r="I141" s="263"/>
      <c r="J141" s="260"/>
      <c r="K141" s="260"/>
      <c r="L141" s="264"/>
      <c r="M141" s="265"/>
      <c r="N141" s="266"/>
      <c r="O141" s="266"/>
      <c r="P141" s="266"/>
      <c r="Q141" s="266"/>
      <c r="R141" s="266"/>
      <c r="S141" s="266"/>
      <c r="T141" s="267"/>
      <c r="U141" s="14"/>
      <c r="V141" s="14"/>
      <c r="W141" s="14"/>
      <c r="X141" s="14"/>
      <c r="Y141" s="14"/>
      <c r="Z141" s="14"/>
      <c r="AA141" s="14"/>
      <c r="AB141" s="14"/>
      <c r="AC141" s="14"/>
      <c r="AD141" s="14"/>
      <c r="AE141" s="14"/>
      <c r="AT141" s="268" t="s">
        <v>148</v>
      </c>
      <c r="AU141" s="268" t="s">
        <v>80</v>
      </c>
      <c r="AV141" s="14" t="s">
        <v>80</v>
      </c>
      <c r="AW141" s="14" t="s">
        <v>30</v>
      </c>
      <c r="AX141" s="14" t="s">
        <v>73</v>
      </c>
      <c r="AY141" s="268" t="s">
        <v>141</v>
      </c>
    </row>
    <row r="142" spans="1:51" s="14" customFormat="1" ht="12">
      <c r="A142" s="14"/>
      <c r="B142" s="259"/>
      <c r="C142" s="260"/>
      <c r="D142" s="234" t="s">
        <v>148</v>
      </c>
      <c r="E142" s="261" t="s">
        <v>1</v>
      </c>
      <c r="F142" s="262" t="s">
        <v>281</v>
      </c>
      <c r="G142" s="260"/>
      <c r="H142" s="261" t="s">
        <v>1</v>
      </c>
      <c r="I142" s="263"/>
      <c r="J142" s="260"/>
      <c r="K142" s="260"/>
      <c r="L142" s="264"/>
      <c r="M142" s="265"/>
      <c r="N142" s="266"/>
      <c r="O142" s="266"/>
      <c r="P142" s="266"/>
      <c r="Q142" s="266"/>
      <c r="R142" s="266"/>
      <c r="S142" s="266"/>
      <c r="T142" s="267"/>
      <c r="U142" s="14"/>
      <c r="V142" s="14"/>
      <c r="W142" s="14"/>
      <c r="X142" s="14"/>
      <c r="Y142" s="14"/>
      <c r="Z142" s="14"/>
      <c r="AA142" s="14"/>
      <c r="AB142" s="14"/>
      <c r="AC142" s="14"/>
      <c r="AD142" s="14"/>
      <c r="AE142" s="14"/>
      <c r="AT142" s="268" t="s">
        <v>148</v>
      </c>
      <c r="AU142" s="268" t="s">
        <v>80</v>
      </c>
      <c r="AV142" s="14" t="s">
        <v>80</v>
      </c>
      <c r="AW142" s="14" t="s">
        <v>30</v>
      </c>
      <c r="AX142" s="14" t="s">
        <v>73</v>
      </c>
      <c r="AY142" s="268" t="s">
        <v>141</v>
      </c>
    </row>
    <row r="143" spans="1:51" s="13" customFormat="1" ht="12">
      <c r="A143" s="13"/>
      <c r="B143" s="244"/>
      <c r="C143" s="245"/>
      <c r="D143" s="234" t="s">
        <v>148</v>
      </c>
      <c r="E143" s="246" t="s">
        <v>1</v>
      </c>
      <c r="F143" s="247" t="s">
        <v>150</v>
      </c>
      <c r="G143" s="245"/>
      <c r="H143" s="248">
        <v>8261</v>
      </c>
      <c r="I143" s="249"/>
      <c r="J143" s="245"/>
      <c r="K143" s="245"/>
      <c r="L143" s="250"/>
      <c r="M143" s="251"/>
      <c r="N143" s="252"/>
      <c r="O143" s="252"/>
      <c r="P143" s="252"/>
      <c r="Q143" s="252"/>
      <c r="R143" s="252"/>
      <c r="S143" s="252"/>
      <c r="T143" s="253"/>
      <c r="U143" s="13"/>
      <c r="V143" s="13"/>
      <c r="W143" s="13"/>
      <c r="X143" s="13"/>
      <c r="Y143" s="13"/>
      <c r="Z143" s="13"/>
      <c r="AA143" s="13"/>
      <c r="AB143" s="13"/>
      <c r="AC143" s="13"/>
      <c r="AD143" s="13"/>
      <c r="AE143" s="13"/>
      <c r="AT143" s="254" t="s">
        <v>148</v>
      </c>
      <c r="AU143" s="254" t="s">
        <v>80</v>
      </c>
      <c r="AV143" s="13" t="s">
        <v>147</v>
      </c>
      <c r="AW143" s="13" t="s">
        <v>30</v>
      </c>
      <c r="AX143" s="13" t="s">
        <v>80</v>
      </c>
      <c r="AY143" s="254" t="s">
        <v>141</v>
      </c>
    </row>
    <row r="144" spans="1:65" s="2" customFormat="1" ht="24.15" customHeight="1">
      <c r="A144" s="38"/>
      <c r="B144" s="39"/>
      <c r="C144" s="219" t="s">
        <v>156</v>
      </c>
      <c r="D144" s="219" t="s">
        <v>142</v>
      </c>
      <c r="E144" s="220" t="s">
        <v>282</v>
      </c>
      <c r="F144" s="221" t="s">
        <v>283</v>
      </c>
      <c r="G144" s="222" t="s">
        <v>269</v>
      </c>
      <c r="H144" s="223">
        <v>5674.9</v>
      </c>
      <c r="I144" s="224"/>
      <c r="J144" s="225">
        <f>ROUND(I144*H144,2)</f>
        <v>0</v>
      </c>
      <c r="K144" s="221" t="s">
        <v>146</v>
      </c>
      <c r="L144" s="44"/>
      <c r="M144" s="226" t="s">
        <v>1</v>
      </c>
      <c r="N144" s="227" t="s">
        <v>38</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147</v>
      </c>
      <c r="AT144" s="230" t="s">
        <v>142</v>
      </c>
      <c r="AU144" s="230" t="s">
        <v>80</v>
      </c>
      <c r="AY144" s="17" t="s">
        <v>141</v>
      </c>
      <c r="BE144" s="231">
        <f>IF(N144="základní",J144,0)</f>
        <v>0</v>
      </c>
      <c r="BF144" s="231">
        <f>IF(N144="snížená",J144,0)</f>
        <v>0</v>
      </c>
      <c r="BG144" s="231">
        <f>IF(N144="zákl. přenesená",J144,0)</f>
        <v>0</v>
      </c>
      <c r="BH144" s="231">
        <f>IF(N144="sníž. přenesená",J144,0)</f>
        <v>0</v>
      </c>
      <c r="BI144" s="231">
        <f>IF(N144="nulová",J144,0)</f>
        <v>0</v>
      </c>
      <c r="BJ144" s="17" t="s">
        <v>80</v>
      </c>
      <c r="BK144" s="231">
        <f>ROUND(I144*H144,2)</f>
        <v>0</v>
      </c>
      <c r="BL144" s="17" t="s">
        <v>147</v>
      </c>
      <c r="BM144" s="230" t="s">
        <v>159</v>
      </c>
    </row>
    <row r="145" spans="1:51" s="14" customFormat="1" ht="12">
      <c r="A145" s="14"/>
      <c r="B145" s="259"/>
      <c r="C145" s="260"/>
      <c r="D145" s="234" t="s">
        <v>148</v>
      </c>
      <c r="E145" s="261" t="s">
        <v>1</v>
      </c>
      <c r="F145" s="262" t="s">
        <v>284</v>
      </c>
      <c r="G145" s="260"/>
      <c r="H145" s="261" t="s">
        <v>1</v>
      </c>
      <c r="I145" s="263"/>
      <c r="J145" s="260"/>
      <c r="K145" s="260"/>
      <c r="L145" s="264"/>
      <c r="M145" s="265"/>
      <c r="N145" s="266"/>
      <c r="O145" s="266"/>
      <c r="P145" s="266"/>
      <c r="Q145" s="266"/>
      <c r="R145" s="266"/>
      <c r="S145" s="266"/>
      <c r="T145" s="267"/>
      <c r="U145" s="14"/>
      <c r="V145" s="14"/>
      <c r="W145" s="14"/>
      <c r="X145" s="14"/>
      <c r="Y145" s="14"/>
      <c r="Z145" s="14"/>
      <c r="AA145" s="14"/>
      <c r="AB145" s="14"/>
      <c r="AC145" s="14"/>
      <c r="AD145" s="14"/>
      <c r="AE145" s="14"/>
      <c r="AT145" s="268" t="s">
        <v>148</v>
      </c>
      <c r="AU145" s="268" t="s">
        <v>80</v>
      </c>
      <c r="AV145" s="14" t="s">
        <v>80</v>
      </c>
      <c r="AW145" s="14" t="s">
        <v>30</v>
      </c>
      <c r="AX145" s="14" t="s">
        <v>73</v>
      </c>
      <c r="AY145" s="268" t="s">
        <v>141</v>
      </c>
    </row>
    <row r="146" spans="1:51" s="14" customFormat="1" ht="12">
      <c r="A146" s="14"/>
      <c r="B146" s="259"/>
      <c r="C146" s="260"/>
      <c r="D146" s="234" t="s">
        <v>148</v>
      </c>
      <c r="E146" s="261" t="s">
        <v>1</v>
      </c>
      <c r="F146" s="262" t="s">
        <v>285</v>
      </c>
      <c r="G146" s="260"/>
      <c r="H146" s="261" t="s">
        <v>1</v>
      </c>
      <c r="I146" s="263"/>
      <c r="J146" s="260"/>
      <c r="K146" s="260"/>
      <c r="L146" s="264"/>
      <c r="M146" s="265"/>
      <c r="N146" s="266"/>
      <c r="O146" s="266"/>
      <c r="P146" s="266"/>
      <c r="Q146" s="266"/>
      <c r="R146" s="266"/>
      <c r="S146" s="266"/>
      <c r="T146" s="267"/>
      <c r="U146" s="14"/>
      <c r="V146" s="14"/>
      <c r="W146" s="14"/>
      <c r="X146" s="14"/>
      <c r="Y146" s="14"/>
      <c r="Z146" s="14"/>
      <c r="AA146" s="14"/>
      <c r="AB146" s="14"/>
      <c r="AC146" s="14"/>
      <c r="AD146" s="14"/>
      <c r="AE146" s="14"/>
      <c r="AT146" s="268" t="s">
        <v>148</v>
      </c>
      <c r="AU146" s="268" t="s">
        <v>80</v>
      </c>
      <c r="AV146" s="14" t="s">
        <v>80</v>
      </c>
      <c r="AW146" s="14" t="s">
        <v>30</v>
      </c>
      <c r="AX146" s="14" t="s">
        <v>73</v>
      </c>
      <c r="AY146" s="268" t="s">
        <v>141</v>
      </c>
    </row>
    <row r="147" spans="1:51" s="12" customFormat="1" ht="12">
      <c r="A147" s="12"/>
      <c r="B147" s="232"/>
      <c r="C147" s="233"/>
      <c r="D147" s="234" t="s">
        <v>148</v>
      </c>
      <c r="E147" s="235" t="s">
        <v>1</v>
      </c>
      <c r="F147" s="236" t="s">
        <v>286</v>
      </c>
      <c r="G147" s="233"/>
      <c r="H147" s="237">
        <v>5674.9</v>
      </c>
      <c r="I147" s="238"/>
      <c r="J147" s="233"/>
      <c r="K147" s="233"/>
      <c r="L147" s="239"/>
      <c r="M147" s="240"/>
      <c r="N147" s="241"/>
      <c r="O147" s="241"/>
      <c r="P147" s="241"/>
      <c r="Q147" s="241"/>
      <c r="R147" s="241"/>
      <c r="S147" s="241"/>
      <c r="T147" s="242"/>
      <c r="U147" s="12"/>
      <c r="V147" s="12"/>
      <c r="W147" s="12"/>
      <c r="X147" s="12"/>
      <c r="Y147" s="12"/>
      <c r="Z147" s="12"/>
      <c r="AA147" s="12"/>
      <c r="AB147" s="12"/>
      <c r="AC147" s="12"/>
      <c r="AD147" s="12"/>
      <c r="AE147" s="12"/>
      <c r="AT147" s="243" t="s">
        <v>148</v>
      </c>
      <c r="AU147" s="243" t="s">
        <v>80</v>
      </c>
      <c r="AV147" s="12" t="s">
        <v>82</v>
      </c>
      <c r="AW147" s="12" t="s">
        <v>30</v>
      </c>
      <c r="AX147" s="12" t="s">
        <v>73</v>
      </c>
      <c r="AY147" s="243" t="s">
        <v>141</v>
      </c>
    </row>
    <row r="148" spans="1:51" s="13" customFormat="1" ht="12">
      <c r="A148" s="13"/>
      <c r="B148" s="244"/>
      <c r="C148" s="245"/>
      <c r="D148" s="234" t="s">
        <v>148</v>
      </c>
      <c r="E148" s="246" t="s">
        <v>1</v>
      </c>
      <c r="F148" s="247" t="s">
        <v>150</v>
      </c>
      <c r="G148" s="245"/>
      <c r="H148" s="248">
        <v>5674.9</v>
      </c>
      <c r="I148" s="249"/>
      <c r="J148" s="245"/>
      <c r="K148" s="245"/>
      <c r="L148" s="250"/>
      <c r="M148" s="251"/>
      <c r="N148" s="252"/>
      <c r="O148" s="252"/>
      <c r="P148" s="252"/>
      <c r="Q148" s="252"/>
      <c r="R148" s="252"/>
      <c r="S148" s="252"/>
      <c r="T148" s="253"/>
      <c r="U148" s="13"/>
      <c r="V148" s="13"/>
      <c r="W148" s="13"/>
      <c r="X148" s="13"/>
      <c r="Y148" s="13"/>
      <c r="Z148" s="13"/>
      <c r="AA148" s="13"/>
      <c r="AB148" s="13"/>
      <c r="AC148" s="13"/>
      <c r="AD148" s="13"/>
      <c r="AE148" s="13"/>
      <c r="AT148" s="254" t="s">
        <v>148</v>
      </c>
      <c r="AU148" s="254" t="s">
        <v>80</v>
      </c>
      <c r="AV148" s="13" t="s">
        <v>147</v>
      </c>
      <c r="AW148" s="13" t="s">
        <v>30</v>
      </c>
      <c r="AX148" s="13" t="s">
        <v>80</v>
      </c>
      <c r="AY148" s="254" t="s">
        <v>141</v>
      </c>
    </row>
    <row r="149" spans="1:65" s="2" customFormat="1" ht="14.4" customHeight="1">
      <c r="A149" s="38"/>
      <c r="B149" s="39"/>
      <c r="C149" s="219" t="s">
        <v>147</v>
      </c>
      <c r="D149" s="219" t="s">
        <v>142</v>
      </c>
      <c r="E149" s="220" t="s">
        <v>287</v>
      </c>
      <c r="F149" s="221" t="s">
        <v>288</v>
      </c>
      <c r="G149" s="222" t="s">
        <v>289</v>
      </c>
      <c r="H149" s="223">
        <v>225</v>
      </c>
      <c r="I149" s="224"/>
      <c r="J149" s="225">
        <f>ROUND(I149*H149,2)</f>
        <v>0</v>
      </c>
      <c r="K149" s="221" t="s">
        <v>276</v>
      </c>
      <c r="L149" s="44"/>
      <c r="M149" s="226" t="s">
        <v>1</v>
      </c>
      <c r="N149" s="227" t="s">
        <v>38</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147</v>
      </c>
      <c r="AT149" s="230" t="s">
        <v>142</v>
      </c>
      <c r="AU149" s="230" t="s">
        <v>80</v>
      </c>
      <c r="AY149" s="17" t="s">
        <v>141</v>
      </c>
      <c r="BE149" s="231">
        <f>IF(N149="základní",J149,0)</f>
        <v>0</v>
      </c>
      <c r="BF149" s="231">
        <f>IF(N149="snížená",J149,0)</f>
        <v>0</v>
      </c>
      <c r="BG149" s="231">
        <f>IF(N149="zákl. přenesená",J149,0)</f>
        <v>0</v>
      </c>
      <c r="BH149" s="231">
        <f>IF(N149="sníž. přenesená",J149,0)</f>
        <v>0</v>
      </c>
      <c r="BI149" s="231">
        <f>IF(N149="nulová",J149,0)</f>
        <v>0</v>
      </c>
      <c r="BJ149" s="17" t="s">
        <v>80</v>
      </c>
      <c r="BK149" s="231">
        <f>ROUND(I149*H149,2)</f>
        <v>0</v>
      </c>
      <c r="BL149" s="17" t="s">
        <v>147</v>
      </c>
      <c r="BM149" s="230" t="s">
        <v>162</v>
      </c>
    </row>
    <row r="150" spans="1:51" s="12" customFormat="1" ht="12">
      <c r="A150" s="12"/>
      <c r="B150" s="232"/>
      <c r="C150" s="233"/>
      <c r="D150" s="234" t="s">
        <v>148</v>
      </c>
      <c r="E150" s="235" t="s">
        <v>1</v>
      </c>
      <c r="F150" s="236" t="s">
        <v>290</v>
      </c>
      <c r="G150" s="233"/>
      <c r="H150" s="237">
        <v>225</v>
      </c>
      <c r="I150" s="238"/>
      <c r="J150" s="233"/>
      <c r="K150" s="233"/>
      <c r="L150" s="239"/>
      <c r="M150" s="240"/>
      <c r="N150" s="241"/>
      <c r="O150" s="241"/>
      <c r="P150" s="241"/>
      <c r="Q150" s="241"/>
      <c r="R150" s="241"/>
      <c r="S150" s="241"/>
      <c r="T150" s="242"/>
      <c r="U150" s="12"/>
      <c r="V150" s="12"/>
      <c r="W150" s="12"/>
      <c r="X150" s="12"/>
      <c r="Y150" s="12"/>
      <c r="Z150" s="12"/>
      <c r="AA150" s="12"/>
      <c r="AB150" s="12"/>
      <c r="AC150" s="12"/>
      <c r="AD150" s="12"/>
      <c r="AE150" s="12"/>
      <c r="AT150" s="243" t="s">
        <v>148</v>
      </c>
      <c r="AU150" s="243" t="s">
        <v>80</v>
      </c>
      <c r="AV150" s="12" t="s">
        <v>82</v>
      </c>
      <c r="AW150" s="12" t="s">
        <v>30</v>
      </c>
      <c r="AX150" s="12" t="s">
        <v>73</v>
      </c>
      <c r="AY150" s="243" t="s">
        <v>141</v>
      </c>
    </row>
    <row r="151" spans="1:51" s="13" customFormat="1" ht="12">
      <c r="A151" s="13"/>
      <c r="B151" s="244"/>
      <c r="C151" s="245"/>
      <c r="D151" s="234" t="s">
        <v>148</v>
      </c>
      <c r="E151" s="246" t="s">
        <v>1</v>
      </c>
      <c r="F151" s="247" t="s">
        <v>150</v>
      </c>
      <c r="G151" s="245"/>
      <c r="H151" s="248">
        <v>225</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148</v>
      </c>
      <c r="AU151" s="254" t="s">
        <v>80</v>
      </c>
      <c r="AV151" s="13" t="s">
        <v>147</v>
      </c>
      <c r="AW151" s="13" t="s">
        <v>30</v>
      </c>
      <c r="AX151" s="13" t="s">
        <v>80</v>
      </c>
      <c r="AY151" s="254" t="s">
        <v>141</v>
      </c>
    </row>
    <row r="152" spans="1:65" s="2" customFormat="1" ht="24.15" customHeight="1">
      <c r="A152" s="38"/>
      <c r="B152" s="39"/>
      <c r="C152" s="219" t="s">
        <v>140</v>
      </c>
      <c r="D152" s="219" t="s">
        <v>142</v>
      </c>
      <c r="E152" s="220" t="s">
        <v>291</v>
      </c>
      <c r="F152" s="221" t="s">
        <v>292</v>
      </c>
      <c r="G152" s="222" t="s">
        <v>289</v>
      </c>
      <c r="H152" s="223">
        <v>1617</v>
      </c>
      <c r="I152" s="224"/>
      <c r="J152" s="225">
        <f>ROUND(I152*H152,2)</f>
        <v>0</v>
      </c>
      <c r="K152" s="221" t="s">
        <v>276</v>
      </c>
      <c r="L152" s="44"/>
      <c r="M152" s="226" t="s">
        <v>1</v>
      </c>
      <c r="N152" s="227" t="s">
        <v>38</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147</v>
      </c>
      <c r="AT152" s="230" t="s">
        <v>142</v>
      </c>
      <c r="AU152" s="230" t="s">
        <v>80</v>
      </c>
      <c r="AY152" s="17" t="s">
        <v>141</v>
      </c>
      <c r="BE152" s="231">
        <f>IF(N152="základní",J152,0)</f>
        <v>0</v>
      </c>
      <c r="BF152" s="231">
        <f>IF(N152="snížená",J152,0)</f>
        <v>0</v>
      </c>
      <c r="BG152" s="231">
        <f>IF(N152="zákl. přenesená",J152,0)</f>
        <v>0</v>
      </c>
      <c r="BH152" s="231">
        <f>IF(N152="sníž. přenesená",J152,0)</f>
        <v>0</v>
      </c>
      <c r="BI152" s="231">
        <f>IF(N152="nulová",J152,0)</f>
        <v>0</v>
      </c>
      <c r="BJ152" s="17" t="s">
        <v>80</v>
      </c>
      <c r="BK152" s="231">
        <f>ROUND(I152*H152,2)</f>
        <v>0</v>
      </c>
      <c r="BL152" s="17" t="s">
        <v>147</v>
      </c>
      <c r="BM152" s="230" t="s">
        <v>167</v>
      </c>
    </row>
    <row r="153" spans="1:51" s="12" customFormat="1" ht="12">
      <c r="A153" s="12"/>
      <c r="B153" s="232"/>
      <c r="C153" s="233"/>
      <c r="D153" s="234" t="s">
        <v>148</v>
      </c>
      <c r="E153" s="235" t="s">
        <v>1</v>
      </c>
      <c r="F153" s="236" t="s">
        <v>293</v>
      </c>
      <c r="G153" s="233"/>
      <c r="H153" s="237">
        <v>1617</v>
      </c>
      <c r="I153" s="238"/>
      <c r="J153" s="233"/>
      <c r="K153" s="233"/>
      <c r="L153" s="239"/>
      <c r="M153" s="240"/>
      <c r="N153" s="241"/>
      <c r="O153" s="241"/>
      <c r="P153" s="241"/>
      <c r="Q153" s="241"/>
      <c r="R153" s="241"/>
      <c r="S153" s="241"/>
      <c r="T153" s="242"/>
      <c r="U153" s="12"/>
      <c r="V153" s="12"/>
      <c r="W153" s="12"/>
      <c r="X153" s="12"/>
      <c r="Y153" s="12"/>
      <c r="Z153" s="12"/>
      <c r="AA153" s="12"/>
      <c r="AB153" s="12"/>
      <c r="AC153" s="12"/>
      <c r="AD153" s="12"/>
      <c r="AE153" s="12"/>
      <c r="AT153" s="243" t="s">
        <v>148</v>
      </c>
      <c r="AU153" s="243" t="s">
        <v>80</v>
      </c>
      <c r="AV153" s="12" t="s">
        <v>82</v>
      </c>
      <c r="AW153" s="12" t="s">
        <v>30</v>
      </c>
      <c r="AX153" s="12" t="s">
        <v>73</v>
      </c>
      <c r="AY153" s="243" t="s">
        <v>141</v>
      </c>
    </row>
    <row r="154" spans="1:51" s="13" customFormat="1" ht="12">
      <c r="A154" s="13"/>
      <c r="B154" s="244"/>
      <c r="C154" s="245"/>
      <c r="D154" s="234" t="s">
        <v>148</v>
      </c>
      <c r="E154" s="246" t="s">
        <v>1</v>
      </c>
      <c r="F154" s="247" t="s">
        <v>150</v>
      </c>
      <c r="G154" s="245"/>
      <c r="H154" s="248">
        <v>1617</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148</v>
      </c>
      <c r="AU154" s="254" t="s">
        <v>80</v>
      </c>
      <c r="AV154" s="13" t="s">
        <v>147</v>
      </c>
      <c r="AW154" s="13" t="s">
        <v>30</v>
      </c>
      <c r="AX154" s="13" t="s">
        <v>80</v>
      </c>
      <c r="AY154" s="254" t="s">
        <v>141</v>
      </c>
    </row>
    <row r="155" spans="1:65" s="2" customFormat="1" ht="24.15" customHeight="1">
      <c r="A155" s="38"/>
      <c r="B155" s="39"/>
      <c r="C155" s="219" t="s">
        <v>159</v>
      </c>
      <c r="D155" s="219" t="s">
        <v>142</v>
      </c>
      <c r="E155" s="220" t="s">
        <v>294</v>
      </c>
      <c r="F155" s="221" t="s">
        <v>295</v>
      </c>
      <c r="G155" s="222" t="s">
        <v>289</v>
      </c>
      <c r="H155" s="223">
        <v>808.5</v>
      </c>
      <c r="I155" s="224"/>
      <c r="J155" s="225">
        <f>ROUND(I155*H155,2)</f>
        <v>0</v>
      </c>
      <c r="K155" s="221" t="s">
        <v>276</v>
      </c>
      <c r="L155" s="44"/>
      <c r="M155" s="226" t="s">
        <v>1</v>
      </c>
      <c r="N155" s="227" t="s">
        <v>38</v>
      </c>
      <c r="O155" s="91"/>
      <c r="P155" s="228">
        <f>O155*H155</f>
        <v>0</v>
      </c>
      <c r="Q155" s="228">
        <v>0</v>
      </c>
      <c r="R155" s="228">
        <f>Q155*H155</f>
        <v>0</v>
      </c>
      <c r="S155" s="228">
        <v>0</v>
      </c>
      <c r="T155" s="229">
        <f>S155*H155</f>
        <v>0</v>
      </c>
      <c r="U155" s="38"/>
      <c r="V155" s="38"/>
      <c r="W155" s="38"/>
      <c r="X155" s="38"/>
      <c r="Y155" s="38"/>
      <c r="Z155" s="38"/>
      <c r="AA155" s="38"/>
      <c r="AB155" s="38"/>
      <c r="AC155" s="38"/>
      <c r="AD155" s="38"/>
      <c r="AE155" s="38"/>
      <c r="AR155" s="230" t="s">
        <v>147</v>
      </c>
      <c r="AT155" s="230" t="s">
        <v>142</v>
      </c>
      <c r="AU155" s="230" t="s">
        <v>80</v>
      </c>
      <c r="AY155" s="17" t="s">
        <v>141</v>
      </c>
      <c r="BE155" s="231">
        <f>IF(N155="základní",J155,0)</f>
        <v>0</v>
      </c>
      <c r="BF155" s="231">
        <f>IF(N155="snížená",J155,0)</f>
        <v>0</v>
      </c>
      <c r="BG155" s="231">
        <f>IF(N155="zákl. přenesená",J155,0)</f>
        <v>0</v>
      </c>
      <c r="BH155" s="231">
        <f>IF(N155="sníž. přenesená",J155,0)</f>
        <v>0</v>
      </c>
      <c r="BI155" s="231">
        <f>IF(N155="nulová",J155,0)</f>
        <v>0</v>
      </c>
      <c r="BJ155" s="17" t="s">
        <v>80</v>
      </c>
      <c r="BK155" s="231">
        <f>ROUND(I155*H155,2)</f>
        <v>0</v>
      </c>
      <c r="BL155" s="17" t="s">
        <v>147</v>
      </c>
      <c r="BM155" s="230" t="s">
        <v>172</v>
      </c>
    </row>
    <row r="156" spans="1:51" s="12" customFormat="1" ht="12">
      <c r="A156" s="12"/>
      <c r="B156" s="232"/>
      <c r="C156" s="233"/>
      <c r="D156" s="234" t="s">
        <v>148</v>
      </c>
      <c r="E156" s="235" t="s">
        <v>1</v>
      </c>
      <c r="F156" s="236" t="s">
        <v>296</v>
      </c>
      <c r="G156" s="233"/>
      <c r="H156" s="237">
        <v>808.5</v>
      </c>
      <c r="I156" s="238"/>
      <c r="J156" s="233"/>
      <c r="K156" s="233"/>
      <c r="L156" s="239"/>
      <c r="M156" s="240"/>
      <c r="N156" s="241"/>
      <c r="O156" s="241"/>
      <c r="P156" s="241"/>
      <c r="Q156" s="241"/>
      <c r="R156" s="241"/>
      <c r="S156" s="241"/>
      <c r="T156" s="242"/>
      <c r="U156" s="12"/>
      <c r="V156" s="12"/>
      <c r="W156" s="12"/>
      <c r="X156" s="12"/>
      <c r="Y156" s="12"/>
      <c r="Z156" s="12"/>
      <c r="AA156" s="12"/>
      <c r="AB156" s="12"/>
      <c r="AC156" s="12"/>
      <c r="AD156" s="12"/>
      <c r="AE156" s="12"/>
      <c r="AT156" s="243" t="s">
        <v>148</v>
      </c>
      <c r="AU156" s="243" t="s">
        <v>80</v>
      </c>
      <c r="AV156" s="12" t="s">
        <v>82</v>
      </c>
      <c r="AW156" s="12" t="s">
        <v>30</v>
      </c>
      <c r="AX156" s="12" t="s">
        <v>73</v>
      </c>
      <c r="AY156" s="243" t="s">
        <v>141</v>
      </c>
    </row>
    <row r="157" spans="1:51" s="13" customFormat="1" ht="12">
      <c r="A157" s="13"/>
      <c r="B157" s="244"/>
      <c r="C157" s="245"/>
      <c r="D157" s="234" t="s">
        <v>148</v>
      </c>
      <c r="E157" s="246" t="s">
        <v>1</v>
      </c>
      <c r="F157" s="247" t="s">
        <v>150</v>
      </c>
      <c r="G157" s="245"/>
      <c r="H157" s="248">
        <v>808.5</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148</v>
      </c>
      <c r="AU157" s="254" t="s">
        <v>80</v>
      </c>
      <c r="AV157" s="13" t="s">
        <v>147</v>
      </c>
      <c r="AW157" s="13" t="s">
        <v>30</v>
      </c>
      <c r="AX157" s="13" t="s">
        <v>80</v>
      </c>
      <c r="AY157" s="254" t="s">
        <v>141</v>
      </c>
    </row>
    <row r="158" spans="1:65" s="2" customFormat="1" ht="24.15" customHeight="1">
      <c r="A158" s="38"/>
      <c r="B158" s="39"/>
      <c r="C158" s="219" t="s">
        <v>175</v>
      </c>
      <c r="D158" s="219" t="s">
        <v>142</v>
      </c>
      <c r="E158" s="220" t="s">
        <v>297</v>
      </c>
      <c r="F158" s="221" t="s">
        <v>298</v>
      </c>
      <c r="G158" s="222" t="s">
        <v>289</v>
      </c>
      <c r="H158" s="223">
        <v>634</v>
      </c>
      <c r="I158" s="224"/>
      <c r="J158" s="225">
        <f>ROUND(I158*H158,2)</f>
        <v>0</v>
      </c>
      <c r="K158" s="221" t="s">
        <v>276</v>
      </c>
      <c r="L158" s="44"/>
      <c r="M158" s="226" t="s">
        <v>1</v>
      </c>
      <c r="N158" s="227" t="s">
        <v>38</v>
      </c>
      <c r="O158" s="91"/>
      <c r="P158" s="228">
        <f>O158*H158</f>
        <v>0</v>
      </c>
      <c r="Q158" s="228">
        <v>0</v>
      </c>
      <c r="R158" s="228">
        <f>Q158*H158</f>
        <v>0</v>
      </c>
      <c r="S158" s="228">
        <v>0</v>
      </c>
      <c r="T158" s="229">
        <f>S158*H158</f>
        <v>0</v>
      </c>
      <c r="U158" s="38"/>
      <c r="V158" s="38"/>
      <c r="W158" s="38"/>
      <c r="X158" s="38"/>
      <c r="Y158" s="38"/>
      <c r="Z158" s="38"/>
      <c r="AA158" s="38"/>
      <c r="AB158" s="38"/>
      <c r="AC158" s="38"/>
      <c r="AD158" s="38"/>
      <c r="AE158" s="38"/>
      <c r="AR158" s="230" t="s">
        <v>147</v>
      </c>
      <c r="AT158" s="230" t="s">
        <v>142</v>
      </c>
      <c r="AU158" s="230" t="s">
        <v>80</v>
      </c>
      <c r="AY158" s="17" t="s">
        <v>141</v>
      </c>
      <c r="BE158" s="231">
        <f>IF(N158="základní",J158,0)</f>
        <v>0</v>
      </c>
      <c r="BF158" s="231">
        <f>IF(N158="snížená",J158,0)</f>
        <v>0</v>
      </c>
      <c r="BG158" s="231">
        <f>IF(N158="zákl. přenesená",J158,0)</f>
        <v>0</v>
      </c>
      <c r="BH158" s="231">
        <f>IF(N158="sníž. přenesená",J158,0)</f>
        <v>0</v>
      </c>
      <c r="BI158" s="231">
        <f>IF(N158="nulová",J158,0)</f>
        <v>0</v>
      </c>
      <c r="BJ158" s="17" t="s">
        <v>80</v>
      </c>
      <c r="BK158" s="231">
        <f>ROUND(I158*H158,2)</f>
        <v>0</v>
      </c>
      <c r="BL158" s="17" t="s">
        <v>147</v>
      </c>
      <c r="BM158" s="230" t="s">
        <v>178</v>
      </c>
    </row>
    <row r="159" spans="1:51" s="12" customFormat="1" ht="12">
      <c r="A159" s="12"/>
      <c r="B159" s="232"/>
      <c r="C159" s="233"/>
      <c r="D159" s="234" t="s">
        <v>148</v>
      </c>
      <c r="E159" s="235" t="s">
        <v>1</v>
      </c>
      <c r="F159" s="236" t="s">
        <v>299</v>
      </c>
      <c r="G159" s="233"/>
      <c r="H159" s="237">
        <v>634</v>
      </c>
      <c r="I159" s="238"/>
      <c r="J159" s="233"/>
      <c r="K159" s="233"/>
      <c r="L159" s="239"/>
      <c r="M159" s="240"/>
      <c r="N159" s="241"/>
      <c r="O159" s="241"/>
      <c r="P159" s="241"/>
      <c r="Q159" s="241"/>
      <c r="R159" s="241"/>
      <c r="S159" s="241"/>
      <c r="T159" s="242"/>
      <c r="U159" s="12"/>
      <c r="V159" s="12"/>
      <c r="W159" s="12"/>
      <c r="X159" s="12"/>
      <c r="Y159" s="12"/>
      <c r="Z159" s="12"/>
      <c r="AA159" s="12"/>
      <c r="AB159" s="12"/>
      <c r="AC159" s="12"/>
      <c r="AD159" s="12"/>
      <c r="AE159" s="12"/>
      <c r="AT159" s="243" t="s">
        <v>148</v>
      </c>
      <c r="AU159" s="243" t="s">
        <v>80</v>
      </c>
      <c r="AV159" s="12" t="s">
        <v>82</v>
      </c>
      <c r="AW159" s="12" t="s">
        <v>30</v>
      </c>
      <c r="AX159" s="12" t="s">
        <v>73</v>
      </c>
      <c r="AY159" s="243" t="s">
        <v>141</v>
      </c>
    </row>
    <row r="160" spans="1:51" s="13" customFormat="1" ht="12">
      <c r="A160" s="13"/>
      <c r="B160" s="244"/>
      <c r="C160" s="245"/>
      <c r="D160" s="234" t="s">
        <v>148</v>
      </c>
      <c r="E160" s="246" t="s">
        <v>1</v>
      </c>
      <c r="F160" s="247" t="s">
        <v>150</v>
      </c>
      <c r="G160" s="245"/>
      <c r="H160" s="248">
        <v>634</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148</v>
      </c>
      <c r="AU160" s="254" t="s">
        <v>80</v>
      </c>
      <c r="AV160" s="13" t="s">
        <v>147</v>
      </c>
      <c r="AW160" s="13" t="s">
        <v>30</v>
      </c>
      <c r="AX160" s="13" t="s">
        <v>80</v>
      </c>
      <c r="AY160" s="254" t="s">
        <v>141</v>
      </c>
    </row>
    <row r="161" spans="1:65" s="2" customFormat="1" ht="24.15" customHeight="1">
      <c r="A161" s="38"/>
      <c r="B161" s="39"/>
      <c r="C161" s="219" t="s">
        <v>162</v>
      </c>
      <c r="D161" s="219" t="s">
        <v>142</v>
      </c>
      <c r="E161" s="220" t="s">
        <v>300</v>
      </c>
      <c r="F161" s="221" t="s">
        <v>301</v>
      </c>
      <c r="G161" s="222" t="s">
        <v>289</v>
      </c>
      <c r="H161" s="223">
        <v>317</v>
      </c>
      <c r="I161" s="224"/>
      <c r="J161" s="225">
        <f>ROUND(I161*H161,2)</f>
        <v>0</v>
      </c>
      <c r="K161" s="221" t="s">
        <v>276</v>
      </c>
      <c r="L161" s="44"/>
      <c r="M161" s="226" t="s">
        <v>1</v>
      </c>
      <c r="N161" s="227" t="s">
        <v>38</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147</v>
      </c>
      <c r="AT161" s="230" t="s">
        <v>142</v>
      </c>
      <c r="AU161" s="230" t="s">
        <v>80</v>
      </c>
      <c r="AY161" s="17" t="s">
        <v>141</v>
      </c>
      <c r="BE161" s="231">
        <f>IF(N161="základní",J161,0)</f>
        <v>0</v>
      </c>
      <c r="BF161" s="231">
        <f>IF(N161="snížená",J161,0)</f>
        <v>0</v>
      </c>
      <c r="BG161" s="231">
        <f>IF(N161="zákl. přenesená",J161,0)</f>
        <v>0</v>
      </c>
      <c r="BH161" s="231">
        <f>IF(N161="sníž. přenesená",J161,0)</f>
        <v>0</v>
      </c>
      <c r="BI161" s="231">
        <f>IF(N161="nulová",J161,0)</f>
        <v>0</v>
      </c>
      <c r="BJ161" s="17" t="s">
        <v>80</v>
      </c>
      <c r="BK161" s="231">
        <f>ROUND(I161*H161,2)</f>
        <v>0</v>
      </c>
      <c r="BL161" s="17" t="s">
        <v>147</v>
      </c>
      <c r="BM161" s="230" t="s">
        <v>182</v>
      </c>
    </row>
    <row r="162" spans="1:51" s="12" customFormat="1" ht="12">
      <c r="A162" s="12"/>
      <c r="B162" s="232"/>
      <c r="C162" s="233"/>
      <c r="D162" s="234" t="s">
        <v>148</v>
      </c>
      <c r="E162" s="235" t="s">
        <v>1</v>
      </c>
      <c r="F162" s="236" t="s">
        <v>302</v>
      </c>
      <c r="G162" s="233"/>
      <c r="H162" s="237">
        <v>317</v>
      </c>
      <c r="I162" s="238"/>
      <c r="J162" s="233"/>
      <c r="K162" s="233"/>
      <c r="L162" s="239"/>
      <c r="M162" s="240"/>
      <c r="N162" s="241"/>
      <c r="O162" s="241"/>
      <c r="P162" s="241"/>
      <c r="Q162" s="241"/>
      <c r="R162" s="241"/>
      <c r="S162" s="241"/>
      <c r="T162" s="242"/>
      <c r="U162" s="12"/>
      <c r="V162" s="12"/>
      <c r="W162" s="12"/>
      <c r="X162" s="12"/>
      <c r="Y162" s="12"/>
      <c r="Z162" s="12"/>
      <c r="AA162" s="12"/>
      <c r="AB162" s="12"/>
      <c r="AC162" s="12"/>
      <c r="AD162" s="12"/>
      <c r="AE162" s="12"/>
      <c r="AT162" s="243" t="s">
        <v>148</v>
      </c>
      <c r="AU162" s="243" t="s">
        <v>80</v>
      </c>
      <c r="AV162" s="12" t="s">
        <v>82</v>
      </c>
      <c r="AW162" s="12" t="s">
        <v>30</v>
      </c>
      <c r="AX162" s="12" t="s">
        <v>73</v>
      </c>
      <c r="AY162" s="243" t="s">
        <v>141</v>
      </c>
    </row>
    <row r="163" spans="1:51" s="13" customFormat="1" ht="12">
      <c r="A163" s="13"/>
      <c r="B163" s="244"/>
      <c r="C163" s="245"/>
      <c r="D163" s="234" t="s">
        <v>148</v>
      </c>
      <c r="E163" s="246" t="s">
        <v>1</v>
      </c>
      <c r="F163" s="247" t="s">
        <v>150</v>
      </c>
      <c r="G163" s="245"/>
      <c r="H163" s="248">
        <v>317</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148</v>
      </c>
      <c r="AU163" s="254" t="s">
        <v>80</v>
      </c>
      <c r="AV163" s="13" t="s">
        <v>147</v>
      </c>
      <c r="AW163" s="13" t="s">
        <v>30</v>
      </c>
      <c r="AX163" s="13" t="s">
        <v>80</v>
      </c>
      <c r="AY163" s="254" t="s">
        <v>141</v>
      </c>
    </row>
    <row r="164" spans="1:65" s="2" customFormat="1" ht="24.15" customHeight="1">
      <c r="A164" s="38"/>
      <c r="B164" s="39"/>
      <c r="C164" s="219" t="s">
        <v>184</v>
      </c>
      <c r="D164" s="219" t="s">
        <v>142</v>
      </c>
      <c r="E164" s="220" t="s">
        <v>303</v>
      </c>
      <c r="F164" s="221" t="s">
        <v>304</v>
      </c>
      <c r="G164" s="222" t="s">
        <v>289</v>
      </c>
      <c r="H164" s="223">
        <v>2251</v>
      </c>
      <c r="I164" s="224"/>
      <c r="J164" s="225">
        <f>ROUND(I164*H164,2)</f>
        <v>0</v>
      </c>
      <c r="K164" s="221" t="s">
        <v>276</v>
      </c>
      <c r="L164" s="44"/>
      <c r="M164" s="226" t="s">
        <v>1</v>
      </c>
      <c r="N164" s="227" t="s">
        <v>38</v>
      </c>
      <c r="O164" s="91"/>
      <c r="P164" s="228">
        <f>O164*H164</f>
        <v>0</v>
      </c>
      <c r="Q164" s="228">
        <v>0</v>
      </c>
      <c r="R164" s="228">
        <f>Q164*H164</f>
        <v>0</v>
      </c>
      <c r="S164" s="228">
        <v>0</v>
      </c>
      <c r="T164" s="229">
        <f>S164*H164</f>
        <v>0</v>
      </c>
      <c r="U164" s="38"/>
      <c r="V164" s="38"/>
      <c r="W164" s="38"/>
      <c r="X164" s="38"/>
      <c r="Y164" s="38"/>
      <c r="Z164" s="38"/>
      <c r="AA164" s="38"/>
      <c r="AB164" s="38"/>
      <c r="AC164" s="38"/>
      <c r="AD164" s="38"/>
      <c r="AE164" s="38"/>
      <c r="AR164" s="230" t="s">
        <v>147</v>
      </c>
      <c r="AT164" s="230" t="s">
        <v>142</v>
      </c>
      <c r="AU164" s="230" t="s">
        <v>80</v>
      </c>
      <c r="AY164" s="17" t="s">
        <v>141</v>
      </c>
      <c r="BE164" s="231">
        <f>IF(N164="základní",J164,0)</f>
        <v>0</v>
      </c>
      <c r="BF164" s="231">
        <f>IF(N164="snížená",J164,0)</f>
        <v>0</v>
      </c>
      <c r="BG164" s="231">
        <f>IF(N164="zákl. přenesená",J164,0)</f>
        <v>0</v>
      </c>
      <c r="BH164" s="231">
        <f>IF(N164="sníž. přenesená",J164,0)</f>
        <v>0</v>
      </c>
      <c r="BI164" s="231">
        <f>IF(N164="nulová",J164,0)</f>
        <v>0</v>
      </c>
      <c r="BJ164" s="17" t="s">
        <v>80</v>
      </c>
      <c r="BK164" s="231">
        <f>ROUND(I164*H164,2)</f>
        <v>0</v>
      </c>
      <c r="BL164" s="17" t="s">
        <v>147</v>
      </c>
      <c r="BM164" s="230" t="s">
        <v>187</v>
      </c>
    </row>
    <row r="165" spans="1:51" s="12" customFormat="1" ht="12">
      <c r="A165" s="12"/>
      <c r="B165" s="232"/>
      <c r="C165" s="233"/>
      <c r="D165" s="234" t="s">
        <v>148</v>
      </c>
      <c r="E165" s="235" t="s">
        <v>1</v>
      </c>
      <c r="F165" s="236" t="s">
        <v>305</v>
      </c>
      <c r="G165" s="233"/>
      <c r="H165" s="237">
        <v>1617</v>
      </c>
      <c r="I165" s="238"/>
      <c r="J165" s="233"/>
      <c r="K165" s="233"/>
      <c r="L165" s="239"/>
      <c r="M165" s="240"/>
      <c r="N165" s="241"/>
      <c r="O165" s="241"/>
      <c r="P165" s="241"/>
      <c r="Q165" s="241"/>
      <c r="R165" s="241"/>
      <c r="S165" s="241"/>
      <c r="T165" s="242"/>
      <c r="U165" s="12"/>
      <c r="V165" s="12"/>
      <c r="W165" s="12"/>
      <c r="X165" s="12"/>
      <c r="Y165" s="12"/>
      <c r="Z165" s="12"/>
      <c r="AA165" s="12"/>
      <c r="AB165" s="12"/>
      <c r="AC165" s="12"/>
      <c r="AD165" s="12"/>
      <c r="AE165" s="12"/>
      <c r="AT165" s="243" t="s">
        <v>148</v>
      </c>
      <c r="AU165" s="243" t="s">
        <v>80</v>
      </c>
      <c r="AV165" s="12" t="s">
        <v>82</v>
      </c>
      <c r="AW165" s="12" t="s">
        <v>30</v>
      </c>
      <c r="AX165" s="12" t="s">
        <v>73</v>
      </c>
      <c r="AY165" s="243" t="s">
        <v>141</v>
      </c>
    </row>
    <row r="166" spans="1:51" s="12" customFormat="1" ht="12">
      <c r="A166" s="12"/>
      <c r="B166" s="232"/>
      <c r="C166" s="233"/>
      <c r="D166" s="234" t="s">
        <v>148</v>
      </c>
      <c r="E166" s="235" t="s">
        <v>1</v>
      </c>
      <c r="F166" s="236" t="s">
        <v>306</v>
      </c>
      <c r="G166" s="233"/>
      <c r="H166" s="237">
        <v>634</v>
      </c>
      <c r="I166" s="238"/>
      <c r="J166" s="233"/>
      <c r="K166" s="233"/>
      <c r="L166" s="239"/>
      <c r="M166" s="240"/>
      <c r="N166" s="241"/>
      <c r="O166" s="241"/>
      <c r="P166" s="241"/>
      <c r="Q166" s="241"/>
      <c r="R166" s="241"/>
      <c r="S166" s="241"/>
      <c r="T166" s="242"/>
      <c r="U166" s="12"/>
      <c r="V166" s="12"/>
      <c r="W166" s="12"/>
      <c r="X166" s="12"/>
      <c r="Y166" s="12"/>
      <c r="Z166" s="12"/>
      <c r="AA166" s="12"/>
      <c r="AB166" s="12"/>
      <c r="AC166" s="12"/>
      <c r="AD166" s="12"/>
      <c r="AE166" s="12"/>
      <c r="AT166" s="243" t="s">
        <v>148</v>
      </c>
      <c r="AU166" s="243" t="s">
        <v>80</v>
      </c>
      <c r="AV166" s="12" t="s">
        <v>82</v>
      </c>
      <c r="AW166" s="12" t="s">
        <v>30</v>
      </c>
      <c r="AX166" s="12" t="s">
        <v>73</v>
      </c>
      <c r="AY166" s="243" t="s">
        <v>141</v>
      </c>
    </row>
    <row r="167" spans="1:51" s="14" customFormat="1" ht="12">
      <c r="A167" s="14"/>
      <c r="B167" s="259"/>
      <c r="C167" s="260"/>
      <c r="D167" s="234" t="s">
        <v>148</v>
      </c>
      <c r="E167" s="261" t="s">
        <v>1</v>
      </c>
      <c r="F167" s="262" t="s">
        <v>307</v>
      </c>
      <c r="G167" s="260"/>
      <c r="H167" s="261" t="s">
        <v>1</v>
      </c>
      <c r="I167" s="263"/>
      <c r="J167" s="260"/>
      <c r="K167" s="260"/>
      <c r="L167" s="264"/>
      <c r="M167" s="265"/>
      <c r="N167" s="266"/>
      <c r="O167" s="266"/>
      <c r="P167" s="266"/>
      <c r="Q167" s="266"/>
      <c r="R167" s="266"/>
      <c r="S167" s="266"/>
      <c r="T167" s="267"/>
      <c r="U167" s="14"/>
      <c r="V167" s="14"/>
      <c r="W167" s="14"/>
      <c r="X167" s="14"/>
      <c r="Y167" s="14"/>
      <c r="Z167" s="14"/>
      <c r="AA167" s="14"/>
      <c r="AB167" s="14"/>
      <c r="AC167" s="14"/>
      <c r="AD167" s="14"/>
      <c r="AE167" s="14"/>
      <c r="AT167" s="268" t="s">
        <v>148</v>
      </c>
      <c r="AU167" s="268" t="s">
        <v>80</v>
      </c>
      <c r="AV167" s="14" t="s">
        <v>80</v>
      </c>
      <c r="AW167" s="14" t="s">
        <v>30</v>
      </c>
      <c r="AX167" s="14" t="s">
        <v>73</v>
      </c>
      <c r="AY167" s="268" t="s">
        <v>141</v>
      </c>
    </row>
    <row r="168" spans="1:51" s="13" customFormat="1" ht="12">
      <c r="A168" s="13"/>
      <c r="B168" s="244"/>
      <c r="C168" s="245"/>
      <c r="D168" s="234" t="s">
        <v>148</v>
      </c>
      <c r="E168" s="246" t="s">
        <v>1</v>
      </c>
      <c r="F168" s="247" t="s">
        <v>150</v>
      </c>
      <c r="G168" s="245"/>
      <c r="H168" s="248">
        <v>2251</v>
      </c>
      <c r="I168" s="249"/>
      <c r="J168" s="245"/>
      <c r="K168" s="245"/>
      <c r="L168" s="250"/>
      <c r="M168" s="251"/>
      <c r="N168" s="252"/>
      <c r="O168" s="252"/>
      <c r="P168" s="252"/>
      <c r="Q168" s="252"/>
      <c r="R168" s="252"/>
      <c r="S168" s="252"/>
      <c r="T168" s="253"/>
      <c r="U168" s="13"/>
      <c r="V168" s="13"/>
      <c r="W168" s="13"/>
      <c r="X168" s="13"/>
      <c r="Y168" s="13"/>
      <c r="Z168" s="13"/>
      <c r="AA168" s="13"/>
      <c r="AB168" s="13"/>
      <c r="AC168" s="13"/>
      <c r="AD168" s="13"/>
      <c r="AE168" s="13"/>
      <c r="AT168" s="254" t="s">
        <v>148</v>
      </c>
      <c r="AU168" s="254" t="s">
        <v>80</v>
      </c>
      <c r="AV168" s="13" t="s">
        <v>147</v>
      </c>
      <c r="AW168" s="13" t="s">
        <v>30</v>
      </c>
      <c r="AX168" s="13" t="s">
        <v>80</v>
      </c>
      <c r="AY168" s="254" t="s">
        <v>141</v>
      </c>
    </row>
    <row r="169" spans="1:65" s="2" customFormat="1" ht="24.15" customHeight="1">
      <c r="A169" s="38"/>
      <c r="B169" s="39"/>
      <c r="C169" s="219" t="s">
        <v>167</v>
      </c>
      <c r="D169" s="219" t="s">
        <v>142</v>
      </c>
      <c r="E169" s="220" t="s">
        <v>308</v>
      </c>
      <c r="F169" s="221" t="s">
        <v>309</v>
      </c>
      <c r="G169" s="222" t="s">
        <v>289</v>
      </c>
      <c r="H169" s="223">
        <v>11255</v>
      </c>
      <c r="I169" s="224"/>
      <c r="J169" s="225">
        <f>ROUND(I169*H169,2)</f>
        <v>0</v>
      </c>
      <c r="K169" s="221" t="s">
        <v>276</v>
      </c>
      <c r="L169" s="44"/>
      <c r="M169" s="226" t="s">
        <v>1</v>
      </c>
      <c r="N169" s="227" t="s">
        <v>38</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147</v>
      </c>
      <c r="AT169" s="230" t="s">
        <v>142</v>
      </c>
      <c r="AU169" s="230" t="s">
        <v>80</v>
      </c>
      <c r="AY169" s="17" t="s">
        <v>141</v>
      </c>
      <c r="BE169" s="231">
        <f>IF(N169="základní",J169,0)</f>
        <v>0</v>
      </c>
      <c r="BF169" s="231">
        <f>IF(N169="snížená",J169,0)</f>
        <v>0</v>
      </c>
      <c r="BG169" s="231">
        <f>IF(N169="zákl. přenesená",J169,0)</f>
        <v>0</v>
      </c>
      <c r="BH169" s="231">
        <f>IF(N169="sníž. přenesená",J169,0)</f>
        <v>0</v>
      </c>
      <c r="BI169" s="231">
        <f>IF(N169="nulová",J169,0)</f>
        <v>0</v>
      </c>
      <c r="BJ169" s="17" t="s">
        <v>80</v>
      </c>
      <c r="BK169" s="231">
        <f>ROUND(I169*H169,2)</f>
        <v>0</v>
      </c>
      <c r="BL169" s="17" t="s">
        <v>147</v>
      </c>
      <c r="BM169" s="230" t="s">
        <v>192</v>
      </c>
    </row>
    <row r="170" spans="1:51" s="12" customFormat="1" ht="12">
      <c r="A170" s="12"/>
      <c r="B170" s="232"/>
      <c r="C170" s="233"/>
      <c r="D170" s="234" t="s">
        <v>148</v>
      </c>
      <c r="E170" s="235" t="s">
        <v>1</v>
      </c>
      <c r="F170" s="236" t="s">
        <v>310</v>
      </c>
      <c r="G170" s="233"/>
      <c r="H170" s="237">
        <v>11255</v>
      </c>
      <c r="I170" s="238"/>
      <c r="J170" s="233"/>
      <c r="K170" s="233"/>
      <c r="L170" s="239"/>
      <c r="M170" s="240"/>
      <c r="N170" s="241"/>
      <c r="O170" s="241"/>
      <c r="P170" s="241"/>
      <c r="Q170" s="241"/>
      <c r="R170" s="241"/>
      <c r="S170" s="241"/>
      <c r="T170" s="242"/>
      <c r="U170" s="12"/>
      <c r="V170" s="12"/>
      <c r="W170" s="12"/>
      <c r="X170" s="12"/>
      <c r="Y170" s="12"/>
      <c r="Z170" s="12"/>
      <c r="AA170" s="12"/>
      <c r="AB170" s="12"/>
      <c r="AC170" s="12"/>
      <c r="AD170" s="12"/>
      <c r="AE170" s="12"/>
      <c r="AT170" s="243" t="s">
        <v>148</v>
      </c>
      <c r="AU170" s="243" t="s">
        <v>80</v>
      </c>
      <c r="AV170" s="12" t="s">
        <v>82</v>
      </c>
      <c r="AW170" s="12" t="s">
        <v>30</v>
      </c>
      <c r="AX170" s="12" t="s">
        <v>73</v>
      </c>
      <c r="AY170" s="243" t="s">
        <v>141</v>
      </c>
    </row>
    <row r="171" spans="1:51" s="13" customFormat="1" ht="12">
      <c r="A171" s="13"/>
      <c r="B171" s="244"/>
      <c r="C171" s="245"/>
      <c r="D171" s="234" t="s">
        <v>148</v>
      </c>
      <c r="E171" s="246" t="s">
        <v>1</v>
      </c>
      <c r="F171" s="247" t="s">
        <v>150</v>
      </c>
      <c r="G171" s="245"/>
      <c r="H171" s="248">
        <v>11255</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148</v>
      </c>
      <c r="AU171" s="254" t="s">
        <v>80</v>
      </c>
      <c r="AV171" s="13" t="s">
        <v>147</v>
      </c>
      <c r="AW171" s="13" t="s">
        <v>30</v>
      </c>
      <c r="AX171" s="13" t="s">
        <v>80</v>
      </c>
      <c r="AY171" s="254" t="s">
        <v>141</v>
      </c>
    </row>
    <row r="172" spans="1:65" s="2" customFormat="1" ht="24.15" customHeight="1">
      <c r="A172" s="38"/>
      <c r="B172" s="39"/>
      <c r="C172" s="219" t="s">
        <v>197</v>
      </c>
      <c r="D172" s="219" t="s">
        <v>142</v>
      </c>
      <c r="E172" s="220" t="s">
        <v>311</v>
      </c>
      <c r="F172" s="221" t="s">
        <v>312</v>
      </c>
      <c r="G172" s="222" t="s">
        <v>289</v>
      </c>
      <c r="H172" s="223">
        <v>741</v>
      </c>
      <c r="I172" s="224"/>
      <c r="J172" s="225">
        <f>ROUND(I172*H172,2)</f>
        <v>0</v>
      </c>
      <c r="K172" s="221" t="s">
        <v>276</v>
      </c>
      <c r="L172" s="44"/>
      <c r="M172" s="226" t="s">
        <v>1</v>
      </c>
      <c r="N172" s="227" t="s">
        <v>38</v>
      </c>
      <c r="O172" s="91"/>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147</v>
      </c>
      <c r="AT172" s="230" t="s">
        <v>142</v>
      </c>
      <c r="AU172" s="230" t="s">
        <v>80</v>
      </c>
      <c r="AY172" s="17" t="s">
        <v>141</v>
      </c>
      <c r="BE172" s="231">
        <f>IF(N172="základní",J172,0)</f>
        <v>0</v>
      </c>
      <c r="BF172" s="231">
        <f>IF(N172="snížená",J172,0)</f>
        <v>0</v>
      </c>
      <c r="BG172" s="231">
        <f>IF(N172="zákl. přenesená",J172,0)</f>
        <v>0</v>
      </c>
      <c r="BH172" s="231">
        <f>IF(N172="sníž. přenesená",J172,0)</f>
        <v>0</v>
      </c>
      <c r="BI172" s="231">
        <f>IF(N172="nulová",J172,0)</f>
        <v>0</v>
      </c>
      <c r="BJ172" s="17" t="s">
        <v>80</v>
      </c>
      <c r="BK172" s="231">
        <f>ROUND(I172*H172,2)</f>
        <v>0</v>
      </c>
      <c r="BL172" s="17" t="s">
        <v>147</v>
      </c>
      <c r="BM172" s="230" t="s">
        <v>201</v>
      </c>
    </row>
    <row r="173" spans="1:65" s="2" customFormat="1" ht="14.4" customHeight="1">
      <c r="A173" s="38"/>
      <c r="B173" s="39"/>
      <c r="C173" s="273" t="s">
        <v>172</v>
      </c>
      <c r="D173" s="273" t="s">
        <v>153</v>
      </c>
      <c r="E173" s="274" t="s">
        <v>313</v>
      </c>
      <c r="F173" s="275" t="s">
        <v>314</v>
      </c>
      <c r="G173" s="276" t="s">
        <v>315</v>
      </c>
      <c r="H173" s="277">
        <v>1630.2</v>
      </c>
      <c r="I173" s="278"/>
      <c r="J173" s="279">
        <f>ROUND(I173*H173,2)</f>
        <v>0</v>
      </c>
      <c r="K173" s="275" t="s">
        <v>276</v>
      </c>
      <c r="L173" s="280"/>
      <c r="M173" s="281" t="s">
        <v>1</v>
      </c>
      <c r="N173" s="282" t="s">
        <v>38</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162</v>
      </c>
      <c r="AT173" s="230" t="s">
        <v>153</v>
      </c>
      <c r="AU173" s="230" t="s">
        <v>80</v>
      </c>
      <c r="AY173" s="17" t="s">
        <v>141</v>
      </c>
      <c r="BE173" s="231">
        <f>IF(N173="základní",J173,0)</f>
        <v>0</v>
      </c>
      <c r="BF173" s="231">
        <f>IF(N173="snížená",J173,0)</f>
        <v>0</v>
      </c>
      <c r="BG173" s="231">
        <f>IF(N173="zákl. přenesená",J173,0)</f>
        <v>0</v>
      </c>
      <c r="BH173" s="231">
        <f>IF(N173="sníž. přenesená",J173,0)</f>
        <v>0</v>
      </c>
      <c r="BI173" s="231">
        <f>IF(N173="nulová",J173,0)</f>
        <v>0</v>
      </c>
      <c r="BJ173" s="17" t="s">
        <v>80</v>
      </c>
      <c r="BK173" s="231">
        <f>ROUND(I173*H173,2)</f>
        <v>0</v>
      </c>
      <c r="BL173" s="17" t="s">
        <v>147</v>
      </c>
      <c r="BM173" s="230" t="s">
        <v>207</v>
      </c>
    </row>
    <row r="174" spans="1:51" s="12" customFormat="1" ht="12">
      <c r="A174" s="12"/>
      <c r="B174" s="232"/>
      <c r="C174" s="233"/>
      <c r="D174" s="234" t="s">
        <v>148</v>
      </c>
      <c r="E174" s="235" t="s">
        <v>1</v>
      </c>
      <c r="F174" s="236" t="s">
        <v>316</v>
      </c>
      <c r="G174" s="233"/>
      <c r="H174" s="237">
        <v>1630.2</v>
      </c>
      <c r="I174" s="238"/>
      <c r="J174" s="233"/>
      <c r="K174" s="233"/>
      <c r="L174" s="239"/>
      <c r="M174" s="240"/>
      <c r="N174" s="241"/>
      <c r="O174" s="241"/>
      <c r="P174" s="241"/>
      <c r="Q174" s="241"/>
      <c r="R174" s="241"/>
      <c r="S174" s="241"/>
      <c r="T174" s="242"/>
      <c r="U174" s="12"/>
      <c r="V174" s="12"/>
      <c r="W174" s="12"/>
      <c r="X174" s="12"/>
      <c r="Y174" s="12"/>
      <c r="Z174" s="12"/>
      <c r="AA174" s="12"/>
      <c r="AB174" s="12"/>
      <c r="AC174" s="12"/>
      <c r="AD174" s="12"/>
      <c r="AE174" s="12"/>
      <c r="AT174" s="243" t="s">
        <v>148</v>
      </c>
      <c r="AU174" s="243" t="s">
        <v>80</v>
      </c>
      <c r="AV174" s="12" t="s">
        <v>82</v>
      </c>
      <c r="AW174" s="12" t="s">
        <v>30</v>
      </c>
      <c r="AX174" s="12" t="s">
        <v>73</v>
      </c>
      <c r="AY174" s="243" t="s">
        <v>141</v>
      </c>
    </row>
    <row r="175" spans="1:51" s="13" customFormat="1" ht="12">
      <c r="A175" s="13"/>
      <c r="B175" s="244"/>
      <c r="C175" s="245"/>
      <c r="D175" s="234" t="s">
        <v>148</v>
      </c>
      <c r="E175" s="246" t="s">
        <v>1</v>
      </c>
      <c r="F175" s="247" t="s">
        <v>150</v>
      </c>
      <c r="G175" s="245"/>
      <c r="H175" s="248">
        <v>1630.2</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148</v>
      </c>
      <c r="AU175" s="254" t="s">
        <v>80</v>
      </c>
      <c r="AV175" s="13" t="s">
        <v>147</v>
      </c>
      <c r="AW175" s="13" t="s">
        <v>30</v>
      </c>
      <c r="AX175" s="13" t="s">
        <v>80</v>
      </c>
      <c r="AY175" s="254" t="s">
        <v>141</v>
      </c>
    </row>
    <row r="176" spans="1:65" s="2" customFormat="1" ht="14.4" customHeight="1">
      <c r="A176" s="38"/>
      <c r="B176" s="39"/>
      <c r="C176" s="219" t="s">
        <v>210</v>
      </c>
      <c r="D176" s="219" t="s">
        <v>142</v>
      </c>
      <c r="E176" s="220" t="s">
        <v>317</v>
      </c>
      <c r="F176" s="221" t="s">
        <v>318</v>
      </c>
      <c r="G176" s="222" t="s">
        <v>289</v>
      </c>
      <c r="H176" s="223">
        <v>2251</v>
      </c>
      <c r="I176" s="224"/>
      <c r="J176" s="225">
        <f>ROUND(I176*H176,2)</f>
        <v>0</v>
      </c>
      <c r="K176" s="221" t="s">
        <v>276</v>
      </c>
      <c r="L176" s="44"/>
      <c r="M176" s="226" t="s">
        <v>1</v>
      </c>
      <c r="N176" s="227" t="s">
        <v>38</v>
      </c>
      <c r="O176" s="91"/>
      <c r="P176" s="228">
        <f>O176*H176</f>
        <v>0</v>
      </c>
      <c r="Q176" s="228">
        <v>0</v>
      </c>
      <c r="R176" s="228">
        <f>Q176*H176</f>
        <v>0</v>
      </c>
      <c r="S176" s="228">
        <v>0</v>
      </c>
      <c r="T176" s="229">
        <f>S176*H176</f>
        <v>0</v>
      </c>
      <c r="U176" s="38"/>
      <c r="V176" s="38"/>
      <c r="W176" s="38"/>
      <c r="X176" s="38"/>
      <c r="Y176" s="38"/>
      <c r="Z176" s="38"/>
      <c r="AA176" s="38"/>
      <c r="AB176" s="38"/>
      <c r="AC176" s="38"/>
      <c r="AD176" s="38"/>
      <c r="AE176" s="38"/>
      <c r="AR176" s="230" t="s">
        <v>147</v>
      </c>
      <c r="AT176" s="230" t="s">
        <v>142</v>
      </c>
      <c r="AU176" s="230" t="s">
        <v>80</v>
      </c>
      <c r="AY176" s="17" t="s">
        <v>141</v>
      </c>
      <c r="BE176" s="231">
        <f>IF(N176="základní",J176,0)</f>
        <v>0</v>
      </c>
      <c r="BF176" s="231">
        <f>IF(N176="snížená",J176,0)</f>
        <v>0</v>
      </c>
      <c r="BG176" s="231">
        <f>IF(N176="zákl. přenesená",J176,0)</f>
        <v>0</v>
      </c>
      <c r="BH176" s="231">
        <f>IF(N176="sníž. přenesená",J176,0)</f>
        <v>0</v>
      </c>
      <c r="BI176" s="231">
        <f>IF(N176="nulová",J176,0)</f>
        <v>0</v>
      </c>
      <c r="BJ176" s="17" t="s">
        <v>80</v>
      </c>
      <c r="BK176" s="231">
        <f>ROUND(I176*H176,2)</f>
        <v>0</v>
      </c>
      <c r="BL176" s="17" t="s">
        <v>147</v>
      </c>
      <c r="BM176" s="230" t="s">
        <v>213</v>
      </c>
    </row>
    <row r="177" spans="1:65" s="2" customFormat="1" ht="24.15" customHeight="1">
      <c r="A177" s="38"/>
      <c r="B177" s="39"/>
      <c r="C177" s="219" t="s">
        <v>178</v>
      </c>
      <c r="D177" s="219" t="s">
        <v>142</v>
      </c>
      <c r="E177" s="220" t="s">
        <v>319</v>
      </c>
      <c r="F177" s="221" t="s">
        <v>320</v>
      </c>
      <c r="G177" s="222" t="s">
        <v>315</v>
      </c>
      <c r="H177" s="223">
        <v>4164.35</v>
      </c>
      <c r="I177" s="224"/>
      <c r="J177" s="225">
        <f>ROUND(I177*H177,2)</f>
        <v>0</v>
      </c>
      <c r="K177" s="221" t="s">
        <v>276</v>
      </c>
      <c r="L177" s="44"/>
      <c r="M177" s="226" t="s">
        <v>1</v>
      </c>
      <c r="N177" s="227" t="s">
        <v>38</v>
      </c>
      <c r="O177" s="91"/>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147</v>
      </c>
      <c r="AT177" s="230" t="s">
        <v>142</v>
      </c>
      <c r="AU177" s="230" t="s">
        <v>80</v>
      </c>
      <c r="AY177" s="17" t="s">
        <v>141</v>
      </c>
      <c r="BE177" s="231">
        <f>IF(N177="základní",J177,0)</f>
        <v>0</v>
      </c>
      <c r="BF177" s="231">
        <f>IF(N177="snížená",J177,0)</f>
        <v>0</v>
      </c>
      <c r="BG177" s="231">
        <f>IF(N177="zákl. přenesená",J177,0)</f>
        <v>0</v>
      </c>
      <c r="BH177" s="231">
        <f>IF(N177="sníž. přenesená",J177,0)</f>
        <v>0</v>
      </c>
      <c r="BI177" s="231">
        <f>IF(N177="nulová",J177,0)</f>
        <v>0</v>
      </c>
      <c r="BJ177" s="17" t="s">
        <v>80</v>
      </c>
      <c r="BK177" s="231">
        <f>ROUND(I177*H177,2)</f>
        <v>0</v>
      </c>
      <c r="BL177" s="17" t="s">
        <v>147</v>
      </c>
      <c r="BM177" s="230" t="s">
        <v>218</v>
      </c>
    </row>
    <row r="178" spans="1:51" s="12" customFormat="1" ht="12">
      <c r="A178" s="12"/>
      <c r="B178" s="232"/>
      <c r="C178" s="233"/>
      <c r="D178" s="234" t="s">
        <v>148</v>
      </c>
      <c r="E178" s="235" t="s">
        <v>1</v>
      </c>
      <c r="F178" s="236" t="s">
        <v>321</v>
      </c>
      <c r="G178" s="233"/>
      <c r="H178" s="237">
        <v>4164.35</v>
      </c>
      <c r="I178" s="238"/>
      <c r="J178" s="233"/>
      <c r="K178" s="233"/>
      <c r="L178" s="239"/>
      <c r="M178" s="240"/>
      <c r="N178" s="241"/>
      <c r="O178" s="241"/>
      <c r="P178" s="241"/>
      <c r="Q178" s="241"/>
      <c r="R178" s="241"/>
      <c r="S178" s="241"/>
      <c r="T178" s="242"/>
      <c r="U178" s="12"/>
      <c r="V178" s="12"/>
      <c r="W178" s="12"/>
      <c r="X178" s="12"/>
      <c r="Y178" s="12"/>
      <c r="Z178" s="12"/>
      <c r="AA178" s="12"/>
      <c r="AB178" s="12"/>
      <c r="AC178" s="12"/>
      <c r="AD178" s="12"/>
      <c r="AE178" s="12"/>
      <c r="AT178" s="243" t="s">
        <v>148</v>
      </c>
      <c r="AU178" s="243" t="s">
        <v>80</v>
      </c>
      <c r="AV178" s="12" t="s">
        <v>82</v>
      </c>
      <c r="AW178" s="12" t="s">
        <v>30</v>
      </c>
      <c r="AX178" s="12" t="s">
        <v>73</v>
      </c>
      <c r="AY178" s="243" t="s">
        <v>141</v>
      </c>
    </row>
    <row r="179" spans="1:51" s="13" customFormat="1" ht="12">
      <c r="A179" s="13"/>
      <c r="B179" s="244"/>
      <c r="C179" s="245"/>
      <c r="D179" s="234" t="s">
        <v>148</v>
      </c>
      <c r="E179" s="246" t="s">
        <v>1</v>
      </c>
      <c r="F179" s="247" t="s">
        <v>150</v>
      </c>
      <c r="G179" s="245"/>
      <c r="H179" s="248">
        <v>4164.35</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148</v>
      </c>
      <c r="AU179" s="254" t="s">
        <v>80</v>
      </c>
      <c r="AV179" s="13" t="s">
        <v>147</v>
      </c>
      <c r="AW179" s="13" t="s">
        <v>30</v>
      </c>
      <c r="AX179" s="13" t="s">
        <v>80</v>
      </c>
      <c r="AY179" s="254" t="s">
        <v>141</v>
      </c>
    </row>
    <row r="180" spans="1:65" s="2" customFormat="1" ht="24.15" customHeight="1">
      <c r="A180" s="38"/>
      <c r="B180" s="39"/>
      <c r="C180" s="219" t="s">
        <v>8</v>
      </c>
      <c r="D180" s="219" t="s">
        <v>142</v>
      </c>
      <c r="E180" s="220" t="s">
        <v>322</v>
      </c>
      <c r="F180" s="221" t="s">
        <v>323</v>
      </c>
      <c r="G180" s="222" t="s">
        <v>289</v>
      </c>
      <c r="H180" s="223">
        <v>200</v>
      </c>
      <c r="I180" s="224"/>
      <c r="J180" s="225">
        <f>ROUND(I180*H180,2)</f>
        <v>0</v>
      </c>
      <c r="K180" s="221" t="s">
        <v>276</v>
      </c>
      <c r="L180" s="44"/>
      <c r="M180" s="226" t="s">
        <v>1</v>
      </c>
      <c r="N180" s="227" t="s">
        <v>38</v>
      </c>
      <c r="O180" s="91"/>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147</v>
      </c>
      <c r="AT180" s="230" t="s">
        <v>142</v>
      </c>
      <c r="AU180" s="230" t="s">
        <v>80</v>
      </c>
      <c r="AY180" s="17" t="s">
        <v>141</v>
      </c>
      <c r="BE180" s="231">
        <f>IF(N180="základní",J180,0)</f>
        <v>0</v>
      </c>
      <c r="BF180" s="231">
        <f>IF(N180="snížená",J180,0)</f>
        <v>0</v>
      </c>
      <c r="BG180" s="231">
        <f>IF(N180="zákl. přenesená",J180,0)</f>
        <v>0</v>
      </c>
      <c r="BH180" s="231">
        <f>IF(N180="sníž. přenesená",J180,0)</f>
        <v>0</v>
      </c>
      <c r="BI180" s="231">
        <f>IF(N180="nulová",J180,0)</f>
        <v>0</v>
      </c>
      <c r="BJ180" s="17" t="s">
        <v>80</v>
      </c>
      <c r="BK180" s="231">
        <f>ROUND(I180*H180,2)</f>
        <v>0</v>
      </c>
      <c r="BL180" s="17" t="s">
        <v>147</v>
      </c>
      <c r="BM180" s="230" t="s">
        <v>225</v>
      </c>
    </row>
    <row r="181" spans="1:51" s="12" customFormat="1" ht="12">
      <c r="A181" s="12"/>
      <c r="B181" s="232"/>
      <c r="C181" s="233"/>
      <c r="D181" s="234" t="s">
        <v>148</v>
      </c>
      <c r="E181" s="235" t="s">
        <v>1</v>
      </c>
      <c r="F181" s="236" t="s">
        <v>324</v>
      </c>
      <c r="G181" s="233"/>
      <c r="H181" s="237">
        <v>36</v>
      </c>
      <c r="I181" s="238"/>
      <c r="J181" s="233"/>
      <c r="K181" s="233"/>
      <c r="L181" s="239"/>
      <c r="M181" s="240"/>
      <c r="N181" s="241"/>
      <c r="O181" s="241"/>
      <c r="P181" s="241"/>
      <c r="Q181" s="241"/>
      <c r="R181" s="241"/>
      <c r="S181" s="241"/>
      <c r="T181" s="242"/>
      <c r="U181" s="12"/>
      <c r="V181" s="12"/>
      <c r="W181" s="12"/>
      <c r="X181" s="12"/>
      <c r="Y181" s="12"/>
      <c r="Z181" s="12"/>
      <c r="AA181" s="12"/>
      <c r="AB181" s="12"/>
      <c r="AC181" s="12"/>
      <c r="AD181" s="12"/>
      <c r="AE181" s="12"/>
      <c r="AT181" s="243" t="s">
        <v>148</v>
      </c>
      <c r="AU181" s="243" t="s">
        <v>80</v>
      </c>
      <c r="AV181" s="12" t="s">
        <v>82</v>
      </c>
      <c r="AW181" s="12" t="s">
        <v>30</v>
      </c>
      <c r="AX181" s="12" t="s">
        <v>73</v>
      </c>
      <c r="AY181" s="243" t="s">
        <v>141</v>
      </c>
    </row>
    <row r="182" spans="1:51" s="12" customFormat="1" ht="12">
      <c r="A182" s="12"/>
      <c r="B182" s="232"/>
      <c r="C182" s="233"/>
      <c r="D182" s="234" t="s">
        <v>148</v>
      </c>
      <c r="E182" s="235" t="s">
        <v>1</v>
      </c>
      <c r="F182" s="236" t="s">
        <v>325</v>
      </c>
      <c r="G182" s="233"/>
      <c r="H182" s="237">
        <v>164</v>
      </c>
      <c r="I182" s="238"/>
      <c r="J182" s="233"/>
      <c r="K182" s="233"/>
      <c r="L182" s="239"/>
      <c r="M182" s="240"/>
      <c r="N182" s="241"/>
      <c r="O182" s="241"/>
      <c r="P182" s="241"/>
      <c r="Q182" s="241"/>
      <c r="R182" s="241"/>
      <c r="S182" s="241"/>
      <c r="T182" s="242"/>
      <c r="U182" s="12"/>
      <c r="V182" s="12"/>
      <c r="W182" s="12"/>
      <c r="X182" s="12"/>
      <c r="Y182" s="12"/>
      <c r="Z182" s="12"/>
      <c r="AA182" s="12"/>
      <c r="AB182" s="12"/>
      <c r="AC182" s="12"/>
      <c r="AD182" s="12"/>
      <c r="AE182" s="12"/>
      <c r="AT182" s="243" t="s">
        <v>148</v>
      </c>
      <c r="AU182" s="243" t="s">
        <v>80</v>
      </c>
      <c r="AV182" s="12" t="s">
        <v>82</v>
      </c>
      <c r="AW182" s="12" t="s">
        <v>30</v>
      </c>
      <c r="AX182" s="12" t="s">
        <v>73</v>
      </c>
      <c r="AY182" s="243" t="s">
        <v>141</v>
      </c>
    </row>
    <row r="183" spans="1:51" s="13" customFormat="1" ht="12">
      <c r="A183" s="13"/>
      <c r="B183" s="244"/>
      <c r="C183" s="245"/>
      <c r="D183" s="234" t="s">
        <v>148</v>
      </c>
      <c r="E183" s="246" t="s">
        <v>1</v>
      </c>
      <c r="F183" s="247" t="s">
        <v>150</v>
      </c>
      <c r="G183" s="245"/>
      <c r="H183" s="248">
        <v>200</v>
      </c>
      <c r="I183" s="249"/>
      <c r="J183" s="245"/>
      <c r="K183" s="245"/>
      <c r="L183" s="250"/>
      <c r="M183" s="251"/>
      <c r="N183" s="252"/>
      <c r="O183" s="252"/>
      <c r="P183" s="252"/>
      <c r="Q183" s="252"/>
      <c r="R183" s="252"/>
      <c r="S183" s="252"/>
      <c r="T183" s="253"/>
      <c r="U183" s="13"/>
      <c r="V183" s="13"/>
      <c r="W183" s="13"/>
      <c r="X183" s="13"/>
      <c r="Y183" s="13"/>
      <c r="Z183" s="13"/>
      <c r="AA183" s="13"/>
      <c r="AB183" s="13"/>
      <c r="AC183" s="13"/>
      <c r="AD183" s="13"/>
      <c r="AE183" s="13"/>
      <c r="AT183" s="254" t="s">
        <v>148</v>
      </c>
      <c r="AU183" s="254" t="s">
        <v>80</v>
      </c>
      <c r="AV183" s="13" t="s">
        <v>147</v>
      </c>
      <c r="AW183" s="13" t="s">
        <v>30</v>
      </c>
      <c r="AX183" s="13" t="s">
        <v>80</v>
      </c>
      <c r="AY183" s="254" t="s">
        <v>141</v>
      </c>
    </row>
    <row r="184" spans="1:65" s="2" customFormat="1" ht="14.4" customHeight="1">
      <c r="A184" s="38"/>
      <c r="B184" s="39"/>
      <c r="C184" s="273" t="s">
        <v>182</v>
      </c>
      <c r="D184" s="273" t="s">
        <v>153</v>
      </c>
      <c r="E184" s="274" t="s">
        <v>326</v>
      </c>
      <c r="F184" s="275" t="s">
        <v>327</v>
      </c>
      <c r="G184" s="276" t="s">
        <v>315</v>
      </c>
      <c r="H184" s="277">
        <v>68.4</v>
      </c>
      <c r="I184" s="278"/>
      <c r="J184" s="279">
        <f>ROUND(I184*H184,2)</f>
        <v>0</v>
      </c>
      <c r="K184" s="275" t="s">
        <v>276</v>
      </c>
      <c r="L184" s="280"/>
      <c r="M184" s="281" t="s">
        <v>1</v>
      </c>
      <c r="N184" s="282" t="s">
        <v>38</v>
      </c>
      <c r="O184" s="91"/>
      <c r="P184" s="228">
        <f>O184*H184</f>
        <v>0</v>
      </c>
      <c r="Q184" s="228">
        <v>0</v>
      </c>
      <c r="R184" s="228">
        <f>Q184*H184</f>
        <v>0</v>
      </c>
      <c r="S184" s="228">
        <v>0</v>
      </c>
      <c r="T184" s="229">
        <f>S184*H184</f>
        <v>0</v>
      </c>
      <c r="U184" s="38"/>
      <c r="V184" s="38"/>
      <c r="W184" s="38"/>
      <c r="X184" s="38"/>
      <c r="Y184" s="38"/>
      <c r="Z184" s="38"/>
      <c r="AA184" s="38"/>
      <c r="AB184" s="38"/>
      <c r="AC184" s="38"/>
      <c r="AD184" s="38"/>
      <c r="AE184" s="38"/>
      <c r="AR184" s="230" t="s">
        <v>162</v>
      </c>
      <c r="AT184" s="230" t="s">
        <v>153</v>
      </c>
      <c r="AU184" s="230" t="s">
        <v>80</v>
      </c>
      <c r="AY184" s="17" t="s">
        <v>141</v>
      </c>
      <c r="BE184" s="231">
        <f>IF(N184="základní",J184,0)</f>
        <v>0</v>
      </c>
      <c r="BF184" s="231">
        <f>IF(N184="snížená",J184,0)</f>
        <v>0</v>
      </c>
      <c r="BG184" s="231">
        <f>IF(N184="zákl. přenesená",J184,0)</f>
        <v>0</v>
      </c>
      <c r="BH184" s="231">
        <f>IF(N184="sníž. přenesená",J184,0)</f>
        <v>0</v>
      </c>
      <c r="BI184" s="231">
        <f>IF(N184="nulová",J184,0)</f>
        <v>0</v>
      </c>
      <c r="BJ184" s="17" t="s">
        <v>80</v>
      </c>
      <c r="BK184" s="231">
        <f>ROUND(I184*H184,2)</f>
        <v>0</v>
      </c>
      <c r="BL184" s="17" t="s">
        <v>147</v>
      </c>
      <c r="BM184" s="230" t="s">
        <v>234</v>
      </c>
    </row>
    <row r="185" spans="1:51" s="12" customFormat="1" ht="12">
      <c r="A185" s="12"/>
      <c r="B185" s="232"/>
      <c r="C185" s="233"/>
      <c r="D185" s="234" t="s">
        <v>148</v>
      </c>
      <c r="E185" s="235" t="s">
        <v>1</v>
      </c>
      <c r="F185" s="236" t="s">
        <v>328</v>
      </c>
      <c r="G185" s="233"/>
      <c r="H185" s="237">
        <v>68.4</v>
      </c>
      <c r="I185" s="238"/>
      <c r="J185" s="233"/>
      <c r="K185" s="233"/>
      <c r="L185" s="239"/>
      <c r="M185" s="240"/>
      <c r="N185" s="241"/>
      <c r="O185" s="241"/>
      <c r="P185" s="241"/>
      <c r="Q185" s="241"/>
      <c r="R185" s="241"/>
      <c r="S185" s="241"/>
      <c r="T185" s="242"/>
      <c r="U185" s="12"/>
      <c r="V185" s="12"/>
      <c r="W185" s="12"/>
      <c r="X185" s="12"/>
      <c r="Y185" s="12"/>
      <c r="Z185" s="12"/>
      <c r="AA185" s="12"/>
      <c r="AB185" s="12"/>
      <c r="AC185" s="12"/>
      <c r="AD185" s="12"/>
      <c r="AE185" s="12"/>
      <c r="AT185" s="243" t="s">
        <v>148</v>
      </c>
      <c r="AU185" s="243" t="s">
        <v>80</v>
      </c>
      <c r="AV185" s="12" t="s">
        <v>82</v>
      </c>
      <c r="AW185" s="12" t="s">
        <v>30</v>
      </c>
      <c r="AX185" s="12" t="s">
        <v>73</v>
      </c>
      <c r="AY185" s="243" t="s">
        <v>141</v>
      </c>
    </row>
    <row r="186" spans="1:51" s="13" customFormat="1" ht="12">
      <c r="A186" s="13"/>
      <c r="B186" s="244"/>
      <c r="C186" s="245"/>
      <c r="D186" s="234" t="s">
        <v>148</v>
      </c>
      <c r="E186" s="246" t="s">
        <v>1</v>
      </c>
      <c r="F186" s="247" t="s">
        <v>150</v>
      </c>
      <c r="G186" s="245"/>
      <c r="H186" s="248">
        <v>68.4</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148</v>
      </c>
      <c r="AU186" s="254" t="s">
        <v>80</v>
      </c>
      <c r="AV186" s="13" t="s">
        <v>147</v>
      </c>
      <c r="AW186" s="13" t="s">
        <v>30</v>
      </c>
      <c r="AX186" s="13" t="s">
        <v>80</v>
      </c>
      <c r="AY186" s="254" t="s">
        <v>141</v>
      </c>
    </row>
    <row r="187" spans="1:65" s="2" customFormat="1" ht="14.4" customHeight="1">
      <c r="A187" s="38"/>
      <c r="B187" s="39"/>
      <c r="C187" s="273" t="s">
        <v>236</v>
      </c>
      <c r="D187" s="273" t="s">
        <v>153</v>
      </c>
      <c r="E187" s="274" t="s">
        <v>329</v>
      </c>
      <c r="F187" s="275" t="s">
        <v>330</v>
      </c>
      <c r="G187" s="276" t="s">
        <v>331</v>
      </c>
      <c r="H187" s="277">
        <v>328</v>
      </c>
      <c r="I187" s="278"/>
      <c r="J187" s="279">
        <f>ROUND(I187*H187,2)</f>
        <v>0</v>
      </c>
      <c r="K187" s="275" t="s">
        <v>146</v>
      </c>
      <c r="L187" s="280"/>
      <c r="M187" s="281" t="s">
        <v>1</v>
      </c>
      <c r="N187" s="282" t="s">
        <v>38</v>
      </c>
      <c r="O187" s="91"/>
      <c r="P187" s="228">
        <f>O187*H187</f>
        <v>0</v>
      </c>
      <c r="Q187" s="228">
        <v>0</v>
      </c>
      <c r="R187" s="228">
        <f>Q187*H187</f>
        <v>0</v>
      </c>
      <c r="S187" s="228">
        <v>0</v>
      </c>
      <c r="T187" s="229">
        <f>S187*H187</f>
        <v>0</v>
      </c>
      <c r="U187" s="38"/>
      <c r="V187" s="38"/>
      <c r="W187" s="38"/>
      <c r="X187" s="38"/>
      <c r="Y187" s="38"/>
      <c r="Z187" s="38"/>
      <c r="AA187" s="38"/>
      <c r="AB187" s="38"/>
      <c r="AC187" s="38"/>
      <c r="AD187" s="38"/>
      <c r="AE187" s="38"/>
      <c r="AR187" s="230" t="s">
        <v>162</v>
      </c>
      <c r="AT187" s="230" t="s">
        <v>153</v>
      </c>
      <c r="AU187" s="230" t="s">
        <v>80</v>
      </c>
      <c r="AY187" s="17" t="s">
        <v>141</v>
      </c>
      <c r="BE187" s="231">
        <f>IF(N187="základní",J187,0)</f>
        <v>0</v>
      </c>
      <c r="BF187" s="231">
        <f>IF(N187="snížená",J187,0)</f>
        <v>0</v>
      </c>
      <c r="BG187" s="231">
        <f>IF(N187="zákl. přenesená",J187,0)</f>
        <v>0</v>
      </c>
      <c r="BH187" s="231">
        <f>IF(N187="sníž. přenesená",J187,0)</f>
        <v>0</v>
      </c>
      <c r="BI187" s="231">
        <f>IF(N187="nulová",J187,0)</f>
        <v>0</v>
      </c>
      <c r="BJ187" s="17" t="s">
        <v>80</v>
      </c>
      <c r="BK187" s="231">
        <f>ROUND(I187*H187,2)</f>
        <v>0</v>
      </c>
      <c r="BL187" s="17" t="s">
        <v>147</v>
      </c>
      <c r="BM187" s="230" t="s">
        <v>239</v>
      </c>
    </row>
    <row r="188" spans="1:51" s="12" customFormat="1" ht="12">
      <c r="A188" s="12"/>
      <c r="B188" s="232"/>
      <c r="C188" s="233"/>
      <c r="D188" s="234" t="s">
        <v>148</v>
      </c>
      <c r="E188" s="235" t="s">
        <v>1</v>
      </c>
      <c r="F188" s="236" t="s">
        <v>332</v>
      </c>
      <c r="G188" s="233"/>
      <c r="H188" s="237">
        <v>328</v>
      </c>
      <c r="I188" s="238"/>
      <c r="J188" s="233"/>
      <c r="K188" s="233"/>
      <c r="L188" s="239"/>
      <c r="M188" s="240"/>
      <c r="N188" s="241"/>
      <c r="O188" s="241"/>
      <c r="P188" s="241"/>
      <c r="Q188" s="241"/>
      <c r="R188" s="241"/>
      <c r="S188" s="241"/>
      <c r="T188" s="242"/>
      <c r="U188" s="12"/>
      <c r="V188" s="12"/>
      <c r="W188" s="12"/>
      <c r="X188" s="12"/>
      <c r="Y188" s="12"/>
      <c r="Z188" s="12"/>
      <c r="AA188" s="12"/>
      <c r="AB188" s="12"/>
      <c r="AC188" s="12"/>
      <c r="AD188" s="12"/>
      <c r="AE188" s="12"/>
      <c r="AT188" s="243" t="s">
        <v>148</v>
      </c>
      <c r="AU188" s="243" t="s">
        <v>80</v>
      </c>
      <c r="AV188" s="12" t="s">
        <v>82</v>
      </c>
      <c r="AW188" s="12" t="s">
        <v>30</v>
      </c>
      <c r="AX188" s="12" t="s">
        <v>73</v>
      </c>
      <c r="AY188" s="243" t="s">
        <v>141</v>
      </c>
    </row>
    <row r="189" spans="1:51" s="13" customFormat="1" ht="12">
      <c r="A189" s="13"/>
      <c r="B189" s="244"/>
      <c r="C189" s="245"/>
      <c r="D189" s="234" t="s">
        <v>148</v>
      </c>
      <c r="E189" s="246" t="s">
        <v>1</v>
      </c>
      <c r="F189" s="247" t="s">
        <v>150</v>
      </c>
      <c r="G189" s="245"/>
      <c r="H189" s="248">
        <v>328</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148</v>
      </c>
      <c r="AU189" s="254" t="s">
        <v>80</v>
      </c>
      <c r="AV189" s="13" t="s">
        <v>147</v>
      </c>
      <c r="AW189" s="13" t="s">
        <v>30</v>
      </c>
      <c r="AX189" s="13" t="s">
        <v>80</v>
      </c>
      <c r="AY189" s="254" t="s">
        <v>141</v>
      </c>
    </row>
    <row r="190" spans="1:65" s="2" customFormat="1" ht="24.15" customHeight="1">
      <c r="A190" s="38"/>
      <c r="B190" s="39"/>
      <c r="C190" s="219" t="s">
        <v>187</v>
      </c>
      <c r="D190" s="219" t="s">
        <v>142</v>
      </c>
      <c r="E190" s="220" t="s">
        <v>333</v>
      </c>
      <c r="F190" s="221" t="s">
        <v>334</v>
      </c>
      <c r="G190" s="222" t="s">
        <v>275</v>
      </c>
      <c r="H190" s="223">
        <v>1610</v>
      </c>
      <c r="I190" s="224"/>
      <c r="J190" s="225">
        <f>ROUND(I190*H190,2)</f>
        <v>0</v>
      </c>
      <c r="K190" s="221" t="s">
        <v>276</v>
      </c>
      <c r="L190" s="44"/>
      <c r="M190" s="226" t="s">
        <v>1</v>
      </c>
      <c r="N190" s="227" t="s">
        <v>38</v>
      </c>
      <c r="O190" s="91"/>
      <c r="P190" s="228">
        <f>O190*H190</f>
        <v>0</v>
      </c>
      <c r="Q190" s="228">
        <v>0</v>
      </c>
      <c r="R190" s="228">
        <f>Q190*H190</f>
        <v>0</v>
      </c>
      <c r="S190" s="228">
        <v>0</v>
      </c>
      <c r="T190" s="229">
        <f>S190*H190</f>
        <v>0</v>
      </c>
      <c r="U190" s="38"/>
      <c r="V190" s="38"/>
      <c r="W190" s="38"/>
      <c r="X190" s="38"/>
      <c r="Y190" s="38"/>
      <c r="Z190" s="38"/>
      <c r="AA190" s="38"/>
      <c r="AB190" s="38"/>
      <c r="AC190" s="38"/>
      <c r="AD190" s="38"/>
      <c r="AE190" s="38"/>
      <c r="AR190" s="230" t="s">
        <v>147</v>
      </c>
      <c r="AT190" s="230" t="s">
        <v>142</v>
      </c>
      <c r="AU190" s="230" t="s">
        <v>80</v>
      </c>
      <c r="AY190" s="17" t="s">
        <v>141</v>
      </c>
      <c r="BE190" s="231">
        <f>IF(N190="základní",J190,0)</f>
        <v>0</v>
      </c>
      <c r="BF190" s="231">
        <f>IF(N190="snížená",J190,0)</f>
        <v>0</v>
      </c>
      <c r="BG190" s="231">
        <f>IF(N190="zákl. přenesená",J190,0)</f>
        <v>0</v>
      </c>
      <c r="BH190" s="231">
        <f>IF(N190="sníž. přenesená",J190,0)</f>
        <v>0</v>
      </c>
      <c r="BI190" s="231">
        <f>IF(N190="nulová",J190,0)</f>
        <v>0</v>
      </c>
      <c r="BJ190" s="17" t="s">
        <v>80</v>
      </c>
      <c r="BK190" s="231">
        <f>ROUND(I190*H190,2)</f>
        <v>0</v>
      </c>
      <c r="BL190" s="17" t="s">
        <v>147</v>
      </c>
      <c r="BM190" s="230" t="s">
        <v>243</v>
      </c>
    </row>
    <row r="191" spans="1:51" s="14" customFormat="1" ht="12">
      <c r="A191" s="14"/>
      <c r="B191" s="259"/>
      <c r="C191" s="260"/>
      <c r="D191" s="234" t="s">
        <v>148</v>
      </c>
      <c r="E191" s="261" t="s">
        <v>1</v>
      </c>
      <c r="F191" s="262" t="s">
        <v>335</v>
      </c>
      <c r="G191" s="260"/>
      <c r="H191" s="261" t="s">
        <v>1</v>
      </c>
      <c r="I191" s="263"/>
      <c r="J191" s="260"/>
      <c r="K191" s="260"/>
      <c r="L191" s="264"/>
      <c r="M191" s="265"/>
      <c r="N191" s="266"/>
      <c r="O191" s="266"/>
      <c r="P191" s="266"/>
      <c r="Q191" s="266"/>
      <c r="R191" s="266"/>
      <c r="S191" s="266"/>
      <c r="T191" s="267"/>
      <c r="U191" s="14"/>
      <c r="V191" s="14"/>
      <c r="W191" s="14"/>
      <c r="X191" s="14"/>
      <c r="Y191" s="14"/>
      <c r="Z191" s="14"/>
      <c r="AA191" s="14"/>
      <c r="AB191" s="14"/>
      <c r="AC191" s="14"/>
      <c r="AD191" s="14"/>
      <c r="AE191" s="14"/>
      <c r="AT191" s="268" t="s">
        <v>148</v>
      </c>
      <c r="AU191" s="268" t="s">
        <v>80</v>
      </c>
      <c r="AV191" s="14" t="s">
        <v>80</v>
      </c>
      <c r="AW191" s="14" t="s">
        <v>30</v>
      </c>
      <c r="AX191" s="14" t="s">
        <v>73</v>
      </c>
      <c r="AY191" s="268" t="s">
        <v>141</v>
      </c>
    </row>
    <row r="192" spans="1:51" s="12" customFormat="1" ht="12">
      <c r="A192" s="12"/>
      <c r="B192" s="232"/>
      <c r="C192" s="233"/>
      <c r="D192" s="234" t="s">
        <v>148</v>
      </c>
      <c r="E192" s="235" t="s">
        <v>1</v>
      </c>
      <c r="F192" s="236" t="s">
        <v>336</v>
      </c>
      <c r="G192" s="233"/>
      <c r="H192" s="237">
        <v>1610</v>
      </c>
      <c r="I192" s="238"/>
      <c r="J192" s="233"/>
      <c r="K192" s="233"/>
      <c r="L192" s="239"/>
      <c r="M192" s="240"/>
      <c r="N192" s="241"/>
      <c r="O192" s="241"/>
      <c r="P192" s="241"/>
      <c r="Q192" s="241"/>
      <c r="R192" s="241"/>
      <c r="S192" s="241"/>
      <c r="T192" s="242"/>
      <c r="U192" s="12"/>
      <c r="V192" s="12"/>
      <c r="W192" s="12"/>
      <c r="X192" s="12"/>
      <c r="Y192" s="12"/>
      <c r="Z192" s="12"/>
      <c r="AA192" s="12"/>
      <c r="AB192" s="12"/>
      <c r="AC192" s="12"/>
      <c r="AD192" s="12"/>
      <c r="AE192" s="12"/>
      <c r="AT192" s="243" t="s">
        <v>148</v>
      </c>
      <c r="AU192" s="243" t="s">
        <v>80</v>
      </c>
      <c r="AV192" s="12" t="s">
        <v>82</v>
      </c>
      <c r="AW192" s="12" t="s">
        <v>30</v>
      </c>
      <c r="AX192" s="12" t="s">
        <v>73</v>
      </c>
      <c r="AY192" s="243" t="s">
        <v>141</v>
      </c>
    </row>
    <row r="193" spans="1:51" s="13" customFormat="1" ht="12">
      <c r="A193" s="13"/>
      <c r="B193" s="244"/>
      <c r="C193" s="245"/>
      <c r="D193" s="234" t="s">
        <v>148</v>
      </c>
      <c r="E193" s="246" t="s">
        <v>1</v>
      </c>
      <c r="F193" s="247" t="s">
        <v>150</v>
      </c>
      <c r="G193" s="245"/>
      <c r="H193" s="248">
        <v>1610</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148</v>
      </c>
      <c r="AU193" s="254" t="s">
        <v>80</v>
      </c>
      <c r="AV193" s="13" t="s">
        <v>147</v>
      </c>
      <c r="AW193" s="13" t="s">
        <v>30</v>
      </c>
      <c r="AX193" s="13" t="s">
        <v>80</v>
      </c>
      <c r="AY193" s="254" t="s">
        <v>141</v>
      </c>
    </row>
    <row r="194" spans="1:65" s="2" customFormat="1" ht="14.4" customHeight="1">
      <c r="A194" s="38"/>
      <c r="B194" s="39"/>
      <c r="C194" s="273" t="s">
        <v>245</v>
      </c>
      <c r="D194" s="273" t="s">
        <v>153</v>
      </c>
      <c r="E194" s="274" t="s">
        <v>337</v>
      </c>
      <c r="F194" s="275" t="s">
        <v>338</v>
      </c>
      <c r="G194" s="276" t="s">
        <v>315</v>
      </c>
      <c r="H194" s="277">
        <v>410.55</v>
      </c>
      <c r="I194" s="278"/>
      <c r="J194" s="279">
        <f>ROUND(I194*H194,2)</f>
        <v>0</v>
      </c>
      <c r="K194" s="275" t="s">
        <v>276</v>
      </c>
      <c r="L194" s="280"/>
      <c r="M194" s="281" t="s">
        <v>1</v>
      </c>
      <c r="N194" s="282" t="s">
        <v>38</v>
      </c>
      <c r="O194" s="91"/>
      <c r="P194" s="228">
        <f>O194*H194</f>
        <v>0</v>
      </c>
      <c r="Q194" s="228">
        <v>0</v>
      </c>
      <c r="R194" s="228">
        <f>Q194*H194</f>
        <v>0</v>
      </c>
      <c r="S194" s="228">
        <v>0</v>
      </c>
      <c r="T194" s="229">
        <f>S194*H194</f>
        <v>0</v>
      </c>
      <c r="U194" s="38"/>
      <c r="V194" s="38"/>
      <c r="W194" s="38"/>
      <c r="X194" s="38"/>
      <c r="Y194" s="38"/>
      <c r="Z194" s="38"/>
      <c r="AA194" s="38"/>
      <c r="AB194" s="38"/>
      <c r="AC194" s="38"/>
      <c r="AD194" s="38"/>
      <c r="AE194" s="38"/>
      <c r="AR194" s="230" t="s">
        <v>162</v>
      </c>
      <c r="AT194" s="230" t="s">
        <v>153</v>
      </c>
      <c r="AU194" s="230" t="s">
        <v>80</v>
      </c>
      <c r="AY194" s="17" t="s">
        <v>141</v>
      </c>
      <c r="BE194" s="231">
        <f>IF(N194="základní",J194,0)</f>
        <v>0</v>
      </c>
      <c r="BF194" s="231">
        <f>IF(N194="snížená",J194,0)</f>
        <v>0</v>
      </c>
      <c r="BG194" s="231">
        <f>IF(N194="zákl. přenesená",J194,0)</f>
        <v>0</v>
      </c>
      <c r="BH194" s="231">
        <f>IF(N194="sníž. přenesená",J194,0)</f>
        <v>0</v>
      </c>
      <c r="BI194" s="231">
        <f>IF(N194="nulová",J194,0)</f>
        <v>0</v>
      </c>
      <c r="BJ194" s="17" t="s">
        <v>80</v>
      </c>
      <c r="BK194" s="231">
        <f>ROUND(I194*H194,2)</f>
        <v>0</v>
      </c>
      <c r="BL194" s="17" t="s">
        <v>147</v>
      </c>
      <c r="BM194" s="230" t="s">
        <v>247</v>
      </c>
    </row>
    <row r="195" spans="1:51" s="12" customFormat="1" ht="12">
      <c r="A195" s="12"/>
      <c r="B195" s="232"/>
      <c r="C195" s="233"/>
      <c r="D195" s="234" t="s">
        <v>148</v>
      </c>
      <c r="E195" s="235" t="s">
        <v>1</v>
      </c>
      <c r="F195" s="236" t="s">
        <v>339</v>
      </c>
      <c r="G195" s="233"/>
      <c r="H195" s="237">
        <v>410.55</v>
      </c>
      <c r="I195" s="238"/>
      <c r="J195" s="233"/>
      <c r="K195" s="233"/>
      <c r="L195" s="239"/>
      <c r="M195" s="240"/>
      <c r="N195" s="241"/>
      <c r="O195" s="241"/>
      <c r="P195" s="241"/>
      <c r="Q195" s="241"/>
      <c r="R195" s="241"/>
      <c r="S195" s="241"/>
      <c r="T195" s="242"/>
      <c r="U195" s="12"/>
      <c r="V195" s="12"/>
      <c r="W195" s="12"/>
      <c r="X195" s="12"/>
      <c r="Y195" s="12"/>
      <c r="Z195" s="12"/>
      <c r="AA195" s="12"/>
      <c r="AB195" s="12"/>
      <c r="AC195" s="12"/>
      <c r="AD195" s="12"/>
      <c r="AE195" s="12"/>
      <c r="AT195" s="243" t="s">
        <v>148</v>
      </c>
      <c r="AU195" s="243" t="s">
        <v>80</v>
      </c>
      <c r="AV195" s="12" t="s">
        <v>82</v>
      </c>
      <c r="AW195" s="12" t="s">
        <v>30</v>
      </c>
      <c r="AX195" s="12" t="s">
        <v>73</v>
      </c>
      <c r="AY195" s="243" t="s">
        <v>141</v>
      </c>
    </row>
    <row r="196" spans="1:51" s="13" customFormat="1" ht="12">
      <c r="A196" s="13"/>
      <c r="B196" s="244"/>
      <c r="C196" s="245"/>
      <c r="D196" s="234" t="s">
        <v>148</v>
      </c>
      <c r="E196" s="246" t="s">
        <v>1</v>
      </c>
      <c r="F196" s="247" t="s">
        <v>150</v>
      </c>
      <c r="G196" s="245"/>
      <c r="H196" s="248">
        <v>410.55</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148</v>
      </c>
      <c r="AU196" s="254" t="s">
        <v>80</v>
      </c>
      <c r="AV196" s="13" t="s">
        <v>147</v>
      </c>
      <c r="AW196" s="13" t="s">
        <v>30</v>
      </c>
      <c r="AX196" s="13" t="s">
        <v>80</v>
      </c>
      <c r="AY196" s="254" t="s">
        <v>141</v>
      </c>
    </row>
    <row r="197" spans="1:65" s="2" customFormat="1" ht="24.15" customHeight="1">
      <c r="A197" s="38"/>
      <c r="B197" s="39"/>
      <c r="C197" s="219" t="s">
        <v>192</v>
      </c>
      <c r="D197" s="219" t="s">
        <v>142</v>
      </c>
      <c r="E197" s="220" t="s">
        <v>340</v>
      </c>
      <c r="F197" s="221" t="s">
        <v>341</v>
      </c>
      <c r="G197" s="222" t="s">
        <v>275</v>
      </c>
      <c r="H197" s="223">
        <v>1610</v>
      </c>
      <c r="I197" s="224"/>
      <c r="J197" s="225">
        <f>ROUND(I197*H197,2)</f>
        <v>0</v>
      </c>
      <c r="K197" s="221" t="s">
        <v>276</v>
      </c>
      <c r="L197" s="44"/>
      <c r="M197" s="226" t="s">
        <v>1</v>
      </c>
      <c r="N197" s="227" t="s">
        <v>38</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147</v>
      </c>
      <c r="AT197" s="230" t="s">
        <v>142</v>
      </c>
      <c r="AU197" s="230" t="s">
        <v>80</v>
      </c>
      <c r="AY197" s="17" t="s">
        <v>141</v>
      </c>
      <c r="BE197" s="231">
        <f>IF(N197="základní",J197,0)</f>
        <v>0</v>
      </c>
      <c r="BF197" s="231">
        <f>IF(N197="snížená",J197,0)</f>
        <v>0</v>
      </c>
      <c r="BG197" s="231">
        <f>IF(N197="zákl. přenesená",J197,0)</f>
        <v>0</v>
      </c>
      <c r="BH197" s="231">
        <f>IF(N197="sníž. přenesená",J197,0)</f>
        <v>0</v>
      </c>
      <c r="BI197" s="231">
        <f>IF(N197="nulová",J197,0)</f>
        <v>0</v>
      </c>
      <c r="BJ197" s="17" t="s">
        <v>80</v>
      </c>
      <c r="BK197" s="231">
        <f>ROUND(I197*H197,2)</f>
        <v>0</v>
      </c>
      <c r="BL197" s="17" t="s">
        <v>147</v>
      </c>
      <c r="BM197" s="230" t="s">
        <v>253</v>
      </c>
    </row>
    <row r="198" spans="1:65" s="2" customFormat="1" ht="14.4" customHeight="1">
      <c r="A198" s="38"/>
      <c r="B198" s="39"/>
      <c r="C198" s="273" t="s">
        <v>7</v>
      </c>
      <c r="D198" s="273" t="s">
        <v>153</v>
      </c>
      <c r="E198" s="274" t="s">
        <v>342</v>
      </c>
      <c r="F198" s="275" t="s">
        <v>343</v>
      </c>
      <c r="G198" s="276" t="s">
        <v>344</v>
      </c>
      <c r="H198" s="277">
        <v>24.15</v>
      </c>
      <c r="I198" s="278"/>
      <c r="J198" s="279">
        <f>ROUND(I198*H198,2)</f>
        <v>0</v>
      </c>
      <c r="K198" s="275" t="s">
        <v>276</v>
      </c>
      <c r="L198" s="280"/>
      <c r="M198" s="281" t="s">
        <v>1</v>
      </c>
      <c r="N198" s="282" t="s">
        <v>38</v>
      </c>
      <c r="O198" s="91"/>
      <c r="P198" s="228">
        <f>O198*H198</f>
        <v>0</v>
      </c>
      <c r="Q198" s="228">
        <v>0</v>
      </c>
      <c r="R198" s="228">
        <f>Q198*H198</f>
        <v>0</v>
      </c>
      <c r="S198" s="228">
        <v>0</v>
      </c>
      <c r="T198" s="229">
        <f>S198*H198</f>
        <v>0</v>
      </c>
      <c r="U198" s="38"/>
      <c r="V198" s="38"/>
      <c r="W198" s="38"/>
      <c r="X198" s="38"/>
      <c r="Y198" s="38"/>
      <c r="Z198" s="38"/>
      <c r="AA198" s="38"/>
      <c r="AB198" s="38"/>
      <c r="AC198" s="38"/>
      <c r="AD198" s="38"/>
      <c r="AE198" s="38"/>
      <c r="AR198" s="230" t="s">
        <v>162</v>
      </c>
      <c r="AT198" s="230" t="s">
        <v>153</v>
      </c>
      <c r="AU198" s="230" t="s">
        <v>80</v>
      </c>
      <c r="AY198" s="17" t="s">
        <v>141</v>
      </c>
      <c r="BE198" s="231">
        <f>IF(N198="základní",J198,0)</f>
        <v>0</v>
      </c>
      <c r="BF198" s="231">
        <f>IF(N198="snížená",J198,0)</f>
        <v>0</v>
      </c>
      <c r="BG198" s="231">
        <f>IF(N198="zákl. přenesená",J198,0)</f>
        <v>0</v>
      </c>
      <c r="BH198" s="231">
        <f>IF(N198="sníž. přenesená",J198,0)</f>
        <v>0</v>
      </c>
      <c r="BI198" s="231">
        <f>IF(N198="nulová",J198,0)</f>
        <v>0</v>
      </c>
      <c r="BJ198" s="17" t="s">
        <v>80</v>
      </c>
      <c r="BK198" s="231">
        <f>ROUND(I198*H198,2)</f>
        <v>0</v>
      </c>
      <c r="BL198" s="17" t="s">
        <v>147</v>
      </c>
      <c r="BM198" s="230" t="s">
        <v>345</v>
      </c>
    </row>
    <row r="199" spans="1:51" s="12" customFormat="1" ht="12">
      <c r="A199" s="12"/>
      <c r="B199" s="232"/>
      <c r="C199" s="233"/>
      <c r="D199" s="234" t="s">
        <v>148</v>
      </c>
      <c r="E199" s="235" t="s">
        <v>1</v>
      </c>
      <c r="F199" s="236" t="s">
        <v>346</v>
      </c>
      <c r="G199" s="233"/>
      <c r="H199" s="237">
        <v>24.15</v>
      </c>
      <c r="I199" s="238"/>
      <c r="J199" s="233"/>
      <c r="K199" s="233"/>
      <c r="L199" s="239"/>
      <c r="M199" s="240"/>
      <c r="N199" s="241"/>
      <c r="O199" s="241"/>
      <c r="P199" s="241"/>
      <c r="Q199" s="241"/>
      <c r="R199" s="241"/>
      <c r="S199" s="241"/>
      <c r="T199" s="242"/>
      <c r="U199" s="12"/>
      <c r="V199" s="12"/>
      <c r="W199" s="12"/>
      <c r="X199" s="12"/>
      <c r="Y199" s="12"/>
      <c r="Z199" s="12"/>
      <c r="AA199" s="12"/>
      <c r="AB199" s="12"/>
      <c r="AC199" s="12"/>
      <c r="AD199" s="12"/>
      <c r="AE199" s="12"/>
      <c r="AT199" s="243" t="s">
        <v>148</v>
      </c>
      <c r="AU199" s="243" t="s">
        <v>80</v>
      </c>
      <c r="AV199" s="12" t="s">
        <v>82</v>
      </c>
      <c r="AW199" s="12" t="s">
        <v>30</v>
      </c>
      <c r="AX199" s="12" t="s">
        <v>73</v>
      </c>
      <c r="AY199" s="243" t="s">
        <v>141</v>
      </c>
    </row>
    <row r="200" spans="1:51" s="13" customFormat="1" ht="12">
      <c r="A200" s="13"/>
      <c r="B200" s="244"/>
      <c r="C200" s="245"/>
      <c r="D200" s="234" t="s">
        <v>148</v>
      </c>
      <c r="E200" s="246" t="s">
        <v>1</v>
      </c>
      <c r="F200" s="247" t="s">
        <v>150</v>
      </c>
      <c r="G200" s="245"/>
      <c r="H200" s="248">
        <v>24.15</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148</v>
      </c>
      <c r="AU200" s="254" t="s">
        <v>80</v>
      </c>
      <c r="AV200" s="13" t="s">
        <v>147</v>
      </c>
      <c r="AW200" s="13" t="s">
        <v>30</v>
      </c>
      <c r="AX200" s="13" t="s">
        <v>80</v>
      </c>
      <c r="AY200" s="254" t="s">
        <v>141</v>
      </c>
    </row>
    <row r="201" spans="1:65" s="2" customFormat="1" ht="24.15" customHeight="1">
      <c r="A201" s="38"/>
      <c r="B201" s="39"/>
      <c r="C201" s="219" t="s">
        <v>201</v>
      </c>
      <c r="D201" s="219" t="s">
        <v>142</v>
      </c>
      <c r="E201" s="220" t="s">
        <v>347</v>
      </c>
      <c r="F201" s="221" t="s">
        <v>348</v>
      </c>
      <c r="G201" s="222" t="s">
        <v>269</v>
      </c>
      <c r="H201" s="223">
        <v>1085</v>
      </c>
      <c r="I201" s="224"/>
      <c r="J201" s="225">
        <f>ROUND(I201*H201,2)</f>
        <v>0</v>
      </c>
      <c r="K201" s="221" t="s">
        <v>146</v>
      </c>
      <c r="L201" s="44"/>
      <c r="M201" s="226" t="s">
        <v>1</v>
      </c>
      <c r="N201" s="227" t="s">
        <v>38</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147</v>
      </c>
      <c r="AT201" s="230" t="s">
        <v>142</v>
      </c>
      <c r="AU201" s="230" t="s">
        <v>80</v>
      </c>
      <c r="AY201" s="17" t="s">
        <v>141</v>
      </c>
      <c r="BE201" s="231">
        <f>IF(N201="základní",J201,0)</f>
        <v>0</v>
      </c>
      <c r="BF201" s="231">
        <f>IF(N201="snížená",J201,0)</f>
        <v>0</v>
      </c>
      <c r="BG201" s="231">
        <f>IF(N201="zákl. přenesená",J201,0)</f>
        <v>0</v>
      </c>
      <c r="BH201" s="231">
        <f>IF(N201="sníž. přenesená",J201,0)</f>
        <v>0</v>
      </c>
      <c r="BI201" s="231">
        <f>IF(N201="nulová",J201,0)</f>
        <v>0</v>
      </c>
      <c r="BJ201" s="17" t="s">
        <v>80</v>
      </c>
      <c r="BK201" s="231">
        <f>ROUND(I201*H201,2)</f>
        <v>0</v>
      </c>
      <c r="BL201" s="17" t="s">
        <v>147</v>
      </c>
      <c r="BM201" s="230" t="s">
        <v>349</v>
      </c>
    </row>
    <row r="202" spans="1:65" s="2" customFormat="1" ht="14.4" customHeight="1">
      <c r="A202" s="38"/>
      <c r="B202" s="39"/>
      <c r="C202" s="273" t="s">
        <v>350</v>
      </c>
      <c r="D202" s="273" t="s">
        <v>153</v>
      </c>
      <c r="E202" s="274" t="s">
        <v>351</v>
      </c>
      <c r="F202" s="275" t="s">
        <v>343</v>
      </c>
      <c r="G202" s="276" t="s">
        <v>352</v>
      </c>
      <c r="H202" s="277">
        <v>16.275</v>
      </c>
      <c r="I202" s="278"/>
      <c r="J202" s="279">
        <f>ROUND(I202*H202,2)</f>
        <v>0</v>
      </c>
      <c r="K202" s="275" t="s">
        <v>146</v>
      </c>
      <c r="L202" s="280"/>
      <c r="M202" s="281" t="s">
        <v>1</v>
      </c>
      <c r="N202" s="282" t="s">
        <v>38</v>
      </c>
      <c r="O202" s="91"/>
      <c r="P202" s="228">
        <f>O202*H202</f>
        <v>0</v>
      </c>
      <c r="Q202" s="228">
        <v>0</v>
      </c>
      <c r="R202" s="228">
        <f>Q202*H202</f>
        <v>0</v>
      </c>
      <c r="S202" s="228">
        <v>0</v>
      </c>
      <c r="T202" s="229">
        <f>S202*H202</f>
        <v>0</v>
      </c>
      <c r="U202" s="38"/>
      <c r="V202" s="38"/>
      <c r="W202" s="38"/>
      <c r="X202" s="38"/>
      <c r="Y202" s="38"/>
      <c r="Z202" s="38"/>
      <c r="AA202" s="38"/>
      <c r="AB202" s="38"/>
      <c r="AC202" s="38"/>
      <c r="AD202" s="38"/>
      <c r="AE202" s="38"/>
      <c r="AR202" s="230" t="s">
        <v>162</v>
      </c>
      <c r="AT202" s="230" t="s">
        <v>153</v>
      </c>
      <c r="AU202" s="230" t="s">
        <v>80</v>
      </c>
      <c r="AY202" s="17" t="s">
        <v>141</v>
      </c>
      <c r="BE202" s="231">
        <f>IF(N202="základní",J202,0)</f>
        <v>0</v>
      </c>
      <c r="BF202" s="231">
        <f>IF(N202="snížená",J202,0)</f>
        <v>0</v>
      </c>
      <c r="BG202" s="231">
        <f>IF(N202="zákl. přenesená",J202,0)</f>
        <v>0</v>
      </c>
      <c r="BH202" s="231">
        <f>IF(N202="sníž. přenesená",J202,0)</f>
        <v>0</v>
      </c>
      <c r="BI202" s="231">
        <f>IF(N202="nulová",J202,0)</f>
        <v>0</v>
      </c>
      <c r="BJ202" s="17" t="s">
        <v>80</v>
      </c>
      <c r="BK202" s="231">
        <f>ROUND(I202*H202,2)</f>
        <v>0</v>
      </c>
      <c r="BL202" s="17" t="s">
        <v>147</v>
      </c>
      <c r="BM202" s="230" t="s">
        <v>353</v>
      </c>
    </row>
    <row r="203" spans="1:51" s="12" customFormat="1" ht="12">
      <c r="A203" s="12"/>
      <c r="B203" s="232"/>
      <c r="C203" s="233"/>
      <c r="D203" s="234" t="s">
        <v>148</v>
      </c>
      <c r="E203" s="235" t="s">
        <v>1</v>
      </c>
      <c r="F203" s="236" t="s">
        <v>354</v>
      </c>
      <c r="G203" s="233"/>
      <c r="H203" s="237">
        <v>16.275</v>
      </c>
      <c r="I203" s="238"/>
      <c r="J203" s="233"/>
      <c r="K203" s="233"/>
      <c r="L203" s="239"/>
      <c r="M203" s="240"/>
      <c r="N203" s="241"/>
      <c r="O203" s="241"/>
      <c r="P203" s="241"/>
      <c r="Q203" s="241"/>
      <c r="R203" s="241"/>
      <c r="S203" s="241"/>
      <c r="T203" s="242"/>
      <c r="U203" s="12"/>
      <c r="V203" s="12"/>
      <c r="W203" s="12"/>
      <c r="X203" s="12"/>
      <c r="Y203" s="12"/>
      <c r="Z203" s="12"/>
      <c r="AA203" s="12"/>
      <c r="AB203" s="12"/>
      <c r="AC203" s="12"/>
      <c r="AD203" s="12"/>
      <c r="AE203" s="12"/>
      <c r="AT203" s="243" t="s">
        <v>148</v>
      </c>
      <c r="AU203" s="243" t="s">
        <v>80</v>
      </c>
      <c r="AV203" s="12" t="s">
        <v>82</v>
      </c>
      <c r="AW203" s="12" t="s">
        <v>30</v>
      </c>
      <c r="AX203" s="12" t="s">
        <v>73</v>
      </c>
      <c r="AY203" s="243" t="s">
        <v>141</v>
      </c>
    </row>
    <row r="204" spans="1:51" s="13" customFormat="1" ht="12">
      <c r="A204" s="13"/>
      <c r="B204" s="244"/>
      <c r="C204" s="245"/>
      <c r="D204" s="234" t="s">
        <v>148</v>
      </c>
      <c r="E204" s="246" t="s">
        <v>1</v>
      </c>
      <c r="F204" s="247" t="s">
        <v>150</v>
      </c>
      <c r="G204" s="245"/>
      <c r="H204" s="248">
        <v>16.275</v>
      </c>
      <c r="I204" s="249"/>
      <c r="J204" s="245"/>
      <c r="K204" s="245"/>
      <c r="L204" s="250"/>
      <c r="M204" s="251"/>
      <c r="N204" s="252"/>
      <c r="O204" s="252"/>
      <c r="P204" s="252"/>
      <c r="Q204" s="252"/>
      <c r="R204" s="252"/>
      <c r="S204" s="252"/>
      <c r="T204" s="253"/>
      <c r="U204" s="13"/>
      <c r="V204" s="13"/>
      <c r="W204" s="13"/>
      <c r="X204" s="13"/>
      <c r="Y204" s="13"/>
      <c r="Z204" s="13"/>
      <c r="AA204" s="13"/>
      <c r="AB204" s="13"/>
      <c r="AC204" s="13"/>
      <c r="AD204" s="13"/>
      <c r="AE204" s="13"/>
      <c r="AT204" s="254" t="s">
        <v>148</v>
      </c>
      <c r="AU204" s="254" t="s">
        <v>80</v>
      </c>
      <c r="AV204" s="13" t="s">
        <v>147</v>
      </c>
      <c r="AW204" s="13" t="s">
        <v>30</v>
      </c>
      <c r="AX204" s="13" t="s">
        <v>80</v>
      </c>
      <c r="AY204" s="254" t="s">
        <v>141</v>
      </c>
    </row>
    <row r="205" spans="1:65" s="2" customFormat="1" ht="14.4" customHeight="1">
      <c r="A205" s="38"/>
      <c r="B205" s="39"/>
      <c r="C205" s="219" t="s">
        <v>207</v>
      </c>
      <c r="D205" s="219" t="s">
        <v>142</v>
      </c>
      <c r="E205" s="220" t="s">
        <v>355</v>
      </c>
      <c r="F205" s="221" t="s">
        <v>356</v>
      </c>
      <c r="G205" s="222" t="s">
        <v>275</v>
      </c>
      <c r="H205" s="223">
        <v>2695</v>
      </c>
      <c r="I205" s="224"/>
      <c r="J205" s="225">
        <f>ROUND(I205*H205,2)</f>
        <v>0</v>
      </c>
      <c r="K205" s="221" t="s">
        <v>276</v>
      </c>
      <c r="L205" s="44"/>
      <c r="M205" s="226" t="s">
        <v>1</v>
      </c>
      <c r="N205" s="227" t="s">
        <v>38</v>
      </c>
      <c r="O205" s="91"/>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147</v>
      </c>
      <c r="AT205" s="230" t="s">
        <v>142</v>
      </c>
      <c r="AU205" s="230" t="s">
        <v>80</v>
      </c>
      <c r="AY205" s="17" t="s">
        <v>141</v>
      </c>
      <c r="BE205" s="231">
        <f>IF(N205="základní",J205,0)</f>
        <v>0</v>
      </c>
      <c r="BF205" s="231">
        <f>IF(N205="snížená",J205,0)</f>
        <v>0</v>
      </c>
      <c r="BG205" s="231">
        <f>IF(N205="zákl. přenesená",J205,0)</f>
        <v>0</v>
      </c>
      <c r="BH205" s="231">
        <f>IF(N205="sníž. přenesená",J205,0)</f>
        <v>0</v>
      </c>
      <c r="BI205" s="231">
        <f>IF(N205="nulová",J205,0)</f>
        <v>0</v>
      </c>
      <c r="BJ205" s="17" t="s">
        <v>80</v>
      </c>
      <c r="BK205" s="231">
        <f>ROUND(I205*H205,2)</f>
        <v>0</v>
      </c>
      <c r="BL205" s="17" t="s">
        <v>147</v>
      </c>
      <c r="BM205" s="230" t="s">
        <v>357</v>
      </c>
    </row>
    <row r="206" spans="1:51" s="12" customFormat="1" ht="12">
      <c r="A206" s="12"/>
      <c r="B206" s="232"/>
      <c r="C206" s="233"/>
      <c r="D206" s="234" t="s">
        <v>148</v>
      </c>
      <c r="E206" s="235" t="s">
        <v>1</v>
      </c>
      <c r="F206" s="236" t="s">
        <v>358</v>
      </c>
      <c r="G206" s="233"/>
      <c r="H206" s="237">
        <v>2695</v>
      </c>
      <c r="I206" s="238"/>
      <c r="J206" s="233"/>
      <c r="K206" s="233"/>
      <c r="L206" s="239"/>
      <c r="M206" s="240"/>
      <c r="N206" s="241"/>
      <c r="O206" s="241"/>
      <c r="P206" s="241"/>
      <c r="Q206" s="241"/>
      <c r="R206" s="241"/>
      <c r="S206" s="241"/>
      <c r="T206" s="242"/>
      <c r="U206" s="12"/>
      <c r="V206" s="12"/>
      <c r="W206" s="12"/>
      <c r="X206" s="12"/>
      <c r="Y206" s="12"/>
      <c r="Z206" s="12"/>
      <c r="AA206" s="12"/>
      <c r="AB206" s="12"/>
      <c r="AC206" s="12"/>
      <c r="AD206" s="12"/>
      <c r="AE206" s="12"/>
      <c r="AT206" s="243" t="s">
        <v>148</v>
      </c>
      <c r="AU206" s="243" t="s">
        <v>80</v>
      </c>
      <c r="AV206" s="12" t="s">
        <v>82</v>
      </c>
      <c r="AW206" s="12" t="s">
        <v>30</v>
      </c>
      <c r="AX206" s="12" t="s">
        <v>73</v>
      </c>
      <c r="AY206" s="243" t="s">
        <v>141</v>
      </c>
    </row>
    <row r="207" spans="1:51" s="13" customFormat="1" ht="12">
      <c r="A207" s="13"/>
      <c r="B207" s="244"/>
      <c r="C207" s="245"/>
      <c r="D207" s="234" t="s">
        <v>148</v>
      </c>
      <c r="E207" s="246" t="s">
        <v>1</v>
      </c>
      <c r="F207" s="247" t="s">
        <v>150</v>
      </c>
      <c r="G207" s="245"/>
      <c r="H207" s="248">
        <v>2695</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148</v>
      </c>
      <c r="AU207" s="254" t="s">
        <v>80</v>
      </c>
      <c r="AV207" s="13" t="s">
        <v>147</v>
      </c>
      <c r="AW207" s="13" t="s">
        <v>30</v>
      </c>
      <c r="AX207" s="13" t="s">
        <v>80</v>
      </c>
      <c r="AY207" s="254" t="s">
        <v>141</v>
      </c>
    </row>
    <row r="208" spans="1:65" s="2" customFormat="1" ht="24.15" customHeight="1">
      <c r="A208" s="38"/>
      <c r="B208" s="39"/>
      <c r="C208" s="219" t="s">
        <v>359</v>
      </c>
      <c r="D208" s="219" t="s">
        <v>142</v>
      </c>
      <c r="E208" s="220" t="s">
        <v>360</v>
      </c>
      <c r="F208" s="221" t="s">
        <v>361</v>
      </c>
      <c r="G208" s="222" t="s">
        <v>269</v>
      </c>
      <c r="H208" s="223">
        <v>5929</v>
      </c>
      <c r="I208" s="224"/>
      <c r="J208" s="225">
        <f>ROUND(I208*H208,2)</f>
        <v>0</v>
      </c>
      <c r="K208" s="221" t="s">
        <v>146</v>
      </c>
      <c r="L208" s="44"/>
      <c r="M208" s="226" t="s">
        <v>1</v>
      </c>
      <c r="N208" s="227" t="s">
        <v>38</v>
      </c>
      <c r="O208" s="91"/>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147</v>
      </c>
      <c r="AT208" s="230" t="s">
        <v>142</v>
      </c>
      <c r="AU208" s="230" t="s">
        <v>80</v>
      </c>
      <c r="AY208" s="17" t="s">
        <v>141</v>
      </c>
      <c r="BE208" s="231">
        <f>IF(N208="základní",J208,0)</f>
        <v>0</v>
      </c>
      <c r="BF208" s="231">
        <f>IF(N208="snížená",J208,0)</f>
        <v>0</v>
      </c>
      <c r="BG208" s="231">
        <f>IF(N208="zákl. přenesená",J208,0)</f>
        <v>0</v>
      </c>
      <c r="BH208" s="231">
        <f>IF(N208="sníž. přenesená",J208,0)</f>
        <v>0</v>
      </c>
      <c r="BI208" s="231">
        <f>IF(N208="nulová",J208,0)</f>
        <v>0</v>
      </c>
      <c r="BJ208" s="17" t="s">
        <v>80</v>
      </c>
      <c r="BK208" s="231">
        <f>ROUND(I208*H208,2)</f>
        <v>0</v>
      </c>
      <c r="BL208" s="17" t="s">
        <v>147</v>
      </c>
      <c r="BM208" s="230" t="s">
        <v>362</v>
      </c>
    </row>
    <row r="209" spans="1:65" s="2" customFormat="1" ht="14.4" customHeight="1">
      <c r="A209" s="38"/>
      <c r="B209" s="39"/>
      <c r="C209" s="219" t="s">
        <v>213</v>
      </c>
      <c r="D209" s="219" t="s">
        <v>142</v>
      </c>
      <c r="E209" s="220" t="s">
        <v>363</v>
      </c>
      <c r="F209" s="221" t="s">
        <v>364</v>
      </c>
      <c r="G209" s="222" t="s">
        <v>275</v>
      </c>
      <c r="H209" s="223">
        <v>1085</v>
      </c>
      <c r="I209" s="224"/>
      <c r="J209" s="225">
        <f>ROUND(I209*H209,2)</f>
        <v>0</v>
      </c>
      <c r="K209" s="221" t="s">
        <v>276</v>
      </c>
      <c r="L209" s="44"/>
      <c r="M209" s="226" t="s">
        <v>1</v>
      </c>
      <c r="N209" s="227" t="s">
        <v>38</v>
      </c>
      <c r="O209" s="91"/>
      <c r="P209" s="228">
        <f>O209*H209</f>
        <v>0</v>
      </c>
      <c r="Q209" s="228">
        <v>0</v>
      </c>
      <c r="R209" s="228">
        <f>Q209*H209</f>
        <v>0</v>
      </c>
      <c r="S209" s="228">
        <v>0</v>
      </c>
      <c r="T209" s="229">
        <f>S209*H209</f>
        <v>0</v>
      </c>
      <c r="U209" s="38"/>
      <c r="V209" s="38"/>
      <c r="W209" s="38"/>
      <c r="X209" s="38"/>
      <c r="Y209" s="38"/>
      <c r="Z209" s="38"/>
      <c r="AA209" s="38"/>
      <c r="AB209" s="38"/>
      <c r="AC209" s="38"/>
      <c r="AD209" s="38"/>
      <c r="AE209" s="38"/>
      <c r="AR209" s="230" t="s">
        <v>147</v>
      </c>
      <c r="AT209" s="230" t="s">
        <v>142</v>
      </c>
      <c r="AU209" s="230" t="s">
        <v>80</v>
      </c>
      <c r="AY209" s="17" t="s">
        <v>141</v>
      </c>
      <c r="BE209" s="231">
        <f>IF(N209="základní",J209,0)</f>
        <v>0</v>
      </c>
      <c r="BF209" s="231">
        <f>IF(N209="snížená",J209,0)</f>
        <v>0</v>
      </c>
      <c r="BG209" s="231">
        <f>IF(N209="zákl. přenesená",J209,0)</f>
        <v>0</v>
      </c>
      <c r="BH209" s="231">
        <f>IF(N209="sníž. přenesená",J209,0)</f>
        <v>0</v>
      </c>
      <c r="BI209" s="231">
        <f>IF(N209="nulová",J209,0)</f>
        <v>0</v>
      </c>
      <c r="BJ209" s="17" t="s">
        <v>80</v>
      </c>
      <c r="BK209" s="231">
        <f>ROUND(I209*H209,2)</f>
        <v>0</v>
      </c>
      <c r="BL209" s="17" t="s">
        <v>147</v>
      </c>
      <c r="BM209" s="230" t="s">
        <v>365</v>
      </c>
    </row>
    <row r="210" spans="1:51" s="12" customFormat="1" ht="12">
      <c r="A210" s="12"/>
      <c r="B210" s="232"/>
      <c r="C210" s="233"/>
      <c r="D210" s="234" t="s">
        <v>148</v>
      </c>
      <c r="E210" s="235" t="s">
        <v>1</v>
      </c>
      <c r="F210" s="236" t="s">
        <v>366</v>
      </c>
      <c r="G210" s="233"/>
      <c r="H210" s="237">
        <v>1085</v>
      </c>
      <c r="I210" s="238"/>
      <c r="J210" s="233"/>
      <c r="K210" s="233"/>
      <c r="L210" s="239"/>
      <c r="M210" s="240"/>
      <c r="N210" s="241"/>
      <c r="O210" s="241"/>
      <c r="P210" s="241"/>
      <c r="Q210" s="241"/>
      <c r="R210" s="241"/>
      <c r="S210" s="241"/>
      <c r="T210" s="242"/>
      <c r="U210" s="12"/>
      <c r="V210" s="12"/>
      <c r="W210" s="12"/>
      <c r="X210" s="12"/>
      <c r="Y210" s="12"/>
      <c r="Z210" s="12"/>
      <c r="AA210" s="12"/>
      <c r="AB210" s="12"/>
      <c r="AC210" s="12"/>
      <c r="AD210" s="12"/>
      <c r="AE210" s="12"/>
      <c r="AT210" s="243" t="s">
        <v>148</v>
      </c>
      <c r="AU210" s="243" t="s">
        <v>80</v>
      </c>
      <c r="AV210" s="12" t="s">
        <v>82</v>
      </c>
      <c r="AW210" s="12" t="s">
        <v>30</v>
      </c>
      <c r="AX210" s="12" t="s">
        <v>73</v>
      </c>
      <c r="AY210" s="243" t="s">
        <v>141</v>
      </c>
    </row>
    <row r="211" spans="1:51" s="13" customFormat="1" ht="12">
      <c r="A211" s="13"/>
      <c r="B211" s="244"/>
      <c r="C211" s="245"/>
      <c r="D211" s="234" t="s">
        <v>148</v>
      </c>
      <c r="E211" s="246" t="s">
        <v>1</v>
      </c>
      <c r="F211" s="247" t="s">
        <v>150</v>
      </c>
      <c r="G211" s="245"/>
      <c r="H211" s="248">
        <v>1085</v>
      </c>
      <c r="I211" s="249"/>
      <c r="J211" s="245"/>
      <c r="K211" s="245"/>
      <c r="L211" s="250"/>
      <c r="M211" s="251"/>
      <c r="N211" s="252"/>
      <c r="O211" s="252"/>
      <c r="P211" s="252"/>
      <c r="Q211" s="252"/>
      <c r="R211" s="252"/>
      <c r="S211" s="252"/>
      <c r="T211" s="253"/>
      <c r="U211" s="13"/>
      <c r="V211" s="13"/>
      <c r="W211" s="13"/>
      <c r="X211" s="13"/>
      <c r="Y211" s="13"/>
      <c r="Z211" s="13"/>
      <c r="AA211" s="13"/>
      <c r="AB211" s="13"/>
      <c r="AC211" s="13"/>
      <c r="AD211" s="13"/>
      <c r="AE211" s="13"/>
      <c r="AT211" s="254" t="s">
        <v>148</v>
      </c>
      <c r="AU211" s="254" t="s">
        <v>80</v>
      </c>
      <c r="AV211" s="13" t="s">
        <v>147</v>
      </c>
      <c r="AW211" s="13" t="s">
        <v>30</v>
      </c>
      <c r="AX211" s="13" t="s">
        <v>80</v>
      </c>
      <c r="AY211" s="254" t="s">
        <v>141</v>
      </c>
    </row>
    <row r="212" spans="1:65" s="2" customFormat="1" ht="24.15" customHeight="1">
      <c r="A212" s="38"/>
      <c r="B212" s="39"/>
      <c r="C212" s="219" t="s">
        <v>367</v>
      </c>
      <c r="D212" s="219" t="s">
        <v>142</v>
      </c>
      <c r="E212" s="220" t="s">
        <v>368</v>
      </c>
      <c r="F212" s="221" t="s">
        <v>369</v>
      </c>
      <c r="G212" s="222" t="s">
        <v>269</v>
      </c>
      <c r="H212" s="223">
        <v>1085</v>
      </c>
      <c r="I212" s="224"/>
      <c r="J212" s="225">
        <f>ROUND(I212*H212,2)</f>
        <v>0</v>
      </c>
      <c r="K212" s="221" t="s">
        <v>146</v>
      </c>
      <c r="L212" s="44"/>
      <c r="M212" s="226" t="s">
        <v>1</v>
      </c>
      <c r="N212" s="227" t="s">
        <v>38</v>
      </c>
      <c r="O212" s="91"/>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147</v>
      </c>
      <c r="AT212" s="230" t="s">
        <v>142</v>
      </c>
      <c r="AU212" s="230" t="s">
        <v>80</v>
      </c>
      <c r="AY212" s="17" t="s">
        <v>141</v>
      </c>
      <c r="BE212" s="231">
        <f>IF(N212="základní",J212,0)</f>
        <v>0</v>
      </c>
      <c r="BF212" s="231">
        <f>IF(N212="snížená",J212,0)</f>
        <v>0</v>
      </c>
      <c r="BG212" s="231">
        <f>IF(N212="zákl. přenesená",J212,0)</f>
        <v>0</v>
      </c>
      <c r="BH212" s="231">
        <f>IF(N212="sníž. přenesená",J212,0)</f>
        <v>0</v>
      </c>
      <c r="BI212" s="231">
        <f>IF(N212="nulová",J212,0)</f>
        <v>0</v>
      </c>
      <c r="BJ212" s="17" t="s">
        <v>80</v>
      </c>
      <c r="BK212" s="231">
        <f>ROUND(I212*H212,2)</f>
        <v>0</v>
      </c>
      <c r="BL212" s="17" t="s">
        <v>147</v>
      </c>
      <c r="BM212" s="230" t="s">
        <v>370</v>
      </c>
    </row>
    <row r="213" spans="1:51" s="12" customFormat="1" ht="12">
      <c r="A213" s="12"/>
      <c r="B213" s="232"/>
      <c r="C213" s="233"/>
      <c r="D213" s="234" t="s">
        <v>148</v>
      </c>
      <c r="E213" s="235" t="s">
        <v>1</v>
      </c>
      <c r="F213" s="236" t="s">
        <v>371</v>
      </c>
      <c r="G213" s="233"/>
      <c r="H213" s="237">
        <v>1085</v>
      </c>
      <c r="I213" s="238"/>
      <c r="J213" s="233"/>
      <c r="K213" s="233"/>
      <c r="L213" s="239"/>
      <c r="M213" s="240"/>
      <c r="N213" s="241"/>
      <c r="O213" s="241"/>
      <c r="P213" s="241"/>
      <c r="Q213" s="241"/>
      <c r="R213" s="241"/>
      <c r="S213" s="241"/>
      <c r="T213" s="242"/>
      <c r="U213" s="12"/>
      <c r="V213" s="12"/>
      <c r="W213" s="12"/>
      <c r="X213" s="12"/>
      <c r="Y213" s="12"/>
      <c r="Z213" s="12"/>
      <c r="AA213" s="12"/>
      <c r="AB213" s="12"/>
      <c r="AC213" s="12"/>
      <c r="AD213" s="12"/>
      <c r="AE213" s="12"/>
      <c r="AT213" s="243" t="s">
        <v>148</v>
      </c>
      <c r="AU213" s="243" t="s">
        <v>80</v>
      </c>
      <c r="AV213" s="12" t="s">
        <v>82</v>
      </c>
      <c r="AW213" s="12" t="s">
        <v>30</v>
      </c>
      <c r="AX213" s="12" t="s">
        <v>73</v>
      </c>
      <c r="AY213" s="243" t="s">
        <v>141</v>
      </c>
    </row>
    <row r="214" spans="1:51" s="13" customFormat="1" ht="12">
      <c r="A214" s="13"/>
      <c r="B214" s="244"/>
      <c r="C214" s="245"/>
      <c r="D214" s="234" t="s">
        <v>148</v>
      </c>
      <c r="E214" s="246" t="s">
        <v>1</v>
      </c>
      <c r="F214" s="247" t="s">
        <v>150</v>
      </c>
      <c r="G214" s="245"/>
      <c r="H214" s="248">
        <v>1085</v>
      </c>
      <c r="I214" s="249"/>
      <c r="J214" s="245"/>
      <c r="K214" s="245"/>
      <c r="L214" s="250"/>
      <c r="M214" s="251"/>
      <c r="N214" s="252"/>
      <c r="O214" s="252"/>
      <c r="P214" s="252"/>
      <c r="Q214" s="252"/>
      <c r="R214" s="252"/>
      <c r="S214" s="252"/>
      <c r="T214" s="253"/>
      <c r="U214" s="13"/>
      <c r="V214" s="13"/>
      <c r="W214" s="13"/>
      <c r="X214" s="13"/>
      <c r="Y214" s="13"/>
      <c r="Z214" s="13"/>
      <c r="AA214" s="13"/>
      <c r="AB214" s="13"/>
      <c r="AC214" s="13"/>
      <c r="AD214" s="13"/>
      <c r="AE214" s="13"/>
      <c r="AT214" s="254" t="s">
        <v>148</v>
      </c>
      <c r="AU214" s="254" t="s">
        <v>80</v>
      </c>
      <c r="AV214" s="13" t="s">
        <v>147</v>
      </c>
      <c r="AW214" s="13" t="s">
        <v>30</v>
      </c>
      <c r="AX214" s="13" t="s">
        <v>80</v>
      </c>
      <c r="AY214" s="254" t="s">
        <v>141</v>
      </c>
    </row>
    <row r="215" spans="1:65" s="2" customFormat="1" ht="14.4" customHeight="1">
      <c r="A215" s="38"/>
      <c r="B215" s="39"/>
      <c r="C215" s="273" t="s">
        <v>218</v>
      </c>
      <c r="D215" s="273" t="s">
        <v>153</v>
      </c>
      <c r="E215" s="274" t="s">
        <v>372</v>
      </c>
      <c r="F215" s="275" t="s">
        <v>373</v>
      </c>
      <c r="G215" s="276" t="s">
        <v>331</v>
      </c>
      <c r="H215" s="277">
        <v>276.675</v>
      </c>
      <c r="I215" s="278"/>
      <c r="J215" s="279">
        <f>ROUND(I215*H215,2)</f>
        <v>0</v>
      </c>
      <c r="K215" s="275" t="s">
        <v>146</v>
      </c>
      <c r="L215" s="280"/>
      <c r="M215" s="281" t="s">
        <v>1</v>
      </c>
      <c r="N215" s="282" t="s">
        <v>38</v>
      </c>
      <c r="O215" s="91"/>
      <c r="P215" s="228">
        <f>O215*H215</f>
        <v>0</v>
      </c>
      <c r="Q215" s="228">
        <v>0</v>
      </c>
      <c r="R215" s="228">
        <f>Q215*H215</f>
        <v>0</v>
      </c>
      <c r="S215" s="228">
        <v>0</v>
      </c>
      <c r="T215" s="229">
        <f>S215*H215</f>
        <v>0</v>
      </c>
      <c r="U215" s="38"/>
      <c r="V215" s="38"/>
      <c r="W215" s="38"/>
      <c r="X215" s="38"/>
      <c r="Y215" s="38"/>
      <c r="Z215" s="38"/>
      <c r="AA215" s="38"/>
      <c r="AB215" s="38"/>
      <c r="AC215" s="38"/>
      <c r="AD215" s="38"/>
      <c r="AE215" s="38"/>
      <c r="AR215" s="230" t="s">
        <v>162</v>
      </c>
      <c r="AT215" s="230" t="s">
        <v>153</v>
      </c>
      <c r="AU215" s="230" t="s">
        <v>80</v>
      </c>
      <c r="AY215" s="17" t="s">
        <v>141</v>
      </c>
      <c r="BE215" s="231">
        <f>IF(N215="základní",J215,0)</f>
        <v>0</v>
      </c>
      <c r="BF215" s="231">
        <f>IF(N215="snížená",J215,0)</f>
        <v>0</v>
      </c>
      <c r="BG215" s="231">
        <f>IF(N215="zákl. přenesená",J215,0)</f>
        <v>0</v>
      </c>
      <c r="BH215" s="231">
        <f>IF(N215="sníž. přenesená",J215,0)</f>
        <v>0</v>
      </c>
      <c r="BI215" s="231">
        <f>IF(N215="nulová",J215,0)</f>
        <v>0</v>
      </c>
      <c r="BJ215" s="17" t="s">
        <v>80</v>
      </c>
      <c r="BK215" s="231">
        <f>ROUND(I215*H215,2)</f>
        <v>0</v>
      </c>
      <c r="BL215" s="17" t="s">
        <v>147</v>
      </c>
      <c r="BM215" s="230" t="s">
        <v>374</v>
      </c>
    </row>
    <row r="216" spans="1:51" s="12" customFormat="1" ht="12">
      <c r="A216" s="12"/>
      <c r="B216" s="232"/>
      <c r="C216" s="233"/>
      <c r="D216" s="234" t="s">
        <v>148</v>
      </c>
      <c r="E216" s="235" t="s">
        <v>1</v>
      </c>
      <c r="F216" s="236" t="s">
        <v>375</v>
      </c>
      <c r="G216" s="233"/>
      <c r="H216" s="237">
        <v>276.675</v>
      </c>
      <c r="I216" s="238"/>
      <c r="J216" s="233"/>
      <c r="K216" s="233"/>
      <c r="L216" s="239"/>
      <c r="M216" s="240"/>
      <c r="N216" s="241"/>
      <c r="O216" s="241"/>
      <c r="P216" s="241"/>
      <c r="Q216" s="241"/>
      <c r="R216" s="241"/>
      <c r="S216" s="241"/>
      <c r="T216" s="242"/>
      <c r="U216" s="12"/>
      <c r="V216" s="12"/>
      <c r="W216" s="12"/>
      <c r="X216" s="12"/>
      <c r="Y216" s="12"/>
      <c r="Z216" s="12"/>
      <c r="AA216" s="12"/>
      <c r="AB216" s="12"/>
      <c r="AC216" s="12"/>
      <c r="AD216" s="12"/>
      <c r="AE216" s="12"/>
      <c r="AT216" s="243" t="s">
        <v>148</v>
      </c>
      <c r="AU216" s="243" t="s">
        <v>80</v>
      </c>
      <c r="AV216" s="12" t="s">
        <v>82</v>
      </c>
      <c r="AW216" s="12" t="s">
        <v>30</v>
      </c>
      <c r="AX216" s="12" t="s">
        <v>73</v>
      </c>
      <c r="AY216" s="243" t="s">
        <v>141</v>
      </c>
    </row>
    <row r="217" spans="1:51" s="13" customFormat="1" ht="12">
      <c r="A217" s="13"/>
      <c r="B217" s="244"/>
      <c r="C217" s="245"/>
      <c r="D217" s="234" t="s">
        <v>148</v>
      </c>
      <c r="E217" s="246" t="s">
        <v>1</v>
      </c>
      <c r="F217" s="247" t="s">
        <v>150</v>
      </c>
      <c r="G217" s="245"/>
      <c r="H217" s="248">
        <v>276.675</v>
      </c>
      <c r="I217" s="249"/>
      <c r="J217" s="245"/>
      <c r="K217" s="245"/>
      <c r="L217" s="250"/>
      <c r="M217" s="251"/>
      <c r="N217" s="252"/>
      <c r="O217" s="252"/>
      <c r="P217" s="252"/>
      <c r="Q217" s="252"/>
      <c r="R217" s="252"/>
      <c r="S217" s="252"/>
      <c r="T217" s="253"/>
      <c r="U217" s="13"/>
      <c r="V217" s="13"/>
      <c r="W217" s="13"/>
      <c r="X217" s="13"/>
      <c r="Y217" s="13"/>
      <c r="Z217" s="13"/>
      <c r="AA217" s="13"/>
      <c r="AB217" s="13"/>
      <c r="AC217" s="13"/>
      <c r="AD217" s="13"/>
      <c r="AE217" s="13"/>
      <c r="AT217" s="254" t="s">
        <v>148</v>
      </c>
      <c r="AU217" s="254" t="s">
        <v>80</v>
      </c>
      <c r="AV217" s="13" t="s">
        <v>147</v>
      </c>
      <c r="AW217" s="13" t="s">
        <v>30</v>
      </c>
      <c r="AX217" s="13" t="s">
        <v>80</v>
      </c>
      <c r="AY217" s="254" t="s">
        <v>141</v>
      </c>
    </row>
    <row r="218" spans="1:65" s="2" customFormat="1" ht="14.4" customHeight="1">
      <c r="A218" s="38"/>
      <c r="B218" s="39"/>
      <c r="C218" s="219" t="s">
        <v>376</v>
      </c>
      <c r="D218" s="219" t="s">
        <v>142</v>
      </c>
      <c r="E218" s="220" t="s">
        <v>377</v>
      </c>
      <c r="F218" s="221" t="s">
        <v>378</v>
      </c>
      <c r="G218" s="222" t="s">
        <v>289</v>
      </c>
      <c r="H218" s="223">
        <v>121.275</v>
      </c>
      <c r="I218" s="224"/>
      <c r="J218" s="225">
        <f>ROUND(I218*H218,2)</f>
        <v>0</v>
      </c>
      <c r="K218" s="221" t="s">
        <v>276</v>
      </c>
      <c r="L218" s="44"/>
      <c r="M218" s="226" t="s">
        <v>1</v>
      </c>
      <c r="N218" s="227" t="s">
        <v>38</v>
      </c>
      <c r="O218" s="91"/>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147</v>
      </c>
      <c r="AT218" s="230" t="s">
        <v>142</v>
      </c>
      <c r="AU218" s="230" t="s">
        <v>80</v>
      </c>
      <c r="AY218" s="17" t="s">
        <v>141</v>
      </c>
      <c r="BE218" s="231">
        <f>IF(N218="základní",J218,0)</f>
        <v>0</v>
      </c>
      <c r="BF218" s="231">
        <f>IF(N218="snížená",J218,0)</f>
        <v>0</v>
      </c>
      <c r="BG218" s="231">
        <f>IF(N218="zákl. přenesená",J218,0)</f>
        <v>0</v>
      </c>
      <c r="BH218" s="231">
        <f>IF(N218="sníž. přenesená",J218,0)</f>
        <v>0</v>
      </c>
      <c r="BI218" s="231">
        <f>IF(N218="nulová",J218,0)</f>
        <v>0</v>
      </c>
      <c r="BJ218" s="17" t="s">
        <v>80</v>
      </c>
      <c r="BK218" s="231">
        <f>ROUND(I218*H218,2)</f>
        <v>0</v>
      </c>
      <c r="BL218" s="17" t="s">
        <v>147</v>
      </c>
      <c r="BM218" s="230" t="s">
        <v>379</v>
      </c>
    </row>
    <row r="219" spans="1:51" s="12" customFormat="1" ht="12">
      <c r="A219" s="12"/>
      <c r="B219" s="232"/>
      <c r="C219" s="233"/>
      <c r="D219" s="234" t="s">
        <v>148</v>
      </c>
      <c r="E219" s="235" t="s">
        <v>1</v>
      </c>
      <c r="F219" s="236" t="s">
        <v>380</v>
      </c>
      <c r="G219" s="233"/>
      <c r="H219" s="237">
        <v>121.275</v>
      </c>
      <c r="I219" s="238"/>
      <c r="J219" s="233"/>
      <c r="K219" s="233"/>
      <c r="L219" s="239"/>
      <c r="M219" s="240"/>
      <c r="N219" s="241"/>
      <c r="O219" s="241"/>
      <c r="P219" s="241"/>
      <c r="Q219" s="241"/>
      <c r="R219" s="241"/>
      <c r="S219" s="241"/>
      <c r="T219" s="242"/>
      <c r="U219" s="12"/>
      <c r="V219" s="12"/>
      <c r="W219" s="12"/>
      <c r="X219" s="12"/>
      <c r="Y219" s="12"/>
      <c r="Z219" s="12"/>
      <c r="AA219" s="12"/>
      <c r="AB219" s="12"/>
      <c r="AC219" s="12"/>
      <c r="AD219" s="12"/>
      <c r="AE219" s="12"/>
      <c r="AT219" s="243" t="s">
        <v>148</v>
      </c>
      <c r="AU219" s="243" t="s">
        <v>80</v>
      </c>
      <c r="AV219" s="12" t="s">
        <v>82</v>
      </c>
      <c r="AW219" s="12" t="s">
        <v>30</v>
      </c>
      <c r="AX219" s="12" t="s">
        <v>73</v>
      </c>
      <c r="AY219" s="243" t="s">
        <v>141</v>
      </c>
    </row>
    <row r="220" spans="1:51" s="13" customFormat="1" ht="12">
      <c r="A220" s="13"/>
      <c r="B220" s="244"/>
      <c r="C220" s="245"/>
      <c r="D220" s="234" t="s">
        <v>148</v>
      </c>
      <c r="E220" s="246" t="s">
        <v>1</v>
      </c>
      <c r="F220" s="247" t="s">
        <v>150</v>
      </c>
      <c r="G220" s="245"/>
      <c r="H220" s="248">
        <v>121.275</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148</v>
      </c>
      <c r="AU220" s="254" t="s">
        <v>80</v>
      </c>
      <c r="AV220" s="13" t="s">
        <v>147</v>
      </c>
      <c r="AW220" s="13" t="s">
        <v>30</v>
      </c>
      <c r="AX220" s="13" t="s">
        <v>80</v>
      </c>
      <c r="AY220" s="254" t="s">
        <v>141</v>
      </c>
    </row>
    <row r="221" spans="1:65" s="2" customFormat="1" ht="14.4" customHeight="1">
      <c r="A221" s="38"/>
      <c r="B221" s="39"/>
      <c r="C221" s="219" t="s">
        <v>225</v>
      </c>
      <c r="D221" s="219" t="s">
        <v>142</v>
      </c>
      <c r="E221" s="220" t="s">
        <v>381</v>
      </c>
      <c r="F221" s="221" t="s">
        <v>382</v>
      </c>
      <c r="G221" s="222" t="s">
        <v>289</v>
      </c>
      <c r="H221" s="223">
        <v>121.275</v>
      </c>
      <c r="I221" s="224"/>
      <c r="J221" s="225">
        <f>ROUND(I221*H221,2)</f>
        <v>0</v>
      </c>
      <c r="K221" s="221" t="s">
        <v>276</v>
      </c>
      <c r="L221" s="44"/>
      <c r="M221" s="226" t="s">
        <v>1</v>
      </c>
      <c r="N221" s="227" t="s">
        <v>38</v>
      </c>
      <c r="O221" s="91"/>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147</v>
      </c>
      <c r="AT221" s="230" t="s">
        <v>142</v>
      </c>
      <c r="AU221" s="230" t="s">
        <v>80</v>
      </c>
      <c r="AY221" s="17" t="s">
        <v>141</v>
      </c>
      <c r="BE221" s="231">
        <f>IF(N221="základní",J221,0)</f>
        <v>0</v>
      </c>
      <c r="BF221" s="231">
        <f>IF(N221="snížená",J221,0)</f>
        <v>0</v>
      </c>
      <c r="BG221" s="231">
        <f>IF(N221="zákl. přenesená",J221,0)</f>
        <v>0</v>
      </c>
      <c r="BH221" s="231">
        <f>IF(N221="sníž. přenesená",J221,0)</f>
        <v>0</v>
      </c>
      <c r="BI221" s="231">
        <f>IF(N221="nulová",J221,0)</f>
        <v>0</v>
      </c>
      <c r="BJ221" s="17" t="s">
        <v>80</v>
      </c>
      <c r="BK221" s="231">
        <f>ROUND(I221*H221,2)</f>
        <v>0</v>
      </c>
      <c r="BL221" s="17" t="s">
        <v>147</v>
      </c>
      <c r="BM221" s="230" t="s">
        <v>383</v>
      </c>
    </row>
    <row r="222" spans="1:63" s="11" customFormat="1" ht="25.9" customHeight="1">
      <c r="A222" s="11"/>
      <c r="B222" s="205"/>
      <c r="C222" s="206"/>
      <c r="D222" s="207" t="s">
        <v>72</v>
      </c>
      <c r="E222" s="208" t="s">
        <v>82</v>
      </c>
      <c r="F222" s="208" t="s">
        <v>384</v>
      </c>
      <c r="G222" s="206"/>
      <c r="H222" s="206"/>
      <c r="I222" s="209"/>
      <c r="J222" s="210">
        <f>BK222</f>
        <v>0</v>
      </c>
      <c r="K222" s="206"/>
      <c r="L222" s="211"/>
      <c r="M222" s="212"/>
      <c r="N222" s="213"/>
      <c r="O222" s="213"/>
      <c r="P222" s="214">
        <f>SUM(P223:P235)</f>
        <v>0</v>
      </c>
      <c r="Q222" s="213"/>
      <c r="R222" s="214">
        <f>SUM(R223:R235)</f>
        <v>0</v>
      </c>
      <c r="S222" s="213"/>
      <c r="T222" s="215">
        <f>SUM(T223:T235)</f>
        <v>0</v>
      </c>
      <c r="U222" s="11"/>
      <c r="V222" s="11"/>
      <c r="W222" s="11"/>
      <c r="X222" s="11"/>
      <c r="Y222" s="11"/>
      <c r="Z222" s="11"/>
      <c r="AA222" s="11"/>
      <c r="AB222" s="11"/>
      <c r="AC222" s="11"/>
      <c r="AD222" s="11"/>
      <c r="AE222" s="11"/>
      <c r="AR222" s="216" t="s">
        <v>80</v>
      </c>
      <c r="AT222" s="217" t="s">
        <v>72</v>
      </c>
      <c r="AU222" s="217" t="s">
        <v>73</v>
      </c>
      <c r="AY222" s="216" t="s">
        <v>141</v>
      </c>
      <c r="BK222" s="218">
        <f>SUM(BK223:BK235)</f>
        <v>0</v>
      </c>
    </row>
    <row r="223" spans="1:65" s="2" customFormat="1" ht="24.15" customHeight="1">
      <c r="A223" s="38"/>
      <c r="B223" s="39"/>
      <c r="C223" s="219" t="s">
        <v>385</v>
      </c>
      <c r="D223" s="219" t="s">
        <v>142</v>
      </c>
      <c r="E223" s="220" t="s">
        <v>386</v>
      </c>
      <c r="F223" s="221" t="s">
        <v>387</v>
      </c>
      <c r="G223" s="222" t="s">
        <v>269</v>
      </c>
      <c r="H223" s="223">
        <v>5224</v>
      </c>
      <c r="I223" s="224"/>
      <c r="J223" s="225">
        <f>ROUND(I223*H223,2)</f>
        <v>0</v>
      </c>
      <c r="K223" s="221" t="s">
        <v>146</v>
      </c>
      <c r="L223" s="44"/>
      <c r="M223" s="226" t="s">
        <v>1</v>
      </c>
      <c r="N223" s="227" t="s">
        <v>38</v>
      </c>
      <c r="O223" s="91"/>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147</v>
      </c>
      <c r="AT223" s="230" t="s">
        <v>142</v>
      </c>
      <c r="AU223" s="230" t="s">
        <v>80</v>
      </c>
      <c r="AY223" s="17" t="s">
        <v>141</v>
      </c>
      <c r="BE223" s="231">
        <f>IF(N223="základní",J223,0)</f>
        <v>0</v>
      </c>
      <c r="BF223" s="231">
        <f>IF(N223="snížená",J223,0)</f>
        <v>0</v>
      </c>
      <c r="BG223" s="231">
        <f>IF(N223="zákl. přenesená",J223,0)</f>
        <v>0</v>
      </c>
      <c r="BH223" s="231">
        <f>IF(N223="sníž. přenesená",J223,0)</f>
        <v>0</v>
      </c>
      <c r="BI223" s="231">
        <f>IF(N223="nulová",J223,0)</f>
        <v>0</v>
      </c>
      <c r="BJ223" s="17" t="s">
        <v>80</v>
      </c>
      <c r="BK223" s="231">
        <f>ROUND(I223*H223,2)</f>
        <v>0</v>
      </c>
      <c r="BL223" s="17" t="s">
        <v>147</v>
      </c>
      <c r="BM223" s="230" t="s">
        <v>388</v>
      </c>
    </row>
    <row r="224" spans="1:51" s="12" customFormat="1" ht="12">
      <c r="A224" s="12"/>
      <c r="B224" s="232"/>
      <c r="C224" s="233"/>
      <c r="D224" s="234" t="s">
        <v>148</v>
      </c>
      <c r="E224" s="235" t="s">
        <v>1</v>
      </c>
      <c r="F224" s="236" t="s">
        <v>389</v>
      </c>
      <c r="G224" s="233"/>
      <c r="H224" s="237">
        <v>5224</v>
      </c>
      <c r="I224" s="238"/>
      <c r="J224" s="233"/>
      <c r="K224" s="233"/>
      <c r="L224" s="239"/>
      <c r="M224" s="240"/>
      <c r="N224" s="241"/>
      <c r="O224" s="241"/>
      <c r="P224" s="241"/>
      <c r="Q224" s="241"/>
      <c r="R224" s="241"/>
      <c r="S224" s="241"/>
      <c r="T224" s="242"/>
      <c r="U224" s="12"/>
      <c r="V224" s="12"/>
      <c r="W224" s="12"/>
      <c r="X224" s="12"/>
      <c r="Y224" s="12"/>
      <c r="Z224" s="12"/>
      <c r="AA224" s="12"/>
      <c r="AB224" s="12"/>
      <c r="AC224" s="12"/>
      <c r="AD224" s="12"/>
      <c r="AE224" s="12"/>
      <c r="AT224" s="243" t="s">
        <v>148</v>
      </c>
      <c r="AU224" s="243" t="s">
        <v>80</v>
      </c>
      <c r="AV224" s="12" t="s">
        <v>82</v>
      </c>
      <c r="AW224" s="12" t="s">
        <v>30</v>
      </c>
      <c r="AX224" s="12" t="s">
        <v>73</v>
      </c>
      <c r="AY224" s="243" t="s">
        <v>141</v>
      </c>
    </row>
    <row r="225" spans="1:51" s="13" customFormat="1" ht="12">
      <c r="A225" s="13"/>
      <c r="B225" s="244"/>
      <c r="C225" s="245"/>
      <c r="D225" s="234" t="s">
        <v>148</v>
      </c>
      <c r="E225" s="246" t="s">
        <v>1</v>
      </c>
      <c r="F225" s="247" t="s">
        <v>150</v>
      </c>
      <c r="G225" s="245"/>
      <c r="H225" s="248">
        <v>5224</v>
      </c>
      <c r="I225" s="249"/>
      <c r="J225" s="245"/>
      <c r="K225" s="245"/>
      <c r="L225" s="250"/>
      <c r="M225" s="251"/>
      <c r="N225" s="252"/>
      <c r="O225" s="252"/>
      <c r="P225" s="252"/>
      <c r="Q225" s="252"/>
      <c r="R225" s="252"/>
      <c r="S225" s="252"/>
      <c r="T225" s="253"/>
      <c r="U225" s="13"/>
      <c r="V225" s="13"/>
      <c r="W225" s="13"/>
      <c r="X225" s="13"/>
      <c r="Y225" s="13"/>
      <c r="Z225" s="13"/>
      <c r="AA225" s="13"/>
      <c r="AB225" s="13"/>
      <c r="AC225" s="13"/>
      <c r="AD225" s="13"/>
      <c r="AE225" s="13"/>
      <c r="AT225" s="254" t="s">
        <v>148</v>
      </c>
      <c r="AU225" s="254" t="s">
        <v>80</v>
      </c>
      <c r="AV225" s="13" t="s">
        <v>147</v>
      </c>
      <c r="AW225" s="13" t="s">
        <v>30</v>
      </c>
      <c r="AX225" s="13" t="s">
        <v>80</v>
      </c>
      <c r="AY225" s="254" t="s">
        <v>141</v>
      </c>
    </row>
    <row r="226" spans="1:65" s="2" customFormat="1" ht="24.15" customHeight="1">
      <c r="A226" s="38"/>
      <c r="B226" s="39"/>
      <c r="C226" s="273" t="s">
        <v>234</v>
      </c>
      <c r="D226" s="273" t="s">
        <v>153</v>
      </c>
      <c r="E226" s="274" t="s">
        <v>390</v>
      </c>
      <c r="F226" s="275" t="s">
        <v>391</v>
      </c>
      <c r="G226" s="276" t="s">
        <v>269</v>
      </c>
      <c r="H226" s="277">
        <v>5224</v>
      </c>
      <c r="I226" s="278"/>
      <c r="J226" s="279">
        <f>ROUND(I226*H226,2)</f>
        <v>0</v>
      </c>
      <c r="K226" s="275" t="s">
        <v>146</v>
      </c>
      <c r="L226" s="280"/>
      <c r="M226" s="281" t="s">
        <v>1</v>
      </c>
      <c r="N226" s="282" t="s">
        <v>38</v>
      </c>
      <c r="O226" s="91"/>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162</v>
      </c>
      <c r="AT226" s="230" t="s">
        <v>153</v>
      </c>
      <c r="AU226" s="230" t="s">
        <v>80</v>
      </c>
      <c r="AY226" s="17" t="s">
        <v>141</v>
      </c>
      <c r="BE226" s="231">
        <f>IF(N226="základní",J226,0)</f>
        <v>0</v>
      </c>
      <c r="BF226" s="231">
        <f>IF(N226="snížená",J226,0)</f>
        <v>0</v>
      </c>
      <c r="BG226" s="231">
        <f>IF(N226="zákl. přenesená",J226,0)</f>
        <v>0</v>
      </c>
      <c r="BH226" s="231">
        <f>IF(N226="sníž. přenesená",J226,0)</f>
        <v>0</v>
      </c>
      <c r="BI226" s="231">
        <f>IF(N226="nulová",J226,0)</f>
        <v>0</v>
      </c>
      <c r="BJ226" s="17" t="s">
        <v>80</v>
      </c>
      <c r="BK226" s="231">
        <f>ROUND(I226*H226,2)</f>
        <v>0</v>
      </c>
      <c r="BL226" s="17" t="s">
        <v>147</v>
      </c>
      <c r="BM226" s="230" t="s">
        <v>392</v>
      </c>
    </row>
    <row r="227" spans="1:65" s="2" customFormat="1" ht="24.15" customHeight="1">
      <c r="A227" s="38"/>
      <c r="B227" s="39"/>
      <c r="C227" s="219" t="s">
        <v>393</v>
      </c>
      <c r="D227" s="219" t="s">
        <v>142</v>
      </c>
      <c r="E227" s="220" t="s">
        <v>394</v>
      </c>
      <c r="F227" s="221" t="s">
        <v>395</v>
      </c>
      <c r="G227" s="222" t="s">
        <v>153</v>
      </c>
      <c r="H227" s="223">
        <v>2612</v>
      </c>
      <c r="I227" s="224"/>
      <c r="J227" s="225">
        <f>ROUND(I227*H227,2)</f>
        <v>0</v>
      </c>
      <c r="K227" s="221" t="s">
        <v>276</v>
      </c>
      <c r="L227" s="44"/>
      <c r="M227" s="226" t="s">
        <v>1</v>
      </c>
      <c r="N227" s="227" t="s">
        <v>38</v>
      </c>
      <c r="O227" s="91"/>
      <c r="P227" s="228">
        <f>O227*H227</f>
        <v>0</v>
      </c>
      <c r="Q227" s="228">
        <v>0</v>
      </c>
      <c r="R227" s="228">
        <f>Q227*H227</f>
        <v>0</v>
      </c>
      <c r="S227" s="228">
        <v>0</v>
      </c>
      <c r="T227" s="229">
        <f>S227*H227</f>
        <v>0</v>
      </c>
      <c r="U227" s="38"/>
      <c r="V227" s="38"/>
      <c r="W227" s="38"/>
      <c r="X227" s="38"/>
      <c r="Y227" s="38"/>
      <c r="Z227" s="38"/>
      <c r="AA227" s="38"/>
      <c r="AB227" s="38"/>
      <c r="AC227" s="38"/>
      <c r="AD227" s="38"/>
      <c r="AE227" s="38"/>
      <c r="AR227" s="230" t="s">
        <v>147</v>
      </c>
      <c r="AT227" s="230" t="s">
        <v>142</v>
      </c>
      <c r="AU227" s="230" t="s">
        <v>80</v>
      </c>
      <c r="AY227" s="17" t="s">
        <v>141</v>
      </c>
      <c r="BE227" s="231">
        <f>IF(N227="základní",J227,0)</f>
        <v>0</v>
      </c>
      <c r="BF227" s="231">
        <f>IF(N227="snížená",J227,0)</f>
        <v>0</v>
      </c>
      <c r="BG227" s="231">
        <f>IF(N227="zákl. přenesená",J227,0)</f>
        <v>0</v>
      </c>
      <c r="BH227" s="231">
        <f>IF(N227="sníž. přenesená",J227,0)</f>
        <v>0</v>
      </c>
      <c r="BI227" s="231">
        <f>IF(N227="nulová",J227,0)</f>
        <v>0</v>
      </c>
      <c r="BJ227" s="17" t="s">
        <v>80</v>
      </c>
      <c r="BK227" s="231">
        <f>ROUND(I227*H227,2)</f>
        <v>0</v>
      </c>
      <c r="BL227" s="17" t="s">
        <v>147</v>
      </c>
      <c r="BM227" s="230" t="s">
        <v>396</v>
      </c>
    </row>
    <row r="228" spans="1:51" s="12" customFormat="1" ht="12">
      <c r="A228" s="12"/>
      <c r="B228" s="232"/>
      <c r="C228" s="233"/>
      <c r="D228" s="234" t="s">
        <v>148</v>
      </c>
      <c r="E228" s="235" t="s">
        <v>1</v>
      </c>
      <c r="F228" s="236" t="s">
        <v>397</v>
      </c>
      <c r="G228" s="233"/>
      <c r="H228" s="237">
        <v>2612</v>
      </c>
      <c r="I228" s="238"/>
      <c r="J228" s="233"/>
      <c r="K228" s="233"/>
      <c r="L228" s="239"/>
      <c r="M228" s="240"/>
      <c r="N228" s="241"/>
      <c r="O228" s="241"/>
      <c r="P228" s="241"/>
      <c r="Q228" s="241"/>
      <c r="R228" s="241"/>
      <c r="S228" s="241"/>
      <c r="T228" s="242"/>
      <c r="U228" s="12"/>
      <c r="V228" s="12"/>
      <c r="W228" s="12"/>
      <c r="X228" s="12"/>
      <c r="Y228" s="12"/>
      <c r="Z228" s="12"/>
      <c r="AA228" s="12"/>
      <c r="AB228" s="12"/>
      <c r="AC228" s="12"/>
      <c r="AD228" s="12"/>
      <c r="AE228" s="12"/>
      <c r="AT228" s="243" t="s">
        <v>148</v>
      </c>
      <c r="AU228" s="243" t="s">
        <v>80</v>
      </c>
      <c r="AV228" s="12" t="s">
        <v>82</v>
      </c>
      <c r="AW228" s="12" t="s">
        <v>30</v>
      </c>
      <c r="AX228" s="12" t="s">
        <v>73</v>
      </c>
      <c r="AY228" s="243" t="s">
        <v>141</v>
      </c>
    </row>
    <row r="229" spans="1:51" s="13" customFormat="1" ht="12">
      <c r="A229" s="13"/>
      <c r="B229" s="244"/>
      <c r="C229" s="245"/>
      <c r="D229" s="234" t="s">
        <v>148</v>
      </c>
      <c r="E229" s="246" t="s">
        <v>1</v>
      </c>
      <c r="F229" s="247" t="s">
        <v>150</v>
      </c>
      <c r="G229" s="245"/>
      <c r="H229" s="248">
        <v>2612</v>
      </c>
      <c r="I229" s="249"/>
      <c r="J229" s="245"/>
      <c r="K229" s="245"/>
      <c r="L229" s="250"/>
      <c r="M229" s="251"/>
      <c r="N229" s="252"/>
      <c r="O229" s="252"/>
      <c r="P229" s="252"/>
      <c r="Q229" s="252"/>
      <c r="R229" s="252"/>
      <c r="S229" s="252"/>
      <c r="T229" s="253"/>
      <c r="U229" s="13"/>
      <c r="V229" s="13"/>
      <c r="W229" s="13"/>
      <c r="X229" s="13"/>
      <c r="Y229" s="13"/>
      <c r="Z229" s="13"/>
      <c r="AA229" s="13"/>
      <c r="AB229" s="13"/>
      <c r="AC229" s="13"/>
      <c r="AD229" s="13"/>
      <c r="AE229" s="13"/>
      <c r="AT229" s="254" t="s">
        <v>148</v>
      </c>
      <c r="AU229" s="254" t="s">
        <v>80</v>
      </c>
      <c r="AV229" s="13" t="s">
        <v>147</v>
      </c>
      <c r="AW229" s="13" t="s">
        <v>30</v>
      </c>
      <c r="AX229" s="13" t="s">
        <v>80</v>
      </c>
      <c r="AY229" s="254" t="s">
        <v>141</v>
      </c>
    </row>
    <row r="230" spans="1:65" s="2" customFormat="1" ht="14.4" customHeight="1">
      <c r="A230" s="38"/>
      <c r="B230" s="39"/>
      <c r="C230" s="219" t="s">
        <v>239</v>
      </c>
      <c r="D230" s="219" t="s">
        <v>142</v>
      </c>
      <c r="E230" s="220" t="s">
        <v>398</v>
      </c>
      <c r="F230" s="221" t="s">
        <v>399</v>
      </c>
      <c r="G230" s="222" t="s">
        <v>269</v>
      </c>
      <c r="H230" s="223">
        <v>1026</v>
      </c>
      <c r="I230" s="224"/>
      <c r="J230" s="225">
        <f>ROUND(I230*H230,2)</f>
        <v>0</v>
      </c>
      <c r="K230" s="221" t="s">
        <v>146</v>
      </c>
      <c r="L230" s="44"/>
      <c r="M230" s="226" t="s">
        <v>1</v>
      </c>
      <c r="N230" s="227" t="s">
        <v>38</v>
      </c>
      <c r="O230" s="91"/>
      <c r="P230" s="228">
        <f>O230*H230</f>
        <v>0</v>
      </c>
      <c r="Q230" s="228">
        <v>0</v>
      </c>
      <c r="R230" s="228">
        <f>Q230*H230</f>
        <v>0</v>
      </c>
      <c r="S230" s="228">
        <v>0</v>
      </c>
      <c r="T230" s="229">
        <f>S230*H230</f>
        <v>0</v>
      </c>
      <c r="U230" s="38"/>
      <c r="V230" s="38"/>
      <c r="W230" s="38"/>
      <c r="X230" s="38"/>
      <c r="Y230" s="38"/>
      <c r="Z230" s="38"/>
      <c r="AA230" s="38"/>
      <c r="AB230" s="38"/>
      <c r="AC230" s="38"/>
      <c r="AD230" s="38"/>
      <c r="AE230" s="38"/>
      <c r="AR230" s="230" t="s">
        <v>147</v>
      </c>
      <c r="AT230" s="230" t="s">
        <v>142</v>
      </c>
      <c r="AU230" s="230" t="s">
        <v>80</v>
      </c>
      <c r="AY230" s="17" t="s">
        <v>141</v>
      </c>
      <c r="BE230" s="231">
        <f>IF(N230="základní",J230,0)</f>
        <v>0</v>
      </c>
      <c r="BF230" s="231">
        <f>IF(N230="snížená",J230,0)</f>
        <v>0</v>
      </c>
      <c r="BG230" s="231">
        <f>IF(N230="zákl. přenesená",J230,0)</f>
        <v>0</v>
      </c>
      <c r="BH230" s="231">
        <f>IF(N230="sníž. přenesená",J230,0)</f>
        <v>0</v>
      </c>
      <c r="BI230" s="231">
        <f>IF(N230="nulová",J230,0)</f>
        <v>0</v>
      </c>
      <c r="BJ230" s="17" t="s">
        <v>80</v>
      </c>
      <c r="BK230" s="231">
        <f>ROUND(I230*H230,2)</f>
        <v>0</v>
      </c>
      <c r="BL230" s="17" t="s">
        <v>147</v>
      </c>
      <c r="BM230" s="230" t="s">
        <v>400</v>
      </c>
    </row>
    <row r="231" spans="1:51" s="12" customFormat="1" ht="12">
      <c r="A231" s="12"/>
      <c r="B231" s="232"/>
      <c r="C231" s="233"/>
      <c r="D231" s="234" t="s">
        <v>148</v>
      </c>
      <c r="E231" s="235" t="s">
        <v>1</v>
      </c>
      <c r="F231" s="236" t="s">
        <v>401</v>
      </c>
      <c r="G231" s="233"/>
      <c r="H231" s="237">
        <v>1026</v>
      </c>
      <c r="I231" s="238"/>
      <c r="J231" s="233"/>
      <c r="K231" s="233"/>
      <c r="L231" s="239"/>
      <c r="M231" s="240"/>
      <c r="N231" s="241"/>
      <c r="O231" s="241"/>
      <c r="P231" s="241"/>
      <c r="Q231" s="241"/>
      <c r="R231" s="241"/>
      <c r="S231" s="241"/>
      <c r="T231" s="242"/>
      <c r="U231" s="12"/>
      <c r="V231" s="12"/>
      <c r="W231" s="12"/>
      <c r="X231" s="12"/>
      <c r="Y231" s="12"/>
      <c r="Z231" s="12"/>
      <c r="AA231" s="12"/>
      <c r="AB231" s="12"/>
      <c r="AC231" s="12"/>
      <c r="AD231" s="12"/>
      <c r="AE231" s="12"/>
      <c r="AT231" s="243" t="s">
        <v>148</v>
      </c>
      <c r="AU231" s="243" t="s">
        <v>80</v>
      </c>
      <c r="AV231" s="12" t="s">
        <v>82</v>
      </c>
      <c r="AW231" s="12" t="s">
        <v>30</v>
      </c>
      <c r="AX231" s="12" t="s">
        <v>73</v>
      </c>
      <c r="AY231" s="243" t="s">
        <v>141</v>
      </c>
    </row>
    <row r="232" spans="1:51" s="13" customFormat="1" ht="12">
      <c r="A232" s="13"/>
      <c r="B232" s="244"/>
      <c r="C232" s="245"/>
      <c r="D232" s="234" t="s">
        <v>148</v>
      </c>
      <c r="E232" s="246" t="s">
        <v>1</v>
      </c>
      <c r="F232" s="247" t="s">
        <v>150</v>
      </c>
      <c r="G232" s="245"/>
      <c r="H232" s="248">
        <v>1026</v>
      </c>
      <c r="I232" s="249"/>
      <c r="J232" s="245"/>
      <c r="K232" s="245"/>
      <c r="L232" s="250"/>
      <c r="M232" s="251"/>
      <c r="N232" s="252"/>
      <c r="O232" s="252"/>
      <c r="P232" s="252"/>
      <c r="Q232" s="252"/>
      <c r="R232" s="252"/>
      <c r="S232" s="252"/>
      <c r="T232" s="253"/>
      <c r="U232" s="13"/>
      <c r="V232" s="13"/>
      <c r="W232" s="13"/>
      <c r="X232" s="13"/>
      <c r="Y232" s="13"/>
      <c r="Z232" s="13"/>
      <c r="AA232" s="13"/>
      <c r="AB232" s="13"/>
      <c r="AC232" s="13"/>
      <c r="AD232" s="13"/>
      <c r="AE232" s="13"/>
      <c r="AT232" s="254" t="s">
        <v>148</v>
      </c>
      <c r="AU232" s="254" t="s">
        <v>80</v>
      </c>
      <c r="AV232" s="13" t="s">
        <v>147</v>
      </c>
      <c r="AW232" s="13" t="s">
        <v>30</v>
      </c>
      <c r="AX232" s="13" t="s">
        <v>80</v>
      </c>
      <c r="AY232" s="254" t="s">
        <v>141</v>
      </c>
    </row>
    <row r="233" spans="1:65" s="2" customFormat="1" ht="14.4" customHeight="1">
      <c r="A233" s="38"/>
      <c r="B233" s="39"/>
      <c r="C233" s="273" t="s">
        <v>402</v>
      </c>
      <c r="D233" s="273" t="s">
        <v>153</v>
      </c>
      <c r="E233" s="274" t="s">
        <v>403</v>
      </c>
      <c r="F233" s="275" t="s">
        <v>404</v>
      </c>
      <c r="G233" s="276" t="s">
        <v>269</v>
      </c>
      <c r="H233" s="277">
        <v>1179.9</v>
      </c>
      <c r="I233" s="278"/>
      <c r="J233" s="279">
        <f>ROUND(I233*H233,2)</f>
        <v>0</v>
      </c>
      <c r="K233" s="275" t="s">
        <v>146</v>
      </c>
      <c r="L233" s="280"/>
      <c r="M233" s="281" t="s">
        <v>1</v>
      </c>
      <c r="N233" s="282" t="s">
        <v>38</v>
      </c>
      <c r="O233" s="91"/>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162</v>
      </c>
      <c r="AT233" s="230" t="s">
        <v>153</v>
      </c>
      <c r="AU233" s="230" t="s">
        <v>80</v>
      </c>
      <c r="AY233" s="17" t="s">
        <v>141</v>
      </c>
      <c r="BE233" s="231">
        <f>IF(N233="základní",J233,0)</f>
        <v>0</v>
      </c>
      <c r="BF233" s="231">
        <f>IF(N233="snížená",J233,0)</f>
        <v>0</v>
      </c>
      <c r="BG233" s="231">
        <f>IF(N233="zákl. přenesená",J233,0)</f>
        <v>0</v>
      </c>
      <c r="BH233" s="231">
        <f>IF(N233="sníž. přenesená",J233,0)</f>
        <v>0</v>
      </c>
      <c r="BI233" s="231">
        <f>IF(N233="nulová",J233,0)</f>
        <v>0</v>
      </c>
      <c r="BJ233" s="17" t="s">
        <v>80</v>
      </c>
      <c r="BK233" s="231">
        <f>ROUND(I233*H233,2)</f>
        <v>0</v>
      </c>
      <c r="BL233" s="17" t="s">
        <v>147</v>
      </c>
      <c r="BM233" s="230" t="s">
        <v>405</v>
      </c>
    </row>
    <row r="234" spans="1:51" s="12" customFormat="1" ht="12">
      <c r="A234" s="12"/>
      <c r="B234" s="232"/>
      <c r="C234" s="233"/>
      <c r="D234" s="234" t="s">
        <v>148</v>
      </c>
      <c r="E234" s="235" t="s">
        <v>1</v>
      </c>
      <c r="F234" s="236" t="s">
        <v>406</v>
      </c>
      <c r="G234" s="233"/>
      <c r="H234" s="237">
        <v>1179.9</v>
      </c>
      <c r="I234" s="238"/>
      <c r="J234" s="233"/>
      <c r="K234" s="233"/>
      <c r="L234" s="239"/>
      <c r="M234" s="240"/>
      <c r="N234" s="241"/>
      <c r="O234" s="241"/>
      <c r="P234" s="241"/>
      <c r="Q234" s="241"/>
      <c r="R234" s="241"/>
      <c r="S234" s="241"/>
      <c r="T234" s="242"/>
      <c r="U234" s="12"/>
      <c r="V234" s="12"/>
      <c r="W234" s="12"/>
      <c r="X234" s="12"/>
      <c r="Y234" s="12"/>
      <c r="Z234" s="12"/>
      <c r="AA234" s="12"/>
      <c r="AB234" s="12"/>
      <c r="AC234" s="12"/>
      <c r="AD234" s="12"/>
      <c r="AE234" s="12"/>
      <c r="AT234" s="243" t="s">
        <v>148</v>
      </c>
      <c r="AU234" s="243" t="s">
        <v>80</v>
      </c>
      <c r="AV234" s="12" t="s">
        <v>82</v>
      </c>
      <c r="AW234" s="12" t="s">
        <v>30</v>
      </c>
      <c r="AX234" s="12" t="s">
        <v>73</v>
      </c>
      <c r="AY234" s="243" t="s">
        <v>141</v>
      </c>
    </row>
    <row r="235" spans="1:51" s="13" customFormat="1" ht="12">
      <c r="A235" s="13"/>
      <c r="B235" s="244"/>
      <c r="C235" s="245"/>
      <c r="D235" s="234" t="s">
        <v>148</v>
      </c>
      <c r="E235" s="246" t="s">
        <v>1</v>
      </c>
      <c r="F235" s="247" t="s">
        <v>150</v>
      </c>
      <c r="G235" s="245"/>
      <c r="H235" s="248">
        <v>1179.9</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148</v>
      </c>
      <c r="AU235" s="254" t="s">
        <v>80</v>
      </c>
      <c r="AV235" s="13" t="s">
        <v>147</v>
      </c>
      <c r="AW235" s="13" t="s">
        <v>30</v>
      </c>
      <c r="AX235" s="13" t="s">
        <v>80</v>
      </c>
      <c r="AY235" s="254" t="s">
        <v>141</v>
      </c>
    </row>
    <row r="236" spans="1:63" s="11" customFormat="1" ht="25.9" customHeight="1">
      <c r="A236" s="11"/>
      <c r="B236" s="205"/>
      <c r="C236" s="206"/>
      <c r="D236" s="207" t="s">
        <v>72</v>
      </c>
      <c r="E236" s="208" t="s">
        <v>156</v>
      </c>
      <c r="F236" s="208" t="s">
        <v>407</v>
      </c>
      <c r="G236" s="206"/>
      <c r="H236" s="206"/>
      <c r="I236" s="209"/>
      <c r="J236" s="210">
        <f>BK236</f>
        <v>0</v>
      </c>
      <c r="K236" s="206"/>
      <c r="L236" s="211"/>
      <c r="M236" s="212"/>
      <c r="N236" s="213"/>
      <c r="O236" s="213"/>
      <c r="P236" s="214">
        <f>P237</f>
        <v>0</v>
      </c>
      <c r="Q236" s="213"/>
      <c r="R236" s="214">
        <f>R237</f>
        <v>0</v>
      </c>
      <c r="S236" s="213"/>
      <c r="T236" s="215">
        <f>T237</f>
        <v>0</v>
      </c>
      <c r="U236" s="11"/>
      <c r="V236" s="11"/>
      <c r="W236" s="11"/>
      <c r="X236" s="11"/>
      <c r="Y236" s="11"/>
      <c r="Z236" s="11"/>
      <c r="AA236" s="11"/>
      <c r="AB236" s="11"/>
      <c r="AC236" s="11"/>
      <c r="AD236" s="11"/>
      <c r="AE236" s="11"/>
      <c r="AR236" s="216" t="s">
        <v>80</v>
      </c>
      <c r="AT236" s="217" t="s">
        <v>72</v>
      </c>
      <c r="AU236" s="217" t="s">
        <v>73</v>
      </c>
      <c r="AY236" s="216" t="s">
        <v>141</v>
      </c>
      <c r="BK236" s="218">
        <f>BK237</f>
        <v>0</v>
      </c>
    </row>
    <row r="237" spans="1:65" s="2" customFormat="1" ht="24.15" customHeight="1">
      <c r="A237" s="38"/>
      <c r="B237" s="39"/>
      <c r="C237" s="219" t="s">
        <v>243</v>
      </c>
      <c r="D237" s="219" t="s">
        <v>142</v>
      </c>
      <c r="E237" s="220" t="s">
        <v>408</v>
      </c>
      <c r="F237" s="221" t="s">
        <v>409</v>
      </c>
      <c r="G237" s="222" t="s">
        <v>289</v>
      </c>
      <c r="H237" s="223">
        <v>1026</v>
      </c>
      <c r="I237" s="224"/>
      <c r="J237" s="225">
        <f>ROUND(I237*H237,2)</f>
        <v>0</v>
      </c>
      <c r="K237" s="221" t="s">
        <v>276</v>
      </c>
      <c r="L237" s="44"/>
      <c r="M237" s="226" t="s">
        <v>1</v>
      </c>
      <c r="N237" s="227" t="s">
        <v>38</v>
      </c>
      <c r="O237" s="91"/>
      <c r="P237" s="228">
        <f>O237*H237</f>
        <v>0</v>
      </c>
      <c r="Q237" s="228">
        <v>0</v>
      </c>
      <c r="R237" s="228">
        <f>Q237*H237</f>
        <v>0</v>
      </c>
      <c r="S237" s="228">
        <v>0</v>
      </c>
      <c r="T237" s="229">
        <f>S237*H237</f>
        <v>0</v>
      </c>
      <c r="U237" s="38"/>
      <c r="V237" s="38"/>
      <c r="W237" s="38"/>
      <c r="X237" s="38"/>
      <c r="Y237" s="38"/>
      <c r="Z237" s="38"/>
      <c r="AA237" s="38"/>
      <c r="AB237" s="38"/>
      <c r="AC237" s="38"/>
      <c r="AD237" s="38"/>
      <c r="AE237" s="38"/>
      <c r="AR237" s="230" t="s">
        <v>147</v>
      </c>
      <c r="AT237" s="230" t="s">
        <v>142</v>
      </c>
      <c r="AU237" s="230" t="s">
        <v>80</v>
      </c>
      <c r="AY237" s="17" t="s">
        <v>141</v>
      </c>
      <c r="BE237" s="231">
        <f>IF(N237="základní",J237,0)</f>
        <v>0</v>
      </c>
      <c r="BF237" s="231">
        <f>IF(N237="snížená",J237,0)</f>
        <v>0</v>
      </c>
      <c r="BG237" s="231">
        <f>IF(N237="zákl. přenesená",J237,0)</f>
        <v>0</v>
      </c>
      <c r="BH237" s="231">
        <f>IF(N237="sníž. přenesená",J237,0)</f>
        <v>0</v>
      </c>
      <c r="BI237" s="231">
        <f>IF(N237="nulová",J237,0)</f>
        <v>0</v>
      </c>
      <c r="BJ237" s="17" t="s">
        <v>80</v>
      </c>
      <c r="BK237" s="231">
        <f>ROUND(I237*H237,2)</f>
        <v>0</v>
      </c>
      <c r="BL237" s="17" t="s">
        <v>147</v>
      </c>
      <c r="BM237" s="230" t="s">
        <v>410</v>
      </c>
    </row>
    <row r="238" spans="1:63" s="11" customFormat="1" ht="25.9" customHeight="1">
      <c r="A238" s="11"/>
      <c r="B238" s="205"/>
      <c r="C238" s="206"/>
      <c r="D238" s="207" t="s">
        <v>72</v>
      </c>
      <c r="E238" s="208" t="s">
        <v>147</v>
      </c>
      <c r="F238" s="208" t="s">
        <v>411</v>
      </c>
      <c r="G238" s="206"/>
      <c r="H238" s="206"/>
      <c r="I238" s="209"/>
      <c r="J238" s="210">
        <f>BK238</f>
        <v>0</v>
      </c>
      <c r="K238" s="206"/>
      <c r="L238" s="211"/>
      <c r="M238" s="212"/>
      <c r="N238" s="213"/>
      <c r="O238" s="213"/>
      <c r="P238" s="214">
        <f>SUM(P239:P260)</f>
        <v>0</v>
      </c>
      <c r="Q238" s="213"/>
      <c r="R238" s="214">
        <f>SUM(R239:R260)</f>
        <v>0</v>
      </c>
      <c r="S238" s="213"/>
      <c r="T238" s="215">
        <f>SUM(T239:T260)</f>
        <v>0</v>
      </c>
      <c r="U238" s="11"/>
      <c r="V238" s="11"/>
      <c r="W238" s="11"/>
      <c r="X238" s="11"/>
      <c r="Y238" s="11"/>
      <c r="Z238" s="11"/>
      <c r="AA238" s="11"/>
      <c r="AB238" s="11"/>
      <c r="AC238" s="11"/>
      <c r="AD238" s="11"/>
      <c r="AE238" s="11"/>
      <c r="AR238" s="216" t="s">
        <v>80</v>
      </c>
      <c r="AT238" s="217" t="s">
        <v>72</v>
      </c>
      <c r="AU238" s="217" t="s">
        <v>73</v>
      </c>
      <c r="AY238" s="216" t="s">
        <v>141</v>
      </c>
      <c r="BK238" s="218">
        <f>SUM(BK239:BK260)</f>
        <v>0</v>
      </c>
    </row>
    <row r="239" spans="1:65" s="2" customFormat="1" ht="24.15" customHeight="1">
      <c r="A239" s="38"/>
      <c r="B239" s="39"/>
      <c r="C239" s="219" t="s">
        <v>412</v>
      </c>
      <c r="D239" s="219" t="s">
        <v>142</v>
      </c>
      <c r="E239" s="220" t="s">
        <v>413</v>
      </c>
      <c r="F239" s="221" t="s">
        <v>414</v>
      </c>
      <c r="G239" s="222" t="s">
        <v>269</v>
      </c>
      <c r="H239" s="223">
        <v>732</v>
      </c>
      <c r="I239" s="224"/>
      <c r="J239" s="225">
        <f>ROUND(I239*H239,2)</f>
        <v>0</v>
      </c>
      <c r="K239" s="221" t="s">
        <v>146</v>
      </c>
      <c r="L239" s="44"/>
      <c r="M239" s="226" t="s">
        <v>1</v>
      </c>
      <c r="N239" s="227" t="s">
        <v>38</v>
      </c>
      <c r="O239" s="91"/>
      <c r="P239" s="228">
        <f>O239*H239</f>
        <v>0</v>
      </c>
      <c r="Q239" s="228">
        <v>0</v>
      </c>
      <c r="R239" s="228">
        <f>Q239*H239</f>
        <v>0</v>
      </c>
      <c r="S239" s="228">
        <v>0</v>
      </c>
      <c r="T239" s="229">
        <f>S239*H239</f>
        <v>0</v>
      </c>
      <c r="U239" s="38"/>
      <c r="V239" s="38"/>
      <c r="W239" s="38"/>
      <c r="X239" s="38"/>
      <c r="Y239" s="38"/>
      <c r="Z239" s="38"/>
      <c r="AA239" s="38"/>
      <c r="AB239" s="38"/>
      <c r="AC239" s="38"/>
      <c r="AD239" s="38"/>
      <c r="AE239" s="38"/>
      <c r="AR239" s="230" t="s">
        <v>147</v>
      </c>
      <c r="AT239" s="230" t="s">
        <v>142</v>
      </c>
      <c r="AU239" s="230" t="s">
        <v>80</v>
      </c>
      <c r="AY239" s="17" t="s">
        <v>141</v>
      </c>
      <c r="BE239" s="231">
        <f>IF(N239="základní",J239,0)</f>
        <v>0</v>
      </c>
      <c r="BF239" s="231">
        <f>IF(N239="snížená",J239,0)</f>
        <v>0</v>
      </c>
      <c r="BG239" s="231">
        <f>IF(N239="zákl. přenesená",J239,0)</f>
        <v>0</v>
      </c>
      <c r="BH239" s="231">
        <f>IF(N239="sníž. přenesená",J239,0)</f>
        <v>0</v>
      </c>
      <c r="BI239" s="231">
        <f>IF(N239="nulová",J239,0)</f>
        <v>0</v>
      </c>
      <c r="BJ239" s="17" t="s">
        <v>80</v>
      </c>
      <c r="BK239" s="231">
        <f>ROUND(I239*H239,2)</f>
        <v>0</v>
      </c>
      <c r="BL239" s="17" t="s">
        <v>147</v>
      </c>
      <c r="BM239" s="230" t="s">
        <v>415</v>
      </c>
    </row>
    <row r="240" spans="1:51" s="12" customFormat="1" ht="12">
      <c r="A240" s="12"/>
      <c r="B240" s="232"/>
      <c r="C240" s="233"/>
      <c r="D240" s="234" t="s">
        <v>148</v>
      </c>
      <c r="E240" s="235" t="s">
        <v>1</v>
      </c>
      <c r="F240" s="236" t="s">
        <v>416</v>
      </c>
      <c r="G240" s="233"/>
      <c r="H240" s="237">
        <v>732</v>
      </c>
      <c r="I240" s="238"/>
      <c r="J240" s="233"/>
      <c r="K240" s="233"/>
      <c r="L240" s="239"/>
      <c r="M240" s="240"/>
      <c r="N240" s="241"/>
      <c r="O240" s="241"/>
      <c r="P240" s="241"/>
      <c r="Q240" s="241"/>
      <c r="R240" s="241"/>
      <c r="S240" s="241"/>
      <c r="T240" s="242"/>
      <c r="U240" s="12"/>
      <c r="V240" s="12"/>
      <c r="W240" s="12"/>
      <c r="X240" s="12"/>
      <c r="Y240" s="12"/>
      <c r="Z240" s="12"/>
      <c r="AA240" s="12"/>
      <c r="AB240" s="12"/>
      <c r="AC240" s="12"/>
      <c r="AD240" s="12"/>
      <c r="AE240" s="12"/>
      <c r="AT240" s="243" t="s">
        <v>148</v>
      </c>
      <c r="AU240" s="243" t="s">
        <v>80</v>
      </c>
      <c r="AV240" s="12" t="s">
        <v>82</v>
      </c>
      <c r="AW240" s="12" t="s">
        <v>30</v>
      </c>
      <c r="AX240" s="12" t="s">
        <v>73</v>
      </c>
      <c r="AY240" s="243" t="s">
        <v>141</v>
      </c>
    </row>
    <row r="241" spans="1:51" s="13" customFormat="1" ht="12">
      <c r="A241" s="13"/>
      <c r="B241" s="244"/>
      <c r="C241" s="245"/>
      <c r="D241" s="234" t="s">
        <v>148</v>
      </c>
      <c r="E241" s="246" t="s">
        <v>1</v>
      </c>
      <c r="F241" s="247" t="s">
        <v>150</v>
      </c>
      <c r="G241" s="245"/>
      <c r="H241" s="248">
        <v>732</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148</v>
      </c>
      <c r="AU241" s="254" t="s">
        <v>80</v>
      </c>
      <c r="AV241" s="13" t="s">
        <v>147</v>
      </c>
      <c r="AW241" s="13" t="s">
        <v>30</v>
      </c>
      <c r="AX241" s="13" t="s">
        <v>80</v>
      </c>
      <c r="AY241" s="254" t="s">
        <v>141</v>
      </c>
    </row>
    <row r="242" spans="1:65" s="2" customFormat="1" ht="14.4" customHeight="1">
      <c r="A242" s="38"/>
      <c r="B242" s="39"/>
      <c r="C242" s="219" t="s">
        <v>247</v>
      </c>
      <c r="D242" s="219" t="s">
        <v>142</v>
      </c>
      <c r="E242" s="220" t="s">
        <v>417</v>
      </c>
      <c r="F242" s="221" t="s">
        <v>418</v>
      </c>
      <c r="G242" s="222" t="s">
        <v>289</v>
      </c>
      <c r="H242" s="223">
        <v>7.07</v>
      </c>
      <c r="I242" s="224"/>
      <c r="J242" s="225">
        <f>ROUND(I242*H242,2)</f>
        <v>0</v>
      </c>
      <c r="K242" s="221" t="s">
        <v>276</v>
      </c>
      <c r="L242" s="44"/>
      <c r="M242" s="226" t="s">
        <v>1</v>
      </c>
      <c r="N242" s="227" t="s">
        <v>38</v>
      </c>
      <c r="O242" s="91"/>
      <c r="P242" s="228">
        <f>O242*H242</f>
        <v>0</v>
      </c>
      <c r="Q242" s="228">
        <v>0</v>
      </c>
      <c r="R242" s="228">
        <f>Q242*H242</f>
        <v>0</v>
      </c>
      <c r="S242" s="228">
        <v>0</v>
      </c>
      <c r="T242" s="229">
        <f>S242*H242</f>
        <v>0</v>
      </c>
      <c r="U242" s="38"/>
      <c r="V242" s="38"/>
      <c r="W242" s="38"/>
      <c r="X242" s="38"/>
      <c r="Y242" s="38"/>
      <c r="Z242" s="38"/>
      <c r="AA242" s="38"/>
      <c r="AB242" s="38"/>
      <c r="AC242" s="38"/>
      <c r="AD242" s="38"/>
      <c r="AE242" s="38"/>
      <c r="AR242" s="230" t="s">
        <v>147</v>
      </c>
      <c r="AT242" s="230" t="s">
        <v>142</v>
      </c>
      <c r="AU242" s="230" t="s">
        <v>80</v>
      </c>
      <c r="AY242" s="17" t="s">
        <v>141</v>
      </c>
      <c r="BE242" s="231">
        <f>IF(N242="základní",J242,0)</f>
        <v>0</v>
      </c>
      <c r="BF242" s="231">
        <f>IF(N242="snížená",J242,0)</f>
        <v>0</v>
      </c>
      <c r="BG242" s="231">
        <f>IF(N242="zákl. přenesená",J242,0)</f>
        <v>0</v>
      </c>
      <c r="BH242" s="231">
        <f>IF(N242="sníž. přenesená",J242,0)</f>
        <v>0</v>
      </c>
      <c r="BI242" s="231">
        <f>IF(N242="nulová",J242,0)</f>
        <v>0</v>
      </c>
      <c r="BJ242" s="17" t="s">
        <v>80</v>
      </c>
      <c r="BK242" s="231">
        <f>ROUND(I242*H242,2)</f>
        <v>0</v>
      </c>
      <c r="BL242" s="17" t="s">
        <v>147</v>
      </c>
      <c r="BM242" s="230" t="s">
        <v>419</v>
      </c>
    </row>
    <row r="243" spans="1:51" s="12" customFormat="1" ht="12">
      <c r="A243" s="12"/>
      <c r="B243" s="232"/>
      <c r="C243" s="233"/>
      <c r="D243" s="234" t="s">
        <v>148</v>
      </c>
      <c r="E243" s="235" t="s">
        <v>1</v>
      </c>
      <c r="F243" s="236" t="s">
        <v>420</v>
      </c>
      <c r="G243" s="233"/>
      <c r="H243" s="237">
        <v>7.07</v>
      </c>
      <c r="I243" s="238"/>
      <c r="J243" s="233"/>
      <c r="K243" s="233"/>
      <c r="L243" s="239"/>
      <c r="M243" s="240"/>
      <c r="N243" s="241"/>
      <c r="O243" s="241"/>
      <c r="P243" s="241"/>
      <c r="Q243" s="241"/>
      <c r="R243" s="241"/>
      <c r="S243" s="241"/>
      <c r="T243" s="242"/>
      <c r="U243" s="12"/>
      <c r="V243" s="12"/>
      <c r="W243" s="12"/>
      <c r="X243" s="12"/>
      <c r="Y243" s="12"/>
      <c r="Z243" s="12"/>
      <c r="AA243" s="12"/>
      <c r="AB243" s="12"/>
      <c r="AC243" s="12"/>
      <c r="AD243" s="12"/>
      <c r="AE243" s="12"/>
      <c r="AT243" s="243" t="s">
        <v>148</v>
      </c>
      <c r="AU243" s="243" t="s">
        <v>80</v>
      </c>
      <c r="AV243" s="12" t="s">
        <v>82</v>
      </c>
      <c r="AW243" s="12" t="s">
        <v>30</v>
      </c>
      <c r="AX243" s="12" t="s">
        <v>73</v>
      </c>
      <c r="AY243" s="243" t="s">
        <v>141</v>
      </c>
    </row>
    <row r="244" spans="1:51" s="13" customFormat="1" ht="12">
      <c r="A244" s="13"/>
      <c r="B244" s="244"/>
      <c r="C244" s="245"/>
      <c r="D244" s="234" t="s">
        <v>148</v>
      </c>
      <c r="E244" s="246" t="s">
        <v>1</v>
      </c>
      <c r="F244" s="247" t="s">
        <v>150</v>
      </c>
      <c r="G244" s="245"/>
      <c r="H244" s="248">
        <v>7.07</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148</v>
      </c>
      <c r="AU244" s="254" t="s">
        <v>80</v>
      </c>
      <c r="AV244" s="13" t="s">
        <v>147</v>
      </c>
      <c r="AW244" s="13" t="s">
        <v>30</v>
      </c>
      <c r="AX244" s="13" t="s">
        <v>80</v>
      </c>
      <c r="AY244" s="254" t="s">
        <v>141</v>
      </c>
    </row>
    <row r="245" spans="1:65" s="2" customFormat="1" ht="24.15" customHeight="1">
      <c r="A245" s="38"/>
      <c r="B245" s="39"/>
      <c r="C245" s="219" t="s">
        <v>421</v>
      </c>
      <c r="D245" s="219" t="s">
        <v>142</v>
      </c>
      <c r="E245" s="220" t="s">
        <v>422</v>
      </c>
      <c r="F245" s="221" t="s">
        <v>423</v>
      </c>
      <c r="G245" s="222" t="s">
        <v>200</v>
      </c>
      <c r="H245" s="223">
        <v>21</v>
      </c>
      <c r="I245" s="224"/>
      <c r="J245" s="225">
        <f>ROUND(I245*H245,2)</f>
        <v>0</v>
      </c>
      <c r="K245" s="221" t="s">
        <v>276</v>
      </c>
      <c r="L245" s="44"/>
      <c r="M245" s="226" t="s">
        <v>1</v>
      </c>
      <c r="N245" s="227" t="s">
        <v>38</v>
      </c>
      <c r="O245" s="91"/>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147</v>
      </c>
      <c r="AT245" s="230" t="s">
        <v>142</v>
      </c>
      <c r="AU245" s="230" t="s">
        <v>80</v>
      </c>
      <c r="AY245" s="17" t="s">
        <v>141</v>
      </c>
      <c r="BE245" s="231">
        <f>IF(N245="základní",J245,0)</f>
        <v>0</v>
      </c>
      <c r="BF245" s="231">
        <f>IF(N245="snížená",J245,0)</f>
        <v>0</v>
      </c>
      <c r="BG245" s="231">
        <f>IF(N245="zákl. přenesená",J245,0)</f>
        <v>0</v>
      </c>
      <c r="BH245" s="231">
        <f>IF(N245="sníž. přenesená",J245,0)</f>
        <v>0</v>
      </c>
      <c r="BI245" s="231">
        <f>IF(N245="nulová",J245,0)</f>
        <v>0</v>
      </c>
      <c r="BJ245" s="17" t="s">
        <v>80</v>
      </c>
      <c r="BK245" s="231">
        <f>ROUND(I245*H245,2)</f>
        <v>0</v>
      </c>
      <c r="BL245" s="17" t="s">
        <v>147</v>
      </c>
      <c r="BM245" s="230" t="s">
        <v>424</v>
      </c>
    </row>
    <row r="246" spans="1:51" s="12" customFormat="1" ht="12">
      <c r="A246" s="12"/>
      <c r="B246" s="232"/>
      <c r="C246" s="233"/>
      <c r="D246" s="234" t="s">
        <v>148</v>
      </c>
      <c r="E246" s="235" t="s">
        <v>1</v>
      </c>
      <c r="F246" s="236" t="s">
        <v>425</v>
      </c>
      <c r="G246" s="233"/>
      <c r="H246" s="237">
        <v>21</v>
      </c>
      <c r="I246" s="238"/>
      <c r="J246" s="233"/>
      <c r="K246" s="233"/>
      <c r="L246" s="239"/>
      <c r="M246" s="240"/>
      <c r="N246" s="241"/>
      <c r="O246" s="241"/>
      <c r="P246" s="241"/>
      <c r="Q246" s="241"/>
      <c r="R246" s="241"/>
      <c r="S246" s="241"/>
      <c r="T246" s="242"/>
      <c r="U246" s="12"/>
      <c r="V246" s="12"/>
      <c r="W246" s="12"/>
      <c r="X246" s="12"/>
      <c r="Y246" s="12"/>
      <c r="Z246" s="12"/>
      <c r="AA246" s="12"/>
      <c r="AB246" s="12"/>
      <c r="AC246" s="12"/>
      <c r="AD246" s="12"/>
      <c r="AE246" s="12"/>
      <c r="AT246" s="243" t="s">
        <v>148</v>
      </c>
      <c r="AU246" s="243" t="s">
        <v>80</v>
      </c>
      <c r="AV246" s="12" t="s">
        <v>82</v>
      </c>
      <c r="AW246" s="12" t="s">
        <v>30</v>
      </c>
      <c r="AX246" s="12" t="s">
        <v>73</v>
      </c>
      <c r="AY246" s="243" t="s">
        <v>141</v>
      </c>
    </row>
    <row r="247" spans="1:51" s="13" customFormat="1" ht="12">
      <c r="A247" s="13"/>
      <c r="B247" s="244"/>
      <c r="C247" s="245"/>
      <c r="D247" s="234" t="s">
        <v>148</v>
      </c>
      <c r="E247" s="246" t="s">
        <v>1</v>
      </c>
      <c r="F247" s="247" t="s">
        <v>150</v>
      </c>
      <c r="G247" s="245"/>
      <c r="H247" s="248">
        <v>21</v>
      </c>
      <c r="I247" s="249"/>
      <c r="J247" s="245"/>
      <c r="K247" s="245"/>
      <c r="L247" s="250"/>
      <c r="M247" s="251"/>
      <c r="N247" s="252"/>
      <c r="O247" s="252"/>
      <c r="P247" s="252"/>
      <c r="Q247" s="252"/>
      <c r="R247" s="252"/>
      <c r="S247" s="252"/>
      <c r="T247" s="253"/>
      <c r="U247" s="13"/>
      <c r="V247" s="13"/>
      <c r="W247" s="13"/>
      <c r="X247" s="13"/>
      <c r="Y247" s="13"/>
      <c r="Z247" s="13"/>
      <c r="AA247" s="13"/>
      <c r="AB247" s="13"/>
      <c r="AC247" s="13"/>
      <c r="AD247" s="13"/>
      <c r="AE247" s="13"/>
      <c r="AT247" s="254" t="s">
        <v>148</v>
      </c>
      <c r="AU247" s="254" t="s">
        <v>80</v>
      </c>
      <c r="AV247" s="13" t="s">
        <v>147</v>
      </c>
      <c r="AW247" s="13" t="s">
        <v>30</v>
      </c>
      <c r="AX247" s="13" t="s">
        <v>80</v>
      </c>
      <c r="AY247" s="254" t="s">
        <v>141</v>
      </c>
    </row>
    <row r="248" spans="1:65" s="2" customFormat="1" ht="24.15" customHeight="1">
      <c r="A248" s="38"/>
      <c r="B248" s="39"/>
      <c r="C248" s="273" t="s">
        <v>253</v>
      </c>
      <c r="D248" s="273" t="s">
        <v>153</v>
      </c>
      <c r="E248" s="274" t="s">
        <v>426</v>
      </c>
      <c r="F248" s="275" t="s">
        <v>427</v>
      </c>
      <c r="G248" s="276" t="s">
        <v>200</v>
      </c>
      <c r="H248" s="277">
        <v>21</v>
      </c>
      <c r="I248" s="278"/>
      <c r="J248" s="279">
        <f>ROUND(I248*H248,2)</f>
        <v>0</v>
      </c>
      <c r="K248" s="275" t="s">
        <v>276</v>
      </c>
      <c r="L248" s="280"/>
      <c r="M248" s="281" t="s">
        <v>1</v>
      </c>
      <c r="N248" s="282" t="s">
        <v>38</v>
      </c>
      <c r="O248" s="91"/>
      <c r="P248" s="228">
        <f>O248*H248</f>
        <v>0</v>
      </c>
      <c r="Q248" s="228">
        <v>0</v>
      </c>
      <c r="R248" s="228">
        <f>Q248*H248</f>
        <v>0</v>
      </c>
      <c r="S248" s="228">
        <v>0</v>
      </c>
      <c r="T248" s="229">
        <f>S248*H248</f>
        <v>0</v>
      </c>
      <c r="U248" s="38"/>
      <c r="V248" s="38"/>
      <c r="W248" s="38"/>
      <c r="X248" s="38"/>
      <c r="Y248" s="38"/>
      <c r="Z248" s="38"/>
      <c r="AA248" s="38"/>
      <c r="AB248" s="38"/>
      <c r="AC248" s="38"/>
      <c r="AD248" s="38"/>
      <c r="AE248" s="38"/>
      <c r="AR248" s="230" t="s">
        <v>162</v>
      </c>
      <c r="AT248" s="230" t="s">
        <v>153</v>
      </c>
      <c r="AU248" s="230" t="s">
        <v>80</v>
      </c>
      <c r="AY248" s="17" t="s">
        <v>141</v>
      </c>
      <c r="BE248" s="231">
        <f>IF(N248="základní",J248,0)</f>
        <v>0</v>
      </c>
      <c r="BF248" s="231">
        <f>IF(N248="snížená",J248,0)</f>
        <v>0</v>
      </c>
      <c r="BG248" s="231">
        <f>IF(N248="zákl. přenesená",J248,0)</f>
        <v>0</v>
      </c>
      <c r="BH248" s="231">
        <f>IF(N248="sníž. přenesená",J248,0)</f>
        <v>0</v>
      </c>
      <c r="BI248" s="231">
        <f>IF(N248="nulová",J248,0)</f>
        <v>0</v>
      </c>
      <c r="BJ248" s="17" t="s">
        <v>80</v>
      </c>
      <c r="BK248" s="231">
        <f>ROUND(I248*H248,2)</f>
        <v>0</v>
      </c>
      <c r="BL248" s="17" t="s">
        <v>147</v>
      </c>
      <c r="BM248" s="230" t="s">
        <v>428</v>
      </c>
    </row>
    <row r="249" spans="1:65" s="2" customFormat="1" ht="24.15" customHeight="1">
      <c r="A249" s="38"/>
      <c r="B249" s="39"/>
      <c r="C249" s="219" t="s">
        <v>429</v>
      </c>
      <c r="D249" s="219" t="s">
        <v>142</v>
      </c>
      <c r="E249" s="220" t="s">
        <v>430</v>
      </c>
      <c r="F249" s="221" t="s">
        <v>431</v>
      </c>
      <c r="G249" s="222" t="s">
        <v>289</v>
      </c>
      <c r="H249" s="223">
        <v>1.734</v>
      </c>
      <c r="I249" s="224"/>
      <c r="J249" s="225">
        <f>ROUND(I249*H249,2)</f>
        <v>0</v>
      </c>
      <c r="K249" s="221" t="s">
        <v>276</v>
      </c>
      <c r="L249" s="44"/>
      <c r="M249" s="226" t="s">
        <v>1</v>
      </c>
      <c r="N249" s="227" t="s">
        <v>38</v>
      </c>
      <c r="O249" s="91"/>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147</v>
      </c>
      <c r="AT249" s="230" t="s">
        <v>142</v>
      </c>
      <c r="AU249" s="230" t="s">
        <v>80</v>
      </c>
      <c r="AY249" s="17" t="s">
        <v>141</v>
      </c>
      <c r="BE249" s="231">
        <f>IF(N249="základní",J249,0)</f>
        <v>0</v>
      </c>
      <c r="BF249" s="231">
        <f>IF(N249="snížená",J249,0)</f>
        <v>0</v>
      </c>
      <c r="BG249" s="231">
        <f>IF(N249="zákl. přenesená",J249,0)</f>
        <v>0</v>
      </c>
      <c r="BH249" s="231">
        <f>IF(N249="sníž. přenesená",J249,0)</f>
        <v>0</v>
      </c>
      <c r="BI249" s="231">
        <f>IF(N249="nulová",J249,0)</f>
        <v>0</v>
      </c>
      <c r="BJ249" s="17" t="s">
        <v>80</v>
      </c>
      <c r="BK249" s="231">
        <f>ROUND(I249*H249,2)</f>
        <v>0</v>
      </c>
      <c r="BL249" s="17" t="s">
        <v>147</v>
      </c>
      <c r="BM249" s="230" t="s">
        <v>432</v>
      </c>
    </row>
    <row r="250" spans="1:51" s="12" customFormat="1" ht="12">
      <c r="A250" s="12"/>
      <c r="B250" s="232"/>
      <c r="C250" s="233"/>
      <c r="D250" s="234" t="s">
        <v>148</v>
      </c>
      <c r="E250" s="235" t="s">
        <v>1</v>
      </c>
      <c r="F250" s="236" t="s">
        <v>433</v>
      </c>
      <c r="G250" s="233"/>
      <c r="H250" s="237">
        <v>1.734</v>
      </c>
      <c r="I250" s="238"/>
      <c r="J250" s="233"/>
      <c r="K250" s="233"/>
      <c r="L250" s="239"/>
      <c r="M250" s="240"/>
      <c r="N250" s="241"/>
      <c r="O250" s="241"/>
      <c r="P250" s="241"/>
      <c r="Q250" s="241"/>
      <c r="R250" s="241"/>
      <c r="S250" s="241"/>
      <c r="T250" s="242"/>
      <c r="U250" s="12"/>
      <c r="V250" s="12"/>
      <c r="W250" s="12"/>
      <c r="X250" s="12"/>
      <c r="Y250" s="12"/>
      <c r="Z250" s="12"/>
      <c r="AA250" s="12"/>
      <c r="AB250" s="12"/>
      <c r="AC250" s="12"/>
      <c r="AD250" s="12"/>
      <c r="AE250" s="12"/>
      <c r="AT250" s="243" t="s">
        <v>148</v>
      </c>
      <c r="AU250" s="243" t="s">
        <v>80</v>
      </c>
      <c r="AV250" s="12" t="s">
        <v>82</v>
      </c>
      <c r="AW250" s="12" t="s">
        <v>30</v>
      </c>
      <c r="AX250" s="12" t="s">
        <v>73</v>
      </c>
      <c r="AY250" s="243" t="s">
        <v>141</v>
      </c>
    </row>
    <row r="251" spans="1:51" s="13" customFormat="1" ht="12">
      <c r="A251" s="13"/>
      <c r="B251" s="244"/>
      <c r="C251" s="245"/>
      <c r="D251" s="234" t="s">
        <v>148</v>
      </c>
      <c r="E251" s="246" t="s">
        <v>1</v>
      </c>
      <c r="F251" s="247" t="s">
        <v>150</v>
      </c>
      <c r="G251" s="245"/>
      <c r="H251" s="248">
        <v>1.734</v>
      </c>
      <c r="I251" s="249"/>
      <c r="J251" s="245"/>
      <c r="K251" s="245"/>
      <c r="L251" s="250"/>
      <c r="M251" s="251"/>
      <c r="N251" s="252"/>
      <c r="O251" s="252"/>
      <c r="P251" s="252"/>
      <c r="Q251" s="252"/>
      <c r="R251" s="252"/>
      <c r="S251" s="252"/>
      <c r="T251" s="253"/>
      <c r="U251" s="13"/>
      <c r="V251" s="13"/>
      <c r="W251" s="13"/>
      <c r="X251" s="13"/>
      <c r="Y251" s="13"/>
      <c r="Z251" s="13"/>
      <c r="AA251" s="13"/>
      <c r="AB251" s="13"/>
      <c r="AC251" s="13"/>
      <c r="AD251" s="13"/>
      <c r="AE251" s="13"/>
      <c r="AT251" s="254" t="s">
        <v>148</v>
      </c>
      <c r="AU251" s="254" t="s">
        <v>80</v>
      </c>
      <c r="AV251" s="13" t="s">
        <v>147</v>
      </c>
      <c r="AW251" s="13" t="s">
        <v>30</v>
      </c>
      <c r="AX251" s="13" t="s">
        <v>80</v>
      </c>
      <c r="AY251" s="254" t="s">
        <v>141</v>
      </c>
    </row>
    <row r="252" spans="1:65" s="2" customFormat="1" ht="24.15" customHeight="1">
      <c r="A252" s="38"/>
      <c r="B252" s="39"/>
      <c r="C252" s="219" t="s">
        <v>345</v>
      </c>
      <c r="D252" s="219" t="s">
        <v>142</v>
      </c>
      <c r="E252" s="220" t="s">
        <v>434</v>
      </c>
      <c r="F252" s="221" t="s">
        <v>435</v>
      </c>
      <c r="G252" s="222" t="s">
        <v>289</v>
      </c>
      <c r="H252" s="223">
        <v>14.14</v>
      </c>
      <c r="I252" s="224"/>
      <c r="J252" s="225">
        <f>ROUND(I252*H252,2)</f>
        <v>0</v>
      </c>
      <c r="K252" s="221" t="s">
        <v>276</v>
      </c>
      <c r="L252" s="44"/>
      <c r="M252" s="226" t="s">
        <v>1</v>
      </c>
      <c r="N252" s="227" t="s">
        <v>38</v>
      </c>
      <c r="O252" s="91"/>
      <c r="P252" s="228">
        <f>O252*H252</f>
        <v>0</v>
      </c>
      <c r="Q252" s="228">
        <v>0</v>
      </c>
      <c r="R252" s="228">
        <f>Q252*H252</f>
        <v>0</v>
      </c>
      <c r="S252" s="228">
        <v>0</v>
      </c>
      <c r="T252" s="229">
        <f>S252*H252</f>
        <v>0</v>
      </c>
      <c r="U252" s="38"/>
      <c r="V252" s="38"/>
      <c r="W252" s="38"/>
      <c r="X252" s="38"/>
      <c r="Y252" s="38"/>
      <c r="Z252" s="38"/>
      <c r="AA252" s="38"/>
      <c r="AB252" s="38"/>
      <c r="AC252" s="38"/>
      <c r="AD252" s="38"/>
      <c r="AE252" s="38"/>
      <c r="AR252" s="230" t="s">
        <v>147</v>
      </c>
      <c r="AT252" s="230" t="s">
        <v>142</v>
      </c>
      <c r="AU252" s="230" t="s">
        <v>80</v>
      </c>
      <c r="AY252" s="17" t="s">
        <v>141</v>
      </c>
      <c r="BE252" s="231">
        <f>IF(N252="základní",J252,0)</f>
        <v>0</v>
      </c>
      <c r="BF252" s="231">
        <f>IF(N252="snížená",J252,0)</f>
        <v>0</v>
      </c>
      <c r="BG252" s="231">
        <f>IF(N252="zákl. přenesená",J252,0)</f>
        <v>0</v>
      </c>
      <c r="BH252" s="231">
        <f>IF(N252="sníž. přenesená",J252,0)</f>
        <v>0</v>
      </c>
      <c r="BI252" s="231">
        <f>IF(N252="nulová",J252,0)</f>
        <v>0</v>
      </c>
      <c r="BJ252" s="17" t="s">
        <v>80</v>
      </c>
      <c r="BK252" s="231">
        <f>ROUND(I252*H252,2)</f>
        <v>0</v>
      </c>
      <c r="BL252" s="17" t="s">
        <v>147</v>
      </c>
      <c r="BM252" s="230" t="s">
        <v>436</v>
      </c>
    </row>
    <row r="253" spans="1:51" s="12" customFormat="1" ht="12">
      <c r="A253" s="12"/>
      <c r="B253" s="232"/>
      <c r="C253" s="233"/>
      <c r="D253" s="234" t="s">
        <v>148</v>
      </c>
      <c r="E253" s="235" t="s">
        <v>1</v>
      </c>
      <c r="F253" s="236" t="s">
        <v>437</v>
      </c>
      <c r="G253" s="233"/>
      <c r="H253" s="237">
        <v>14.14</v>
      </c>
      <c r="I253" s="238"/>
      <c r="J253" s="233"/>
      <c r="K253" s="233"/>
      <c r="L253" s="239"/>
      <c r="M253" s="240"/>
      <c r="N253" s="241"/>
      <c r="O253" s="241"/>
      <c r="P253" s="241"/>
      <c r="Q253" s="241"/>
      <c r="R253" s="241"/>
      <c r="S253" s="241"/>
      <c r="T253" s="242"/>
      <c r="U253" s="12"/>
      <c r="V253" s="12"/>
      <c r="W253" s="12"/>
      <c r="X253" s="12"/>
      <c r="Y253" s="12"/>
      <c r="Z253" s="12"/>
      <c r="AA253" s="12"/>
      <c r="AB253" s="12"/>
      <c r="AC253" s="12"/>
      <c r="AD253" s="12"/>
      <c r="AE253" s="12"/>
      <c r="AT253" s="243" t="s">
        <v>148</v>
      </c>
      <c r="AU253" s="243" t="s">
        <v>80</v>
      </c>
      <c r="AV253" s="12" t="s">
        <v>82</v>
      </c>
      <c r="AW253" s="12" t="s">
        <v>30</v>
      </c>
      <c r="AX253" s="12" t="s">
        <v>73</v>
      </c>
      <c r="AY253" s="243" t="s">
        <v>141</v>
      </c>
    </row>
    <row r="254" spans="1:51" s="13" customFormat="1" ht="12">
      <c r="A254" s="13"/>
      <c r="B254" s="244"/>
      <c r="C254" s="245"/>
      <c r="D254" s="234" t="s">
        <v>148</v>
      </c>
      <c r="E254" s="246" t="s">
        <v>1</v>
      </c>
      <c r="F254" s="247" t="s">
        <v>150</v>
      </c>
      <c r="G254" s="245"/>
      <c r="H254" s="248">
        <v>14.14</v>
      </c>
      <c r="I254" s="249"/>
      <c r="J254" s="245"/>
      <c r="K254" s="245"/>
      <c r="L254" s="250"/>
      <c r="M254" s="251"/>
      <c r="N254" s="252"/>
      <c r="O254" s="252"/>
      <c r="P254" s="252"/>
      <c r="Q254" s="252"/>
      <c r="R254" s="252"/>
      <c r="S254" s="252"/>
      <c r="T254" s="253"/>
      <c r="U254" s="13"/>
      <c r="V254" s="13"/>
      <c r="W254" s="13"/>
      <c r="X254" s="13"/>
      <c r="Y254" s="13"/>
      <c r="Z254" s="13"/>
      <c r="AA254" s="13"/>
      <c r="AB254" s="13"/>
      <c r="AC254" s="13"/>
      <c r="AD254" s="13"/>
      <c r="AE254" s="13"/>
      <c r="AT254" s="254" t="s">
        <v>148</v>
      </c>
      <c r="AU254" s="254" t="s">
        <v>80</v>
      </c>
      <c r="AV254" s="13" t="s">
        <v>147</v>
      </c>
      <c r="AW254" s="13" t="s">
        <v>30</v>
      </c>
      <c r="AX254" s="13" t="s">
        <v>80</v>
      </c>
      <c r="AY254" s="254" t="s">
        <v>141</v>
      </c>
    </row>
    <row r="255" spans="1:65" s="2" customFormat="1" ht="24.15" customHeight="1">
      <c r="A255" s="38"/>
      <c r="B255" s="39"/>
      <c r="C255" s="219" t="s">
        <v>438</v>
      </c>
      <c r="D255" s="219" t="s">
        <v>142</v>
      </c>
      <c r="E255" s="220" t="s">
        <v>439</v>
      </c>
      <c r="F255" s="221" t="s">
        <v>440</v>
      </c>
      <c r="G255" s="222" t="s">
        <v>289</v>
      </c>
      <c r="H255" s="223">
        <v>1.8</v>
      </c>
      <c r="I255" s="224"/>
      <c r="J255" s="225">
        <f>ROUND(I255*H255,2)</f>
        <v>0</v>
      </c>
      <c r="K255" s="221" t="s">
        <v>276</v>
      </c>
      <c r="L255" s="44"/>
      <c r="M255" s="226" t="s">
        <v>1</v>
      </c>
      <c r="N255" s="227" t="s">
        <v>38</v>
      </c>
      <c r="O255" s="91"/>
      <c r="P255" s="228">
        <f>O255*H255</f>
        <v>0</v>
      </c>
      <c r="Q255" s="228">
        <v>0</v>
      </c>
      <c r="R255" s="228">
        <f>Q255*H255</f>
        <v>0</v>
      </c>
      <c r="S255" s="228">
        <v>0</v>
      </c>
      <c r="T255" s="229">
        <f>S255*H255</f>
        <v>0</v>
      </c>
      <c r="U255" s="38"/>
      <c r="V255" s="38"/>
      <c r="W255" s="38"/>
      <c r="X255" s="38"/>
      <c r="Y255" s="38"/>
      <c r="Z255" s="38"/>
      <c r="AA255" s="38"/>
      <c r="AB255" s="38"/>
      <c r="AC255" s="38"/>
      <c r="AD255" s="38"/>
      <c r="AE255" s="38"/>
      <c r="AR255" s="230" t="s">
        <v>147</v>
      </c>
      <c r="AT255" s="230" t="s">
        <v>142</v>
      </c>
      <c r="AU255" s="230" t="s">
        <v>80</v>
      </c>
      <c r="AY255" s="17" t="s">
        <v>141</v>
      </c>
      <c r="BE255" s="231">
        <f>IF(N255="základní",J255,0)</f>
        <v>0</v>
      </c>
      <c r="BF255" s="231">
        <f>IF(N255="snížená",J255,0)</f>
        <v>0</v>
      </c>
      <c r="BG255" s="231">
        <f>IF(N255="zákl. přenesená",J255,0)</f>
        <v>0</v>
      </c>
      <c r="BH255" s="231">
        <f>IF(N255="sníž. přenesená",J255,0)</f>
        <v>0</v>
      </c>
      <c r="BI255" s="231">
        <f>IF(N255="nulová",J255,0)</f>
        <v>0</v>
      </c>
      <c r="BJ255" s="17" t="s">
        <v>80</v>
      </c>
      <c r="BK255" s="231">
        <f>ROUND(I255*H255,2)</f>
        <v>0</v>
      </c>
      <c r="BL255" s="17" t="s">
        <v>147</v>
      </c>
      <c r="BM255" s="230" t="s">
        <v>441</v>
      </c>
    </row>
    <row r="256" spans="1:51" s="12" customFormat="1" ht="12">
      <c r="A256" s="12"/>
      <c r="B256" s="232"/>
      <c r="C256" s="233"/>
      <c r="D256" s="234" t="s">
        <v>148</v>
      </c>
      <c r="E256" s="235" t="s">
        <v>1</v>
      </c>
      <c r="F256" s="236" t="s">
        <v>442</v>
      </c>
      <c r="G256" s="233"/>
      <c r="H256" s="237">
        <v>1.8</v>
      </c>
      <c r="I256" s="238"/>
      <c r="J256" s="233"/>
      <c r="K256" s="233"/>
      <c r="L256" s="239"/>
      <c r="M256" s="240"/>
      <c r="N256" s="241"/>
      <c r="O256" s="241"/>
      <c r="P256" s="241"/>
      <c r="Q256" s="241"/>
      <c r="R256" s="241"/>
      <c r="S256" s="241"/>
      <c r="T256" s="242"/>
      <c r="U256" s="12"/>
      <c r="V256" s="12"/>
      <c r="W256" s="12"/>
      <c r="X256" s="12"/>
      <c r="Y256" s="12"/>
      <c r="Z256" s="12"/>
      <c r="AA256" s="12"/>
      <c r="AB256" s="12"/>
      <c r="AC256" s="12"/>
      <c r="AD256" s="12"/>
      <c r="AE256" s="12"/>
      <c r="AT256" s="243" t="s">
        <v>148</v>
      </c>
      <c r="AU256" s="243" t="s">
        <v>80</v>
      </c>
      <c r="AV256" s="12" t="s">
        <v>82</v>
      </c>
      <c r="AW256" s="12" t="s">
        <v>30</v>
      </c>
      <c r="AX256" s="12" t="s">
        <v>73</v>
      </c>
      <c r="AY256" s="243" t="s">
        <v>141</v>
      </c>
    </row>
    <row r="257" spans="1:51" s="13" customFormat="1" ht="12">
      <c r="A257" s="13"/>
      <c r="B257" s="244"/>
      <c r="C257" s="245"/>
      <c r="D257" s="234" t="s">
        <v>148</v>
      </c>
      <c r="E257" s="246" t="s">
        <v>1</v>
      </c>
      <c r="F257" s="247" t="s">
        <v>150</v>
      </c>
      <c r="G257" s="245"/>
      <c r="H257" s="248">
        <v>1.8</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148</v>
      </c>
      <c r="AU257" s="254" t="s">
        <v>80</v>
      </c>
      <c r="AV257" s="13" t="s">
        <v>147</v>
      </c>
      <c r="AW257" s="13" t="s">
        <v>30</v>
      </c>
      <c r="AX257" s="13" t="s">
        <v>80</v>
      </c>
      <c r="AY257" s="254" t="s">
        <v>141</v>
      </c>
    </row>
    <row r="258" spans="1:65" s="2" customFormat="1" ht="24.15" customHeight="1">
      <c r="A258" s="38"/>
      <c r="B258" s="39"/>
      <c r="C258" s="219" t="s">
        <v>349</v>
      </c>
      <c r="D258" s="219" t="s">
        <v>142</v>
      </c>
      <c r="E258" s="220" t="s">
        <v>443</v>
      </c>
      <c r="F258" s="221" t="s">
        <v>444</v>
      </c>
      <c r="G258" s="222" t="s">
        <v>331</v>
      </c>
      <c r="H258" s="223">
        <v>9.062</v>
      </c>
      <c r="I258" s="224"/>
      <c r="J258" s="225">
        <f>ROUND(I258*H258,2)</f>
        <v>0</v>
      </c>
      <c r="K258" s="221" t="s">
        <v>146</v>
      </c>
      <c r="L258" s="44"/>
      <c r="M258" s="226" t="s">
        <v>1</v>
      </c>
      <c r="N258" s="227" t="s">
        <v>38</v>
      </c>
      <c r="O258" s="91"/>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147</v>
      </c>
      <c r="AT258" s="230" t="s">
        <v>142</v>
      </c>
      <c r="AU258" s="230" t="s">
        <v>80</v>
      </c>
      <c r="AY258" s="17" t="s">
        <v>141</v>
      </c>
      <c r="BE258" s="231">
        <f>IF(N258="základní",J258,0)</f>
        <v>0</v>
      </c>
      <c r="BF258" s="231">
        <f>IF(N258="snížená",J258,0)</f>
        <v>0</v>
      </c>
      <c r="BG258" s="231">
        <f>IF(N258="zákl. přenesená",J258,0)</f>
        <v>0</v>
      </c>
      <c r="BH258" s="231">
        <f>IF(N258="sníž. přenesená",J258,0)</f>
        <v>0</v>
      </c>
      <c r="BI258" s="231">
        <f>IF(N258="nulová",J258,0)</f>
        <v>0</v>
      </c>
      <c r="BJ258" s="17" t="s">
        <v>80</v>
      </c>
      <c r="BK258" s="231">
        <f>ROUND(I258*H258,2)</f>
        <v>0</v>
      </c>
      <c r="BL258" s="17" t="s">
        <v>147</v>
      </c>
      <c r="BM258" s="230" t="s">
        <v>445</v>
      </c>
    </row>
    <row r="259" spans="1:51" s="12" customFormat="1" ht="12">
      <c r="A259" s="12"/>
      <c r="B259" s="232"/>
      <c r="C259" s="233"/>
      <c r="D259" s="234" t="s">
        <v>148</v>
      </c>
      <c r="E259" s="235" t="s">
        <v>1</v>
      </c>
      <c r="F259" s="236" t="s">
        <v>446</v>
      </c>
      <c r="G259" s="233"/>
      <c r="H259" s="237">
        <v>9.062</v>
      </c>
      <c r="I259" s="238"/>
      <c r="J259" s="233"/>
      <c r="K259" s="233"/>
      <c r="L259" s="239"/>
      <c r="M259" s="240"/>
      <c r="N259" s="241"/>
      <c r="O259" s="241"/>
      <c r="P259" s="241"/>
      <c r="Q259" s="241"/>
      <c r="R259" s="241"/>
      <c r="S259" s="241"/>
      <c r="T259" s="242"/>
      <c r="U259" s="12"/>
      <c r="V259" s="12"/>
      <c r="W259" s="12"/>
      <c r="X259" s="12"/>
      <c r="Y259" s="12"/>
      <c r="Z259" s="12"/>
      <c r="AA259" s="12"/>
      <c r="AB259" s="12"/>
      <c r="AC259" s="12"/>
      <c r="AD259" s="12"/>
      <c r="AE259" s="12"/>
      <c r="AT259" s="243" t="s">
        <v>148</v>
      </c>
      <c r="AU259" s="243" t="s">
        <v>80</v>
      </c>
      <c r="AV259" s="12" t="s">
        <v>82</v>
      </c>
      <c r="AW259" s="12" t="s">
        <v>30</v>
      </c>
      <c r="AX259" s="12" t="s">
        <v>73</v>
      </c>
      <c r="AY259" s="243" t="s">
        <v>141</v>
      </c>
    </row>
    <row r="260" spans="1:51" s="13" customFormat="1" ht="12">
      <c r="A260" s="13"/>
      <c r="B260" s="244"/>
      <c r="C260" s="245"/>
      <c r="D260" s="234" t="s">
        <v>148</v>
      </c>
      <c r="E260" s="246" t="s">
        <v>1</v>
      </c>
      <c r="F260" s="247" t="s">
        <v>150</v>
      </c>
      <c r="G260" s="245"/>
      <c r="H260" s="248">
        <v>9.062</v>
      </c>
      <c r="I260" s="249"/>
      <c r="J260" s="245"/>
      <c r="K260" s="245"/>
      <c r="L260" s="250"/>
      <c r="M260" s="251"/>
      <c r="N260" s="252"/>
      <c r="O260" s="252"/>
      <c r="P260" s="252"/>
      <c r="Q260" s="252"/>
      <c r="R260" s="252"/>
      <c r="S260" s="252"/>
      <c r="T260" s="253"/>
      <c r="U260" s="13"/>
      <c r="V260" s="13"/>
      <c r="W260" s="13"/>
      <c r="X260" s="13"/>
      <c r="Y260" s="13"/>
      <c r="Z260" s="13"/>
      <c r="AA260" s="13"/>
      <c r="AB260" s="13"/>
      <c r="AC260" s="13"/>
      <c r="AD260" s="13"/>
      <c r="AE260" s="13"/>
      <c r="AT260" s="254" t="s">
        <v>148</v>
      </c>
      <c r="AU260" s="254" t="s">
        <v>80</v>
      </c>
      <c r="AV260" s="13" t="s">
        <v>147</v>
      </c>
      <c r="AW260" s="13" t="s">
        <v>30</v>
      </c>
      <c r="AX260" s="13" t="s">
        <v>80</v>
      </c>
      <c r="AY260" s="254" t="s">
        <v>141</v>
      </c>
    </row>
    <row r="261" spans="1:63" s="11" customFormat="1" ht="25.9" customHeight="1">
      <c r="A261" s="11"/>
      <c r="B261" s="205"/>
      <c r="C261" s="206"/>
      <c r="D261" s="207" t="s">
        <v>72</v>
      </c>
      <c r="E261" s="208" t="s">
        <v>140</v>
      </c>
      <c r="F261" s="208" t="s">
        <v>447</v>
      </c>
      <c r="G261" s="206"/>
      <c r="H261" s="206"/>
      <c r="I261" s="209"/>
      <c r="J261" s="210">
        <f>BK261</f>
        <v>0</v>
      </c>
      <c r="K261" s="206"/>
      <c r="L261" s="211"/>
      <c r="M261" s="212"/>
      <c r="N261" s="213"/>
      <c r="O261" s="213"/>
      <c r="P261" s="214">
        <f>SUM(P262:P298)</f>
        <v>0</v>
      </c>
      <c r="Q261" s="213"/>
      <c r="R261" s="214">
        <f>SUM(R262:R298)</f>
        <v>0</v>
      </c>
      <c r="S261" s="213"/>
      <c r="T261" s="215">
        <f>SUM(T262:T298)</f>
        <v>0</v>
      </c>
      <c r="U261" s="11"/>
      <c r="V261" s="11"/>
      <c r="W261" s="11"/>
      <c r="X261" s="11"/>
      <c r="Y261" s="11"/>
      <c r="Z261" s="11"/>
      <c r="AA261" s="11"/>
      <c r="AB261" s="11"/>
      <c r="AC261" s="11"/>
      <c r="AD261" s="11"/>
      <c r="AE261" s="11"/>
      <c r="AR261" s="216" t="s">
        <v>80</v>
      </c>
      <c r="AT261" s="217" t="s">
        <v>72</v>
      </c>
      <c r="AU261" s="217" t="s">
        <v>73</v>
      </c>
      <c r="AY261" s="216" t="s">
        <v>141</v>
      </c>
      <c r="BK261" s="218">
        <f>SUM(BK262:BK298)</f>
        <v>0</v>
      </c>
    </row>
    <row r="262" spans="1:65" s="2" customFormat="1" ht="24.15" customHeight="1">
      <c r="A262" s="38"/>
      <c r="B262" s="39"/>
      <c r="C262" s="219" t="s">
        <v>448</v>
      </c>
      <c r="D262" s="219" t="s">
        <v>142</v>
      </c>
      <c r="E262" s="220" t="s">
        <v>449</v>
      </c>
      <c r="F262" s="221" t="s">
        <v>450</v>
      </c>
      <c r="G262" s="222" t="s">
        <v>275</v>
      </c>
      <c r="H262" s="223">
        <v>5208</v>
      </c>
      <c r="I262" s="224"/>
      <c r="J262" s="225">
        <f>ROUND(I262*H262,2)</f>
        <v>0</v>
      </c>
      <c r="K262" s="221" t="s">
        <v>276</v>
      </c>
      <c r="L262" s="44"/>
      <c r="M262" s="226" t="s">
        <v>1</v>
      </c>
      <c r="N262" s="227" t="s">
        <v>38</v>
      </c>
      <c r="O262" s="91"/>
      <c r="P262" s="228">
        <f>O262*H262</f>
        <v>0</v>
      </c>
      <c r="Q262" s="228">
        <v>0</v>
      </c>
      <c r="R262" s="228">
        <f>Q262*H262</f>
        <v>0</v>
      </c>
      <c r="S262" s="228">
        <v>0</v>
      </c>
      <c r="T262" s="229">
        <f>S262*H262</f>
        <v>0</v>
      </c>
      <c r="U262" s="38"/>
      <c r="V262" s="38"/>
      <c r="W262" s="38"/>
      <c r="X262" s="38"/>
      <c r="Y262" s="38"/>
      <c r="Z262" s="38"/>
      <c r="AA262" s="38"/>
      <c r="AB262" s="38"/>
      <c r="AC262" s="38"/>
      <c r="AD262" s="38"/>
      <c r="AE262" s="38"/>
      <c r="AR262" s="230" t="s">
        <v>147</v>
      </c>
      <c r="AT262" s="230" t="s">
        <v>142</v>
      </c>
      <c r="AU262" s="230" t="s">
        <v>80</v>
      </c>
      <c r="AY262" s="17" t="s">
        <v>141</v>
      </c>
      <c r="BE262" s="231">
        <f>IF(N262="základní",J262,0)</f>
        <v>0</v>
      </c>
      <c r="BF262" s="231">
        <f>IF(N262="snížená",J262,0)</f>
        <v>0</v>
      </c>
      <c r="BG262" s="231">
        <f>IF(N262="zákl. přenesená",J262,0)</f>
        <v>0</v>
      </c>
      <c r="BH262" s="231">
        <f>IF(N262="sníž. přenesená",J262,0)</f>
        <v>0</v>
      </c>
      <c r="BI262" s="231">
        <f>IF(N262="nulová",J262,0)</f>
        <v>0</v>
      </c>
      <c r="BJ262" s="17" t="s">
        <v>80</v>
      </c>
      <c r="BK262" s="231">
        <f>ROUND(I262*H262,2)</f>
        <v>0</v>
      </c>
      <c r="BL262" s="17" t="s">
        <v>147</v>
      </c>
      <c r="BM262" s="230" t="s">
        <v>451</v>
      </c>
    </row>
    <row r="263" spans="1:65" s="2" customFormat="1" ht="14.4" customHeight="1">
      <c r="A263" s="38"/>
      <c r="B263" s="39"/>
      <c r="C263" s="273" t="s">
        <v>353</v>
      </c>
      <c r="D263" s="273" t="s">
        <v>153</v>
      </c>
      <c r="E263" s="274" t="s">
        <v>452</v>
      </c>
      <c r="F263" s="275" t="s">
        <v>453</v>
      </c>
      <c r="G263" s="276" t="s">
        <v>315</v>
      </c>
      <c r="H263" s="277">
        <v>184.363</v>
      </c>
      <c r="I263" s="278"/>
      <c r="J263" s="279">
        <f>ROUND(I263*H263,2)</f>
        <v>0</v>
      </c>
      <c r="K263" s="275" t="s">
        <v>276</v>
      </c>
      <c r="L263" s="280"/>
      <c r="M263" s="281" t="s">
        <v>1</v>
      </c>
      <c r="N263" s="282" t="s">
        <v>38</v>
      </c>
      <c r="O263" s="91"/>
      <c r="P263" s="228">
        <f>O263*H263</f>
        <v>0</v>
      </c>
      <c r="Q263" s="228">
        <v>0</v>
      </c>
      <c r="R263" s="228">
        <f>Q263*H263</f>
        <v>0</v>
      </c>
      <c r="S263" s="228">
        <v>0</v>
      </c>
      <c r="T263" s="229">
        <f>S263*H263</f>
        <v>0</v>
      </c>
      <c r="U263" s="38"/>
      <c r="V263" s="38"/>
      <c r="W263" s="38"/>
      <c r="X263" s="38"/>
      <c r="Y263" s="38"/>
      <c r="Z263" s="38"/>
      <c r="AA263" s="38"/>
      <c r="AB263" s="38"/>
      <c r="AC263" s="38"/>
      <c r="AD263" s="38"/>
      <c r="AE263" s="38"/>
      <c r="AR263" s="230" t="s">
        <v>162</v>
      </c>
      <c r="AT263" s="230" t="s">
        <v>153</v>
      </c>
      <c r="AU263" s="230" t="s">
        <v>80</v>
      </c>
      <c r="AY263" s="17" t="s">
        <v>141</v>
      </c>
      <c r="BE263" s="231">
        <f>IF(N263="základní",J263,0)</f>
        <v>0</v>
      </c>
      <c r="BF263" s="231">
        <f>IF(N263="snížená",J263,0)</f>
        <v>0</v>
      </c>
      <c r="BG263" s="231">
        <f>IF(N263="zákl. přenesená",J263,0)</f>
        <v>0</v>
      </c>
      <c r="BH263" s="231">
        <f>IF(N263="sníž. přenesená",J263,0)</f>
        <v>0</v>
      </c>
      <c r="BI263" s="231">
        <f>IF(N263="nulová",J263,0)</f>
        <v>0</v>
      </c>
      <c r="BJ263" s="17" t="s">
        <v>80</v>
      </c>
      <c r="BK263" s="231">
        <f>ROUND(I263*H263,2)</f>
        <v>0</v>
      </c>
      <c r="BL263" s="17" t="s">
        <v>147</v>
      </c>
      <c r="BM263" s="230" t="s">
        <v>454</v>
      </c>
    </row>
    <row r="264" spans="1:51" s="12" customFormat="1" ht="12">
      <c r="A264" s="12"/>
      <c r="B264" s="232"/>
      <c r="C264" s="233"/>
      <c r="D264" s="234" t="s">
        <v>148</v>
      </c>
      <c r="E264" s="235" t="s">
        <v>1</v>
      </c>
      <c r="F264" s="236" t="s">
        <v>455</v>
      </c>
      <c r="G264" s="233"/>
      <c r="H264" s="237">
        <v>184.363</v>
      </c>
      <c r="I264" s="238"/>
      <c r="J264" s="233"/>
      <c r="K264" s="233"/>
      <c r="L264" s="239"/>
      <c r="M264" s="240"/>
      <c r="N264" s="241"/>
      <c r="O264" s="241"/>
      <c r="P264" s="241"/>
      <c r="Q264" s="241"/>
      <c r="R264" s="241"/>
      <c r="S264" s="241"/>
      <c r="T264" s="242"/>
      <c r="U264" s="12"/>
      <c r="V264" s="12"/>
      <c r="W264" s="12"/>
      <c r="X264" s="12"/>
      <c r="Y264" s="12"/>
      <c r="Z264" s="12"/>
      <c r="AA264" s="12"/>
      <c r="AB264" s="12"/>
      <c r="AC264" s="12"/>
      <c r="AD264" s="12"/>
      <c r="AE264" s="12"/>
      <c r="AT264" s="243" t="s">
        <v>148</v>
      </c>
      <c r="AU264" s="243" t="s">
        <v>80</v>
      </c>
      <c r="AV264" s="12" t="s">
        <v>82</v>
      </c>
      <c r="AW264" s="12" t="s">
        <v>30</v>
      </c>
      <c r="AX264" s="12" t="s">
        <v>73</v>
      </c>
      <c r="AY264" s="243" t="s">
        <v>141</v>
      </c>
    </row>
    <row r="265" spans="1:51" s="13" customFormat="1" ht="12">
      <c r="A265" s="13"/>
      <c r="B265" s="244"/>
      <c r="C265" s="245"/>
      <c r="D265" s="234" t="s">
        <v>148</v>
      </c>
      <c r="E265" s="246" t="s">
        <v>1</v>
      </c>
      <c r="F265" s="247" t="s">
        <v>150</v>
      </c>
      <c r="G265" s="245"/>
      <c r="H265" s="248">
        <v>184.363</v>
      </c>
      <c r="I265" s="249"/>
      <c r="J265" s="245"/>
      <c r="K265" s="245"/>
      <c r="L265" s="250"/>
      <c r="M265" s="251"/>
      <c r="N265" s="252"/>
      <c r="O265" s="252"/>
      <c r="P265" s="252"/>
      <c r="Q265" s="252"/>
      <c r="R265" s="252"/>
      <c r="S265" s="252"/>
      <c r="T265" s="253"/>
      <c r="U265" s="13"/>
      <c r="V265" s="13"/>
      <c r="W265" s="13"/>
      <c r="X265" s="13"/>
      <c r="Y265" s="13"/>
      <c r="Z265" s="13"/>
      <c r="AA265" s="13"/>
      <c r="AB265" s="13"/>
      <c r="AC265" s="13"/>
      <c r="AD265" s="13"/>
      <c r="AE265" s="13"/>
      <c r="AT265" s="254" t="s">
        <v>148</v>
      </c>
      <c r="AU265" s="254" t="s">
        <v>80</v>
      </c>
      <c r="AV265" s="13" t="s">
        <v>147</v>
      </c>
      <c r="AW265" s="13" t="s">
        <v>30</v>
      </c>
      <c r="AX265" s="13" t="s">
        <v>80</v>
      </c>
      <c r="AY265" s="254" t="s">
        <v>141</v>
      </c>
    </row>
    <row r="266" spans="1:65" s="2" customFormat="1" ht="14.4" customHeight="1">
      <c r="A266" s="38"/>
      <c r="B266" s="39"/>
      <c r="C266" s="219" t="s">
        <v>456</v>
      </c>
      <c r="D266" s="219" t="s">
        <v>142</v>
      </c>
      <c r="E266" s="220" t="s">
        <v>457</v>
      </c>
      <c r="F266" s="221" t="s">
        <v>458</v>
      </c>
      <c r="G266" s="222" t="s">
        <v>269</v>
      </c>
      <c r="H266" s="223">
        <v>5494</v>
      </c>
      <c r="I266" s="224"/>
      <c r="J266" s="225">
        <f>ROUND(I266*H266,2)</f>
        <v>0</v>
      </c>
      <c r="K266" s="221" t="s">
        <v>146</v>
      </c>
      <c r="L266" s="44"/>
      <c r="M266" s="226" t="s">
        <v>1</v>
      </c>
      <c r="N266" s="227" t="s">
        <v>38</v>
      </c>
      <c r="O266" s="91"/>
      <c r="P266" s="228">
        <f>O266*H266</f>
        <v>0</v>
      </c>
      <c r="Q266" s="228">
        <v>0</v>
      </c>
      <c r="R266" s="228">
        <f>Q266*H266</f>
        <v>0</v>
      </c>
      <c r="S266" s="228">
        <v>0</v>
      </c>
      <c r="T266" s="229">
        <f>S266*H266</f>
        <v>0</v>
      </c>
      <c r="U266" s="38"/>
      <c r="V266" s="38"/>
      <c r="W266" s="38"/>
      <c r="X266" s="38"/>
      <c r="Y266" s="38"/>
      <c r="Z266" s="38"/>
      <c r="AA266" s="38"/>
      <c r="AB266" s="38"/>
      <c r="AC266" s="38"/>
      <c r="AD266" s="38"/>
      <c r="AE266" s="38"/>
      <c r="AR266" s="230" t="s">
        <v>147</v>
      </c>
      <c r="AT266" s="230" t="s">
        <v>142</v>
      </c>
      <c r="AU266" s="230" t="s">
        <v>80</v>
      </c>
      <c r="AY266" s="17" t="s">
        <v>141</v>
      </c>
      <c r="BE266" s="231">
        <f>IF(N266="základní",J266,0)</f>
        <v>0</v>
      </c>
      <c r="BF266" s="231">
        <f>IF(N266="snížená",J266,0)</f>
        <v>0</v>
      </c>
      <c r="BG266" s="231">
        <f>IF(N266="zákl. přenesená",J266,0)</f>
        <v>0</v>
      </c>
      <c r="BH266" s="231">
        <f>IF(N266="sníž. přenesená",J266,0)</f>
        <v>0</v>
      </c>
      <c r="BI266" s="231">
        <f>IF(N266="nulová",J266,0)</f>
        <v>0</v>
      </c>
      <c r="BJ266" s="17" t="s">
        <v>80</v>
      </c>
      <c r="BK266" s="231">
        <f>ROUND(I266*H266,2)</f>
        <v>0</v>
      </c>
      <c r="BL266" s="17" t="s">
        <v>147</v>
      </c>
      <c r="BM266" s="230" t="s">
        <v>459</v>
      </c>
    </row>
    <row r="267" spans="1:51" s="12" customFormat="1" ht="12">
      <c r="A267" s="12"/>
      <c r="B267" s="232"/>
      <c r="C267" s="233"/>
      <c r="D267" s="234" t="s">
        <v>148</v>
      </c>
      <c r="E267" s="235" t="s">
        <v>1</v>
      </c>
      <c r="F267" s="236" t="s">
        <v>460</v>
      </c>
      <c r="G267" s="233"/>
      <c r="H267" s="237">
        <v>5494</v>
      </c>
      <c r="I267" s="238"/>
      <c r="J267" s="233"/>
      <c r="K267" s="233"/>
      <c r="L267" s="239"/>
      <c r="M267" s="240"/>
      <c r="N267" s="241"/>
      <c r="O267" s="241"/>
      <c r="P267" s="241"/>
      <c r="Q267" s="241"/>
      <c r="R267" s="241"/>
      <c r="S267" s="241"/>
      <c r="T267" s="242"/>
      <c r="U267" s="12"/>
      <c r="V267" s="12"/>
      <c r="W267" s="12"/>
      <c r="X267" s="12"/>
      <c r="Y267" s="12"/>
      <c r="Z267" s="12"/>
      <c r="AA267" s="12"/>
      <c r="AB267" s="12"/>
      <c r="AC267" s="12"/>
      <c r="AD267" s="12"/>
      <c r="AE267" s="12"/>
      <c r="AT267" s="243" t="s">
        <v>148</v>
      </c>
      <c r="AU267" s="243" t="s">
        <v>80</v>
      </c>
      <c r="AV267" s="12" t="s">
        <v>82</v>
      </c>
      <c r="AW267" s="12" t="s">
        <v>30</v>
      </c>
      <c r="AX267" s="12" t="s">
        <v>73</v>
      </c>
      <c r="AY267" s="243" t="s">
        <v>141</v>
      </c>
    </row>
    <row r="268" spans="1:51" s="13" customFormat="1" ht="12">
      <c r="A268" s="13"/>
      <c r="B268" s="244"/>
      <c r="C268" s="245"/>
      <c r="D268" s="234" t="s">
        <v>148</v>
      </c>
      <c r="E268" s="246" t="s">
        <v>1</v>
      </c>
      <c r="F268" s="247" t="s">
        <v>150</v>
      </c>
      <c r="G268" s="245"/>
      <c r="H268" s="248">
        <v>5494</v>
      </c>
      <c r="I268" s="249"/>
      <c r="J268" s="245"/>
      <c r="K268" s="245"/>
      <c r="L268" s="250"/>
      <c r="M268" s="251"/>
      <c r="N268" s="252"/>
      <c r="O268" s="252"/>
      <c r="P268" s="252"/>
      <c r="Q268" s="252"/>
      <c r="R268" s="252"/>
      <c r="S268" s="252"/>
      <c r="T268" s="253"/>
      <c r="U268" s="13"/>
      <c r="V268" s="13"/>
      <c r="W268" s="13"/>
      <c r="X268" s="13"/>
      <c r="Y268" s="13"/>
      <c r="Z268" s="13"/>
      <c r="AA268" s="13"/>
      <c r="AB268" s="13"/>
      <c r="AC268" s="13"/>
      <c r="AD268" s="13"/>
      <c r="AE268" s="13"/>
      <c r="AT268" s="254" t="s">
        <v>148</v>
      </c>
      <c r="AU268" s="254" t="s">
        <v>80</v>
      </c>
      <c r="AV268" s="13" t="s">
        <v>147</v>
      </c>
      <c r="AW268" s="13" t="s">
        <v>30</v>
      </c>
      <c r="AX268" s="13" t="s">
        <v>80</v>
      </c>
      <c r="AY268" s="254" t="s">
        <v>141</v>
      </c>
    </row>
    <row r="269" spans="1:65" s="2" customFormat="1" ht="14.4" customHeight="1">
      <c r="A269" s="38"/>
      <c r="B269" s="39"/>
      <c r="C269" s="219" t="s">
        <v>357</v>
      </c>
      <c r="D269" s="219" t="s">
        <v>142</v>
      </c>
      <c r="E269" s="220" t="s">
        <v>461</v>
      </c>
      <c r="F269" s="221" t="s">
        <v>462</v>
      </c>
      <c r="G269" s="222" t="s">
        <v>275</v>
      </c>
      <c r="H269" s="223">
        <v>5169</v>
      </c>
      <c r="I269" s="224"/>
      <c r="J269" s="225">
        <f>ROUND(I269*H269,2)</f>
        <v>0</v>
      </c>
      <c r="K269" s="221" t="s">
        <v>276</v>
      </c>
      <c r="L269" s="44"/>
      <c r="M269" s="226" t="s">
        <v>1</v>
      </c>
      <c r="N269" s="227" t="s">
        <v>38</v>
      </c>
      <c r="O269" s="91"/>
      <c r="P269" s="228">
        <f>O269*H269</f>
        <v>0</v>
      </c>
      <c r="Q269" s="228">
        <v>0</v>
      </c>
      <c r="R269" s="228">
        <f>Q269*H269</f>
        <v>0</v>
      </c>
      <c r="S269" s="228">
        <v>0</v>
      </c>
      <c r="T269" s="229">
        <f>S269*H269</f>
        <v>0</v>
      </c>
      <c r="U269" s="38"/>
      <c r="V269" s="38"/>
      <c r="W269" s="38"/>
      <c r="X269" s="38"/>
      <c r="Y269" s="38"/>
      <c r="Z269" s="38"/>
      <c r="AA269" s="38"/>
      <c r="AB269" s="38"/>
      <c r="AC269" s="38"/>
      <c r="AD269" s="38"/>
      <c r="AE269" s="38"/>
      <c r="AR269" s="230" t="s">
        <v>147</v>
      </c>
      <c r="AT269" s="230" t="s">
        <v>142</v>
      </c>
      <c r="AU269" s="230" t="s">
        <v>80</v>
      </c>
      <c r="AY269" s="17" t="s">
        <v>141</v>
      </c>
      <c r="BE269" s="231">
        <f>IF(N269="základní",J269,0)</f>
        <v>0</v>
      </c>
      <c r="BF269" s="231">
        <f>IF(N269="snížená",J269,0)</f>
        <v>0</v>
      </c>
      <c r="BG269" s="231">
        <f>IF(N269="zákl. přenesená",J269,0)</f>
        <v>0</v>
      </c>
      <c r="BH269" s="231">
        <f>IF(N269="sníž. přenesená",J269,0)</f>
        <v>0</v>
      </c>
      <c r="BI269" s="231">
        <f>IF(N269="nulová",J269,0)</f>
        <v>0</v>
      </c>
      <c r="BJ269" s="17" t="s">
        <v>80</v>
      </c>
      <c r="BK269" s="231">
        <f>ROUND(I269*H269,2)</f>
        <v>0</v>
      </c>
      <c r="BL269" s="17" t="s">
        <v>147</v>
      </c>
      <c r="BM269" s="230" t="s">
        <v>463</v>
      </c>
    </row>
    <row r="270" spans="1:51" s="12" customFormat="1" ht="12">
      <c r="A270" s="12"/>
      <c r="B270" s="232"/>
      <c r="C270" s="233"/>
      <c r="D270" s="234" t="s">
        <v>148</v>
      </c>
      <c r="E270" s="235" t="s">
        <v>1</v>
      </c>
      <c r="F270" s="236" t="s">
        <v>464</v>
      </c>
      <c r="G270" s="233"/>
      <c r="H270" s="237">
        <v>5169</v>
      </c>
      <c r="I270" s="238"/>
      <c r="J270" s="233"/>
      <c r="K270" s="233"/>
      <c r="L270" s="239"/>
      <c r="M270" s="240"/>
      <c r="N270" s="241"/>
      <c r="O270" s="241"/>
      <c r="P270" s="241"/>
      <c r="Q270" s="241"/>
      <c r="R270" s="241"/>
      <c r="S270" s="241"/>
      <c r="T270" s="242"/>
      <c r="U270" s="12"/>
      <c r="V270" s="12"/>
      <c r="W270" s="12"/>
      <c r="X270" s="12"/>
      <c r="Y270" s="12"/>
      <c r="Z270" s="12"/>
      <c r="AA270" s="12"/>
      <c r="AB270" s="12"/>
      <c r="AC270" s="12"/>
      <c r="AD270" s="12"/>
      <c r="AE270" s="12"/>
      <c r="AT270" s="243" t="s">
        <v>148</v>
      </c>
      <c r="AU270" s="243" t="s">
        <v>80</v>
      </c>
      <c r="AV270" s="12" t="s">
        <v>82</v>
      </c>
      <c r="AW270" s="12" t="s">
        <v>30</v>
      </c>
      <c r="AX270" s="12" t="s">
        <v>73</v>
      </c>
      <c r="AY270" s="243" t="s">
        <v>141</v>
      </c>
    </row>
    <row r="271" spans="1:51" s="13" customFormat="1" ht="12">
      <c r="A271" s="13"/>
      <c r="B271" s="244"/>
      <c r="C271" s="245"/>
      <c r="D271" s="234" t="s">
        <v>148</v>
      </c>
      <c r="E271" s="246" t="s">
        <v>1</v>
      </c>
      <c r="F271" s="247" t="s">
        <v>150</v>
      </c>
      <c r="G271" s="245"/>
      <c r="H271" s="248">
        <v>5169</v>
      </c>
      <c r="I271" s="249"/>
      <c r="J271" s="245"/>
      <c r="K271" s="245"/>
      <c r="L271" s="250"/>
      <c r="M271" s="251"/>
      <c r="N271" s="252"/>
      <c r="O271" s="252"/>
      <c r="P271" s="252"/>
      <c r="Q271" s="252"/>
      <c r="R271" s="252"/>
      <c r="S271" s="252"/>
      <c r="T271" s="253"/>
      <c r="U271" s="13"/>
      <c r="V271" s="13"/>
      <c r="W271" s="13"/>
      <c r="X271" s="13"/>
      <c r="Y271" s="13"/>
      <c r="Z271" s="13"/>
      <c r="AA271" s="13"/>
      <c r="AB271" s="13"/>
      <c r="AC271" s="13"/>
      <c r="AD271" s="13"/>
      <c r="AE271" s="13"/>
      <c r="AT271" s="254" t="s">
        <v>148</v>
      </c>
      <c r="AU271" s="254" t="s">
        <v>80</v>
      </c>
      <c r="AV271" s="13" t="s">
        <v>147</v>
      </c>
      <c r="AW271" s="13" t="s">
        <v>30</v>
      </c>
      <c r="AX271" s="13" t="s">
        <v>80</v>
      </c>
      <c r="AY271" s="254" t="s">
        <v>141</v>
      </c>
    </row>
    <row r="272" spans="1:65" s="2" customFormat="1" ht="24.15" customHeight="1">
      <c r="A272" s="38"/>
      <c r="B272" s="39"/>
      <c r="C272" s="219" t="s">
        <v>465</v>
      </c>
      <c r="D272" s="219" t="s">
        <v>142</v>
      </c>
      <c r="E272" s="220" t="s">
        <v>466</v>
      </c>
      <c r="F272" s="221" t="s">
        <v>467</v>
      </c>
      <c r="G272" s="222" t="s">
        <v>275</v>
      </c>
      <c r="H272" s="223">
        <v>5359</v>
      </c>
      <c r="I272" s="224"/>
      <c r="J272" s="225">
        <f>ROUND(I272*H272,2)</f>
        <v>0</v>
      </c>
      <c r="K272" s="221" t="s">
        <v>276</v>
      </c>
      <c r="L272" s="44"/>
      <c r="M272" s="226" t="s">
        <v>1</v>
      </c>
      <c r="N272" s="227" t="s">
        <v>38</v>
      </c>
      <c r="O272" s="91"/>
      <c r="P272" s="228">
        <f>O272*H272</f>
        <v>0</v>
      </c>
      <c r="Q272" s="228">
        <v>0</v>
      </c>
      <c r="R272" s="228">
        <f>Q272*H272</f>
        <v>0</v>
      </c>
      <c r="S272" s="228">
        <v>0</v>
      </c>
      <c r="T272" s="229">
        <f>S272*H272</f>
        <v>0</v>
      </c>
      <c r="U272" s="38"/>
      <c r="V272" s="38"/>
      <c r="W272" s="38"/>
      <c r="X272" s="38"/>
      <c r="Y272" s="38"/>
      <c r="Z272" s="38"/>
      <c r="AA272" s="38"/>
      <c r="AB272" s="38"/>
      <c r="AC272" s="38"/>
      <c r="AD272" s="38"/>
      <c r="AE272" s="38"/>
      <c r="AR272" s="230" t="s">
        <v>147</v>
      </c>
      <c r="AT272" s="230" t="s">
        <v>142</v>
      </c>
      <c r="AU272" s="230" t="s">
        <v>80</v>
      </c>
      <c r="AY272" s="17" t="s">
        <v>141</v>
      </c>
      <c r="BE272" s="231">
        <f>IF(N272="základní",J272,0)</f>
        <v>0</v>
      </c>
      <c r="BF272" s="231">
        <f>IF(N272="snížená",J272,0)</f>
        <v>0</v>
      </c>
      <c r="BG272" s="231">
        <f>IF(N272="zákl. přenesená",J272,0)</f>
        <v>0</v>
      </c>
      <c r="BH272" s="231">
        <f>IF(N272="sníž. přenesená",J272,0)</f>
        <v>0</v>
      </c>
      <c r="BI272" s="231">
        <f>IF(N272="nulová",J272,0)</f>
        <v>0</v>
      </c>
      <c r="BJ272" s="17" t="s">
        <v>80</v>
      </c>
      <c r="BK272" s="231">
        <f>ROUND(I272*H272,2)</f>
        <v>0</v>
      </c>
      <c r="BL272" s="17" t="s">
        <v>147</v>
      </c>
      <c r="BM272" s="230" t="s">
        <v>468</v>
      </c>
    </row>
    <row r="273" spans="1:51" s="12" customFormat="1" ht="12">
      <c r="A273" s="12"/>
      <c r="B273" s="232"/>
      <c r="C273" s="233"/>
      <c r="D273" s="234" t="s">
        <v>148</v>
      </c>
      <c r="E273" s="235" t="s">
        <v>1</v>
      </c>
      <c r="F273" s="236" t="s">
        <v>469</v>
      </c>
      <c r="G273" s="233"/>
      <c r="H273" s="237">
        <v>5359</v>
      </c>
      <c r="I273" s="238"/>
      <c r="J273" s="233"/>
      <c r="K273" s="233"/>
      <c r="L273" s="239"/>
      <c r="M273" s="240"/>
      <c r="N273" s="241"/>
      <c r="O273" s="241"/>
      <c r="P273" s="241"/>
      <c r="Q273" s="241"/>
      <c r="R273" s="241"/>
      <c r="S273" s="241"/>
      <c r="T273" s="242"/>
      <c r="U273" s="12"/>
      <c r="V273" s="12"/>
      <c r="W273" s="12"/>
      <c r="X273" s="12"/>
      <c r="Y273" s="12"/>
      <c r="Z273" s="12"/>
      <c r="AA273" s="12"/>
      <c r="AB273" s="12"/>
      <c r="AC273" s="12"/>
      <c r="AD273" s="12"/>
      <c r="AE273" s="12"/>
      <c r="AT273" s="243" t="s">
        <v>148</v>
      </c>
      <c r="AU273" s="243" t="s">
        <v>80</v>
      </c>
      <c r="AV273" s="12" t="s">
        <v>82</v>
      </c>
      <c r="AW273" s="12" t="s">
        <v>30</v>
      </c>
      <c r="AX273" s="12" t="s">
        <v>73</v>
      </c>
      <c r="AY273" s="243" t="s">
        <v>141</v>
      </c>
    </row>
    <row r="274" spans="1:51" s="13" customFormat="1" ht="12">
      <c r="A274" s="13"/>
      <c r="B274" s="244"/>
      <c r="C274" s="245"/>
      <c r="D274" s="234" t="s">
        <v>148</v>
      </c>
      <c r="E274" s="246" t="s">
        <v>1</v>
      </c>
      <c r="F274" s="247" t="s">
        <v>150</v>
      </c>
      <c r="G274" s="245"/>
      <c r="H274" s="248">
        <v>5359</v>
      </c>
      <c r="I274" s="249"/>
      <c r="J274" s="245"/>
      <c r="K274" s="245"/>
      <c r="L274" s="250"/>
      <c r="M274" s="251"/>
      <c r="N274" s="252"/>
      <c r="O274" s="252"/>
      <c r="P274" s="252"/>
      <c r="Q274" s="252"/>
      <c r="R274" s="252"/>
      <c r="S274" s="252"/>
      <c r="T274" s="253"/>
      <c r="U274" s="13"/>
      <c r="V274" s="13"/>
      <c r="W274" s="13"/>
      <c r="X274" s="13"/>
      <c r="Y274" s="13"/>
      <c r="Z274" s="13"/>
      <c r="AA274" s="13"/>
      <c r="AB274" s="13"/>
      <c r="AC274" s="13"/>
      <c r="AD274" s="13"/>
      <c r="AE274" s="13"/>
      <c r="AT274" s="254" t="s">
        <v>148</v>
      </c>
      <c r="AU274" s="254" t="s">
        <v>80</v>
      </c>
      <c r="AV274" s="13" t="s">
        <v>147</v>
      </c>
      <c r="AW274" s="13" t="s">
        <v>30</v>
      </c>
      <c r="AX274" s="13" t="s">
        <v>80</v>
      </c>
      <c r="AY274" s="254" t="s">
        <v>141</v>
      </c>
    </row>
    <row r="275" spans="1:65" s="2" customFormat="1" ht="14.4" customHeight="1">
      <c r="A275" s="38"/>
      <c r="B275" s="39"/>
      <c r="C275" s="219" t="s">
        <v>362</v>
      </c>
      <c r="D275" s="219" t="s">
        <v>142</v>
      </c>
      <c r="E275" s="220" t="s">
        <v>470</v>
      </c>
      <c r="F275" s="221" t="s">
        <v>471</v>
      </c>
      <c r="G275" s="222" t="s">
        <v>275</v>
      </c>
      <c r="H275" s="223">
        <v>2709</v>
      </c>
      <c r="I275" s="224"/>
      <c r="J275" s="225">
        <f>ROUND(I275*H275,2)</f>
        <v>0</v>
      </c>
      <c r="K275" s="221" t="s">
        <v>276</v>
      </c>
      <c r="L275" s="44"/>
      <c r="M275" s="226" t="s">
        <v>1</v>
      </c>
      <c r="N275" s="227" t="s">
        <v>38</v>
      </c>
      <c r="O275" s="91"/>
      <c r="P275" s="228">
        <f>O275*H275</f>
        <v>0</v>
      </c>
      <c r="Q275" s="228">
        <v>0</v>
      </c>
      <c r="R275" s="228">
        <f>Q275*H275</f>
        <v>0</v>
      </c>
      <c r="S275" s="228">
        <v>0</v>
      </c>
      <c r="T275" s="229">
        <f>S275*H275</f>
        <v>0</v>
      </c>
      <c r="U275" s="38"/>
      <c r="V275" s="38"/>
      <c r="W275" s="38"/>
      <c r="X275" s="38"/>
      <c r="Y275" s="38"/>
      <c r="Z275" s="38"/>
      <c r="AA275" s="38"/>
      <c r="AB275" s="38"/>
      <c r="AC275" s="38"/>
      <c r="AD275" s="38"/>
      <c r="AE275" s="38"/>
      <c r="AR275" s="230" t="s">
        <v>147</v>
      </c>
      <c r="AT275" s="230" t="s">
        <v>142</v>
      </c>
      <c r="AU275" s="230" t="s">
        <v>80</v>
      </c>
      <c r="AY275" s="17" t="s">
        <v>141</v>
      </c>
      <c r="BE275" s="231">
        <f>IF(N275="základní",J275,0)</f>
        <v>0</v>
      </c>
      <c r="BF275" s="231">
        <f>IF(N275="snížená",J275,0)</f>
        <v>0</v>
      </c>
      <c r="BG275" s="231">
        <f>IF(N275="zákl. přenesená",J275,0)</f>
        <v>0</v>
      </c>
      <c r="BH275" s="231">
        <f>IF(N275="sníž. přenesená",J275,0)</f>
        <v>0</v>
      </c>
      <c r="BI275" s="231">
        <f>IF(N275="nulová",J275,0)</f>
        <v>0</v>
      </c>
      <c r="BJ275" s="17" t="s">
        <v>80</v>
      </c>
      <c r="BK275" s="231">
        <f>ROUND(I275*H275,2)</f>
        <v>0</v>
      </c>
      <c r="BL275" s="17" t="s">
        <v>147</v>
      </c>
      <c r="BM275" s="230" t="s">
        <v>472</v>
      </c>
    </row>
    <row r="276" spans="1:51" s="12" customFormat="1" ht="12">
      <c r="A276" s="12"/>
      <c r="B276" s="232"/>
      <c r="C276" s="233"/>
      <c r="D276" s="234" t="s">
        <v>148</v>
      </c>
      <c r="E276" s="235" t="s">
        <v>1</v>
      </c>
      <c r="F276" s="236" t="s">
        <v>473</v>
      </c>
      <c r="G276" s="233"/>
      <c r="H276" s="237">
        <v>2709</v>
      </c>
      <c r="I276" s="238"/>
      <c r="J276" s="233"/>
      <c r="K276" s="233"/>
      <c r="L276" s="239"/>
      <c r="M276" s="240"/>
      <c r="N276" s="241"/>
      <c r="O276" s="241"/>
      <c r="P276" s="241"/>
      <c r="Q276" s="241"/>
      <c r="R276" s="241"/>
      <c r="S276" s="241"/>
      <c r="T276" s="242"/>
      <c r="U276" s="12"/>
      <c r="V276" s="12"/>
      <c r="W276" s="12"/>
      <c r="X276" s="12"/>
      <c r="Y276" s="12"/>
      <c r="Z276" s="12"/>
      <c r="AA276" s="12"/>
      <c r="AB276" s="12"/>
      <c r="AC276" s="12"/>
      <c r="AD276" s="12"/>
      <c r="AE276" s="12"/>
      <c r="AT276" s="243" t="s">
        <v>148</v>
      </c>
      <c r="AU276" s="243" t="s">
        <v>80</v>
      </c>
      <c r="AV276" s="12" t="s">
        <v>82</v>
      </c>
      <c r="AW276" s="12" t="s">
        <v>30</v>
      </c>
      <c r="AX276" s="12" t="s">
        <v>73</v>
      </c>
      <c r="AY276" s="243" t="s">
        <v>141</v>
      </c>
    </row>
    <row r="277" spans="1:51" s="13" customFormat="1" ht="12">
      <c r="A277" s="13"/>
      <c r="B277" s="244"/>
      <c r="C277" s="245"/>
      <c r="D277" s="234" t="s">
        <v>148</v>
      </c>
      <c r="E277" s="246" t="s">
        <v>1</v>
      </c>
      <c r="F277" s="247" t="s">
        <v>150</v>
      </c>
      <c r="G277" s="245"/>
      <c r="H277" s="248">
        <v>2709</v>
      </c>
      <c r="I277" s="249"/>
      <c r="J277" s="245"/>
      <c r="K277" s="245"/>
      <c r="L277" s="250"/>
      <c r="M277" s="251"/>
      <c r="N277" s="252"/>
      <c r="O277" s="252"/>
      <c r="P277" s="252"/>
      <c r="Q277" s="252"/>
      <c r="R277" s="252"/>
      <c r="S277" s="252"/>
      <c r="T277" s="253"/>
      <c r="U277" s="13"/>
      <c r="V277" s="13"/>
      <c r="W277" s="13"/>
      <c r="X277" s="13"/>
      <c r="Y277" s="13"/>
      <c r="Z277" s="13"/>
      <c r="AA277" s="13"/>
      <c r="AB277" s="13"/>
      <c r="AC277" s="13"/>
      <c r="AD277" s="13"/>
      <c r="AE277" s="13"/>
      <c r="AT277" s="254" t="s">
        <v>148</v>
      </c>
      <c r="AU277" s="254" t="s">
        <v>80</v>
      </c>
      <c r="AV277" s="13" t="s">
        <v>147</v>
      </c>
      <c r="AW277" s="13" t="s">
        <v>30</v>
      </c>
      <c r="AX277" s="13" t="s">
        <v>80</v>
      </c>
      <c r="AY277" s="254" t="s">
        <v>141</v>
      </c>
    </row>
    <row r="278" spans="1:65" s="2" customFormat="1" ht="14.4" customHeight="1">
      <c r="A278" s="38"/>
      <c r="B278" s="39"/>
      <c r="C278" s="219" t="s">
        <v>474</v>
      </c>
      <c r="D278" s="219" t="s">
        <v>142</v>
      </c>
      <c r="E278" s="220" t="s">
        <v>475</v>
      </c>
      <c r="F278" s="221" t="s">
        <v>476</v>
      </c>
      <c r="G278" s="222" t="s">
        <v>153</v>
      </c>
      <c r="H278" s="223">
        <v>120</v>
      </c>
      <c r="I278" s="224"/>
      <c r="J278" s="225">
        <f>ROUND(I278*H278,2)</f>
        <v>0</v>
      </c>
      <c r="K278" s="221" t="s">
        <v>276</v>
      </c>
      <c r="L278" s="44"/>
      <c r="M278" s="226" t="s">
        <v>1</v>
      </c>
      <c r="N278" s="227" t="s">
        <v>38</v>
      </c>
      <c r="O278" s="91"/>
      <c r="P278" s="228">
        <f>O278*H278</f>
        <v>0</v>
      </c>
      <c r="Q278" s="228">
        <v>0</v>
      </c>
      <c r="R278" s="228">
        <f>Q278*H278</f>
        <v>0</v>
      </c>
      <c r="S278" s="228">
        <v>0</v>
      </c>
      <c r="T278" s="229">
        <f>S278*H278</f>
        <v>0</v>
      </c>
      <c r="U278" s="38"/>
      <c r="V278" s="38"/>
      <c r="W278" s="38"/>
      <c r="X278" s="38"/>
      <c r="Y278" s="38"/>
      <c r="Z278" s="38"/>
      <c r="AA278" s="38"/>
      <c r="AB278" s="38"/>
      <c r="AC278" s="38"/>
      <c r="AD278" s="38"/>
      <c r="AE278" s="38"/>
      <c r="AR278" s="230" t="s">
        <v>147</v>
      </c>
      <c r="AT278" s="230" t="s">
        <v>142</v>
      </c>
      <c r="AU278" s="230" t="s">
        <v>80</v>
      </c>
      <c r="AY278" s="17" t="s">
        <v>141</v>
      </c>
      <c r="BE278" s="231">
        <f>IF(N278="základní",J278,0)</f>
        <v>0</v>
      </c>
      <c r="BF278" s="231">
        <f>IF(N278="snížená",J278,0)</f>
        <v>0</v>
      </c>
      <c r="BG278" s="231">
        <f>IF(N278="zákl. přenesená",J278,0)</f>
        <v>0</v>
      </c>
      <c r="BH278" s="231">
        <f>IF(N278="sníž. přenesená",J278,0)</f>
        <v>0</v>
      </c>
      <c r="BI278" s="231">
        <f>IF(N278="nulová",J278,0)</f>
        <v>0</v>
      </c>
      <c r="BJ278" s="17" t="s">
        <v>80</v>
      </c>
      <c r="BK278" s="231">
        <f>ROUND(I278*H278,2)</f>
        <v>0</v>
      </c>
      <c r="BL278" s="17" t="s">
        <v>147</v>
      </c>
      <c r="BM278" s="230" t="s">
        <v>477</v>
      </c>
    </row>
    <row r="279" spans="1:51" s="12" customFormat="1" ht="12">
      <c r="A279" s="12"/>
      <c r="B279" s="232"/>
      <c r="C279" s="233"/>
      <c r="D279" s="234" t="s">
        <v>148</v>
      </c>
      <c r="E279" s="235" t="s">
        <v>1</v>
      </c>
      <c r="F279" s="236" t="s">
        <v>478</v>
      </c>
      <c r="G279" s="233"/>
      <c r="H279" s="237">
        <v>120</v>
      </c>
      <c r="I279" s="238"/>
      <c r="J279" s="233"/>
      <c r="K279" s="233"/>
      <c r="L279" s="239"/>
      <c r="M279" s="240"/>
      <c r="N279" s="241"/>
      <c r="O279" s="241"/>
      <c r="P279" s="241"/>
      <c r="Q279" s="241"/>
      <c r="R279" s="241"/>
      <c r="S279" s="241"/>
      <c r="T279" s="242"/>
      <c r="U279" s="12"/>
      <c r="V279" s="12"/>
      <c r="W279" s="12"/>
      <c r="X279" s="12"/>
      <c r="Y279" s="12"/>
      <c r="Z279" s="12"/>
      <c r="AA279" s="12"/>
      <c r="AB279" s="12"/>
      <c r="AC279" s="12"/>
      <c r="AD279" s="12"/>
      <c r="AE279" s="12"/>
      <c r="AT279" s="243" t="s">
        <v>148</v>
      </c>
      <c r="AU279" s="243" t="s">
        <v>80</v>
      </c>
      <c r="AV279" s="12" t="s">
        <v>82</v>
      </c>
      <c r="AW279" s="12" t="s">
        <v>30</v>
      </c>
      <c r="AX279" s="12" t="s">
        <v>73</v>
      </c>
      <c r="AY279" s="243" t="s">
        <v>141</v>
      </c>
    </row>
    <row r="280" spans="1:51" s="13" customFormat="1" ht="12">
      <c r="A280" s="13"/>
      <c r="B280" s="244"/>
      <c r="C280" s="245"/>
      <c r="D280" s="234" t="s">
        <v>148</v>
      </c>
      <c r="E280" s="246" t="s">
        <v>1</v>
      </c>
      <c r="F280" s="247" t="s">
        <v>150</v>
      </c>
      <c r="G280" s="245"/>
      <c r="H280" s="248">
        <v>120</v>
      </c>
      <c r="I280" s="249"/>
      <c r="J280" s="245"/>
      <c r="K280" s="245"/>
      <c r="L280" s="250"/>
      <c r="M280" s="251"/>
      <c r="N280" s="252"/>
      <c r="O280" s="252"/>
      <c r="P280" s="252"/>
      <c r="Q280" s="252"/>
      <c r="R280" s="252"/>
      <c r="S280" s="252"/>
      <c r="T280" s="253"/>
      <c r="U280" s="13"/>
      <c r="V280" s="13"/>
      <c r="W280" s="13"/>
      <c r="X280" s="13"/>
      <c r="Y280" s="13"/>
      <c r="Z280" s="13"/>
      <c r="AA280" s="13"/>
      <c r="AB280" s="13"/>
      <c r="AC280" s="13"/>
      <c r="AD280" s="13"/>
      <c r="AE280" s="13"/>
      <c r="AT280" s="254" t="s">
        <v>148</v>
      </c>
      <c r="AU280" s="254" t="s">
        <v>80</v>
      </c>
      <c r="AV280" s="13" t="s">
        <v>147</v>
      </c>
      <c r="AW280" s="13" t="s">
        <v>30</v>
      </c>
      <c r="AX280" s="13" t="s">
        <v>80</v>
      </c>
      <c r="AY280" s="254" t="s">
        <v>141</v>
      </c>
    </row>
    <row r="281" spans="1:65" s="2" customFormat="1" ht="24.15" customHeight="1">
      <c r="A281" s="38"/>
      <c r="B281" s="39"/>
      <c r="C281" s="219" t="s">
        <v>365</v>
      </c>
      <c r="D281" s="219" t="s">
        <v>142</v>
      </c>
      <c r="E281" s="220" t="s">
        <v>479</v>
      </c>
      <c r="F281" s="221" t="s">
        <v>480</v>
      </c>
      <c r="G281" s="222" t="s">
        <v>275</v>
      </c>
      <c r="H281" s="223">
        <v>5169</v>
      </c>
      <c r="I281" s="224"/>
      <c r="J281" s="225">
        <f>ROUND(I281*H281,2)</f>
        <v>0</v>
      </c>
      <c r="K281" s="221" t="s">
        <v>276</v>
      </c>
      <c r="L281" s="44"/>
      <c r="M281" s="226" t="s">
        <v>1</v>
      </c>
      <c r="N281" s="227" t="s">
        <v>38</v>
      </c>
      <c r="O281" s="91"/>
      <c r="P281" s="228">
        <f>O281*H281</f>
        <v>0</v>
      </c>
      <c r="Q281" s="228">
        <v>0</v>
      </c>
      <c r="R281" s="228">
        <f>Q281*H281</f>
        <v>0</v>
      </c>
      <c r="S281" s="228">
        <v>0</v>
      </c>
      <c r="T281" s="229">
        <f>S281*H281</f>
        <v>0</v>
      </c>
      <c r="U281" s="38"/>
      <c r="V281" s="38"/>
      <c r="W281" s="38"/>
      <c r="X281" s="38"/>
      <c r="Y281" s="38"/>
      <c r="Z281" s="38"/>
      <c r="AA281" s="38"/>
      <c r="AB281" s="38"/>
      <c r="AC281" s="38"/>
      <c r="AD281" s="38"/>
      <c r="AE281" s="38"/>
      <c r="AR281" s="230" t="s">
        <v>147</v>
      </c>
      <c r="AT281" s="230" t="s">
        <v>142</v>
      </c>
      <c r="AU281" s="230" t="s">
        <v>80</v>
      </c>
      <c r="AY281" s="17" t="s">
        <v>141</v>
      </c>
      <c r="BE281" s="231">
        <f>IF(N281="základní",J281,0)</f>
        <v>0</v>
      </c>
      <c r="BF281" s="231">
        <f>IF(N281="snížená",J281,0)</f>
        <v>0</v>
      </c>
      <c r="BG281" s="231">
        <f>IF(N281="zákl. přenesená",J281,0)</f>
        <v>0</v>
      </c>
      <c r="BH281" s="231">
        <f>IF(N281="sníž. přenesená",J281,0)</f>
        <v>0</v>
      </c>
      <c r="BI281" s="231">
        <f>IF(N281="nulová",J281,0)</f>
        <v>0</v>
      </c>
      <c r="BJ281" s="17" t="s">
        <v>80</v>
      </c>
      <c r="BK281" s="231">
        <f>ROUND(I281*H281,2)</f>
        <v>0</v>
      </c>
      <c r="BL281" s="17" t="s">
        <v>147</v>
      </c>
      <c r="BM281" s="230" t="s">
        <v>481</v>
      </c>
    </row>
    <row r="282" spans="1:51" s="12" customFormat="1" ht="12">
      <c r="A282" s="12"/>
      <c r="B282" s="232"/>
      <c r="C282" s="233"/>
      <c r="D282" s="234" t="s">
        <v>148</v>
      </c>
      <c r="E282" s="235" t="s">
        <v>1</v>
      </c>
      <c r="F282" s="236" t="s">
        <v>482</v>
      </c>
      <c r="G282" s="233"/>
      <c r="H282" s="237">
        <v>5169</v>
      </c>
      <c r="I282" s="238"/>
      <c r="J282" s="233"/>
      <c r="K282" s="233"/>
      <c r="L282" s="239"/>
      <c r="M282" s="240"/>
      <c r="N282" s="241"/>
      <c r="O282" s="241"/>
      <c r="P282" s="241"/>
      <c r="Q282" s="241"/>
      <c r="R282" s="241"/>
      <c r="S282" s="241"/>
      <c r="T282" s="242"/>
      <c r="U282" s="12"/>
      <c r="V282" s="12"/>
      <c r="W282" s="12"/>
      <c r="X282" s="12"/>
      <c r="Y282" s="12"/>
      <c r="Z282" s="12"/>
      <c r="AA282" s="12"/>
      <c r="AB282" s="12"/>
      <c r="AC282" s="12"/>
      <c r="AD282" s="12"/>
      <c r="AE282" s="12"/>
      <c r="AT282" s="243" t="s">
        <v>148</v>
      </c>
      <c r="AU282" s="243" t="s">
        <v>80</v>
      </c>
      <c r="AV282" s="12" t="s">
        <v>82</v>
      </c>
      <c r="AW282" s="12" t="s">
        <v>30</v>
      </c>
      <c r="AX282" s="12" t="s">
        <v>73</v>
      </c>
      <c r="AY282" s="243" t="s">
        <v>141</v>
      </c>
    </row>
    <row r="283" spans="1:51" s="13" customFormat="1" ht="12">
      <c r="A283" s="13"/>
      <c r="B283" s="244"/>
      <c r="C283" s="245"/>
      <c r="D283" s="234" t="s">
        <v>148</v>
      </c>
      <c r="E283" s="246" t="s">
        <v>1</v>
      </c>
      <c r="F283" s="247" t="s">
        <v>150</v>
      </c>
      <c r="G283" s="245"/>
      <c r="H283" s="248">
        <v>5169</v>
      </c>
      <c r="I283" s="249"/>
      <c r="J283" s="245"/>
      <c r="K283" s="245"/>
      <c r="L283" s="250"/>
      <c r="M283" s="251"/>
      <c r="N283" s="252"/>
      <c r="O283" s="252"/>
      <c r="P283" s="252"/>
      <c r="Q283" s="252"/>
      <c r="R283" s="252"/>
      <c r="S283" s="252"/>
      <c r="T283" s="253"/>
      <c r="U283" s="13"/>
      <c r="V283" s="13"/>
      <c r="W283" s="13"/>
      <c r="X283" s="13"/>
      <c r="Y283" s="13"/>
      <c r="Z283" s="13"/>
      <c r="AA283" s="13"/>
      <c r="AB283" s="13"/>
      <c r="AC283" s="13"/>
      <c r="AD283" s="13"/>
      <c r="AE283" s="13"/>
      <c r="AT283" s="254" t="s">
        <v>148</v>
      </c>
      <c r="AU283" s="254" t="s">
        <v>80</v>
      </c>
      <c r="AV283" s="13" t="s">
        <v>147</v>
      </c>
      <c r="AW283" s="13" t="s">
        <v>30</v>
      </c>
      <c r="AX283" s="13" t="s">
        <v>80</v>
      </c>
      <c r="AY283" s="254" t="s">
        <v>141</v>
      </c>
    </row>
    <row r="284" spans="1:65" s="2" customFormat="1" ht="24.15" customHeight="1">
      <c r="A284" s="38"/>
      <c r="B284" s="39"/>
      <c r="C284" s="219" t="s">
        <v>483</v>
      </c>
      <c r="D284" s="219" t="s">
        <v>142</v>
      </c>
      <c r="E284" s="220" t="s">
        <v>484</v>
      </c>
      <c r="F284" s="221" t="s">
        <v>485</v>
      </c>
      <c r="G284" s="222" t="s">
        <v>275</v>
      </c>
      <c r="H284" s="223">
        <v>8021</v>
      </c>
      <c r="I284" s="224"/>
      <c r="J284" s="225">
        <f>ROUND(I284*H284,2)</f>
        <v>0</v>
      </c>
      <c r="K284" s="221" t="s">
        <v>276</v>
      </c>
      <c r="L284" s="44"/>
      <c r="M284" s="226" t="s">
        <v>1</v>
      </c>
      <c r="N284" s="227" t="s">
        <v>38</v>
      </c>
      <c r="O284" s="91"/>
      <c r="P284" s="228">
        <f>O284*H284</f>
        <v>0</v>
      </c>
      <c r="Q284" s="228">
        <v>0</v>
      </c>
      <c r="R284" s="228">
        <f>Q284*H284</f>
        <v>0</v>
      </c>
      <c r="S284" s="228">
        <v>0</v>
      </c>
      <c r="T284" s="229">
        <f>S284*H284</f>
        <v>0</v>
      </c>
      <c r="U284" s="38"/>
      <c r="V284" s="38"/>
      <c r="W284" s="38"/>
      <c r="X284" s="38"/>
      <c r="Y284" s="38"/>
      <c r="Z284" s="38"/>
      <c r="AA284" s="38"/>
      <c r="AB284" s="38"/>
      <c r="AC284" s="38"/>
      <c r="AD284" s="38"/>
      <c r="AE284" s="38"/>
      <c r="AR284" s="230" t="s">
        <v>147</v>
      </c>
      <c r="AT284" s="230" t="s">
        <v>142</v>
      </c>
      <c r="AU284" s="230" t="s">
        <v>80</v>
      </c>
      <c r="AY284" s="17" t="s">
        <v>141</v>
      </c>
      <c r="BE284" s="231">
        <f>IF(N284="základní",J284,0)</f>
        <v>0</v>
      </c>
      <c r="BF284" s="231">
        <f>IF(N284="snížená",J284,0)</f>
        <v>0</v>
      </c>
      <c r="BG284" s="231">
        <f>IF(N284="zákl. přenesená",J284,0)</f>
        <v>0</v>
      </c>
      <c r="BH284" s="231">
        <f>IF(N284="sníž. přenesená",J284,0)</f>
        <v>0</v>
      </c>
      <c r="BI284" s="231">
        <f>IF(N284="nulová",J284,0)</f>
        <v>0</v>
      </c>
      <c r="BJ284" s="17" t="s">
        <v>80</v>
      </c>
      <c r="BK284" s="231">
        <f>ROUND(I284*H284,2)</f>
        <v>0</v>
      </c>
      <c r="BL284" s="17" t="s">
        <v>147</v>
      </c>
      <c r="BM284" s="230" t="s">
        <v>486</v>
      </c>
    </row>
    <row r="285" spans="1:51" s="12" customFormat="1" ht="12">
      <c r="A285" s="12"/>
      <c r="B285" s="232"/>
      <c r="C285" s="233"/>
      <c r="D285" s="234" t="s">
        <v>148</v>
      </c>
      <c r="E285" s="235" t="s">
        <v>1</v>
      </c>
      <c r="F285" s="236" t="s">
        <v>487</v>
      </c>
      <c r="G285" s="233"/>
      <c r="H285" s="237">
        <v>17757</v>
      </c>
      <c r="I285" s="238"/>
      <c r="J285" s="233"/>
      <c r="K285" s="233"/>
      <c r="L285" s="239"/>
      <c r="M285" s="240"/>
      <c r="N285" s="241"/>
      <c r="O285" s="241"/>
      <c r="P285" s="241"/>
      <c r="Q285" s="241"/>
      <c r="R285" s="241"/>
      <c r="S285" s="241"/>
      <c r="T285" s="242"/>
      <c r="U285" s="12"/>
      <c r="V285" s="12"/>
      <c r="W285" s="12"/>
      <c r="X285" s="12"/>
      <c r="Y285" s="12"/>
      <c r="Z285" s="12"/>
      <c r="AA285" s="12"/>
      <c r="AB285" s="12"/>
      <c r="AC285" s="12"/>
      <c r="AD285" s="12"/>
      <c r="AE285" s="12"/>
      <c r="AT285" s="243" t="s">
        <v>148</v>
      </c>
      <c r="AU285" s="243" t="s">
        <v>80</v>
      </c>
      <c r="AV285" s="12" t="s">
        <v>82</v>
      </c>
      <c r="AW285" s="12" t="s">
        <v>30</v>
      </c>
      <c r="AX285" s="12" t="s">
        <v>73</v>
      </c>
      <c r="AY285" s="243" t="s">
        <v>141</v>
      </c>
    </row>
    <row r="286" spans="1:51" s="12" customFormat="1" ht="12">
      <c r="A286" s="12"/>
      <c r="B286" s="232"/>
      <c r="C286" s="233"/>
      <c r="D286" s="234" t="s">
        <v>148</v>
      </c>
      <c r="E286" s="235" t="s">
        <v>1</v>
      </c>
      <c r="F286" s="236" t="s">
        <v>488</v>
      </c>
      <c r="G286" s="233"/>
      <c r="H286" s="237">
        <v>-9736</v>
      </c>
      <c r="I286" s="238"/>
      <c r="J286" s="233"/>
      <c r="K286" s="233"/>
      <c r="L286" s="239"/>
      <c r="M286" s="240"/>
      <c r="N286" s="241"/>
      <c r="O286" s="241"/>
      <c r="P286" s="241"/>
      <c r="Q286" s="241"/>
      <c r="R286" s="241"/>
      <c r="S286" s="241"/>
      <c r="T286" s="242"/>
      <c r="U286" s="12"/>
      <c r="V286" s="12"/>
      <c r="W286" s="12"/>
      <c r="X286" s="12"/>
      <c r="Y286" s="12"/>
      <c r="Z286" s="12"/>
      <c r="AA286" s="12"/>
      <c r="AB286" s="12"/>
      <c r="AC286" s="12"/>
      <c r="AD286" s="12"/>
      <c r="AE286" s="12"/>
      <c r="AT286" s="243" t="s">
        <v>148</v>
      </c>
      <c r="AU286" s="243" t="s">
        <v>80</v>
      </c>
      <c r="AV286" s="12" t="s">
        <v>82</v>
      </c>
      <c r="AW286" s="12" t="s">
        <v>30</v>
      </c>
      <c r="AX286" s="12" t="s">
        <v>73</v>
      </c>
      <c r="AY286" s="243" t="s">
        <v>141</v>
      </c>
    </row>
    <row r="287" spans="1:51" s="13" customFormat="1" ht="12">
      <c r="A287" s="13"/>
      <c r="B287" s="244"/>
      <c r="C287" s="245"/>
      <c r="D287" s="234" t="s">
        <v>148</v>
      </c>
      <c r="E287" s="246" t="s">
        <v>1</v>
      </c>
      <c r="F287" s="247" t="s">
        <v>150</v>
      </c>
      <c r="G287" s="245"/>
      <c r="H287" s="248">
        <v>8021</v>
      </c>
      <c r="I287" s="249"/>
      <c r="J287" s="245"/>
      <c r="K287" s="245"/>
      <c r="L287" s="250"/>
      <c r="M287" s="251"/>
      <c r="N287" s="252"/>
      <c r="O287" s="252"/>
      <c r="P287" s="252"/>
      <c r="Q287" s="252"/>
      <c r="R287" s="252"/>
      <c r="S287" s="252"/>
      <c r="T287" s="253"/>
      <c r="U287" s="13"/>
      <c r="V287" s="13"/>
      <c r="W287" s="13"/>
      <c r="X287" s="13"/>
      <c r="Y287" s="13"/>
      <c r="Z287" s="13"/>
      <c r="AA287" s="13"/>
      <c r="AB287" s="13"/>
      <c r="AC287" s="13"/>
      <c r="AD287" s="13"/>
      <c r="AE287" s="13"/>
      <c r="AT287" s="254" t="s">
        <v>148</v>
      </c>
      <c r="AU287" s="254" t="s">
        <v>80</v>
      </c>
      <c r="AV287" s="13" t="s">
        <v>147</v>
      </c>
      <c r="AW287" s="13" t="s">
        <v>30</v>
      </c>
      <c r="AX287" s="13" t="s">
        <v>80</v>
      </c>
      <c r="AY287" s="254" t="s">
        <v>141</v>
      </c>
    </row>
    <row r="288" spans="1:65" s="2" customFormat="1" ht="14.4" customHeight="1">
      <c r="A288" s="38"/>
      <c r="B288" s="39"/>
      <c r="C288" s="219" t="s">
        <v>370</v>
      </c>
      <c r="D288" s="219" t="s">
        <v>142</v>
      </c>
      <c r="E288" s="220" t="s">
        <v>489</v>
      </c>
      <c r="F288" s="221" t="s">
        <v>490</v>
      </c>
      <c r="G288" s="222" t="s">
        <v>275</v>
      </c>
      <c r="H288" s="223">
        <v>8118</v>
      </c>
      <c r="I288" s="224"/>
      <c r="J288" s="225">
        <f>ROUND(I288*H288,2)</f>
        <v>0</v>
      </c>
      <c r="K288" s="221" t="s">
        <v>276</v>
      </c>
      <c r="L288" s="44"/>
      <c r="M288" s="226" t="s">
        <v>1</v>
      </c>
      <c r="N288" s="227" t="s">
        <v>38</v>
      </c>
      <c r="O288" s="91"/>
      <c r="P288" s="228">
        <f>O288*H288</f>
        <v>0</v>
      </c>
      <c r="Q288" s="228">
        <v>0</v>
      </c>
      <c r="R288" s="228">
        <f>Q288*H288</f>
        <v>0</v>
      </c>
      <c r="S288" s="228">
        <v>0</v>
      </c>
      <c r="T288" s="229">
        <f>S288*H288</f>
        <v>0</v>
      </c>
      <c r="U288" s="38"/>
      <c r="V288" s="38"/>
      <c r="W288" s="38"/>
      <c r="X288" s="38"/>
      <c r="Y288" s="38"/>
      <c r="Z288" s="38"/>
      <c r="AA288" s="38"/>
      <c r="AB288" s="38"/>
      <c r="AC288" s="38"/>
      <c r="AD288" s="38"/>
      <c r="AE288" s="38"/>
      <c r="AR288" s="230" t="s">
        <v>147</v>
      </c>
      <c r="AT288" s="230" t="s">
        <v>142</v>
      </c>
      <c r="AU288" s="230" t="s">
        <v>80</v>
      </c>
      <c r="AY288" s="17" t="s">
        <v>141</v>
      </c>
      <c r="BE288" s="231">
        <f>IF(N288="základní",J288,0)</f>
        <v>0</v>
      </c>
      <c r="BF288" s="231">
        <f>IF(N288="snížená",J288,0)</f>
        <v>0</v>
      </c>
      <c r="BG288" s="231">
        <f>IF(N288="zákl. přenesená",J288,0)</f>
        <v>0</v>
      </c>
      <c r="BH288" s="231">
        <f>IF(N288="sníž. přenesená",J288,0)</f>
        <v>0</v>
      </c>
      <c r="BI288" s="231">
        <f>IF(N288="nulová",J288,0)</f>
        <v>0</v>
      </c>
      <c r="BJ288" s="17" t="s">
        <v>80</v>
      </c>
      <c r="BK288" s="231">
        <f>ROUND(I288*H288,2)</f>
        <v>0</v>
      </c>
      <c r="BL288" s="17" t="s">
        <v>147</v>
      </c>
      <c r="BM288" s="230" t="s">
        <v>491</v>
      </c>
    </row>
    <row r="289" spans="1:51" s="12" customFormat="1" ht="12">
      <c r="A289" s="12"/>
      <c r="B289" s="232"/>
      <c r="C289" s="233"/>
      <c r="D289" s="234" t="s">
        <v>148</v>
      </c>
      <c r="E289" s="235" t="s">
        <v>1</v>
      </c>
      <c r="F289" s="236" t="s">
        <v>492</v>
      </c>
      <c r="G289" s="233"/>
      <c r="H289" s="237">
        <v>12485</v>
      </c>
      <c r="I289" s="238"/>
      <c r="J289" s="233"/>
      <c r="K289" s="233"/>
      <c r="L289" s="239"/>
      <c r="M289" s="240"/>
      <c r="N289" s="241"/>
      <c r="O289" s="241"/>
      <c r="P289" s="241"/>
      <c r="Q289" s="241"/>
      <c r="R289" s="241"/>
      <c r="S289" s="241"/>
      <c r="T289" s="242"/>
      <c r="U289" s="12"/>
      <c r="V289" s="12"/>
      <c r="W289" s="12"/>
      <c r="X289" s="12"/>
      <c r="Y289" s="12"/>
      <c r="Z289" s="12"/>
      <c r="AA289" s="12"/>
      <c r="AB289" s="12"/>
      <c r="AC289" s="12"/>
      <c r="AD289" s="12"/>
      <c r="AE289" s="12"/>
      <c r="AT289" s="243" t="s">
        <v>148</v>
      </c>
      <c r="AU289" s="243" t="s">
        <v>80</v>
      </c>
      <c r="AV289" s="12" t="s">
        <v>82</v>
      </c>
      <c r="AW289" s="12" t="s">
        <v>30</v>
      </c>
      <c r="AX289" s="12" t="s">
        <v>73</v>
      </c>
      <c r="AY289" s="243" t="s">
        <v>141</v>
      </c>
    </row>
    <row r="290" spans="1:51" s="12" customFormat="1" ht="12">
      <c r="A290" s="12"/>
      <c r="B290" s="232"/>
      <c r="C290" s="233"/>
      <c r="D290" s="234" t="s">
        <v>148</v>
      </c>
      <c r="E290" s="235" t="s">
        <v>1</v>
      </c>
      <c r="F290" s="236" t="s">
        <v>493</v>
      </c>
      <c r="G290" s="233"/>
      <c r="H290" s="237">
        <v>185</v>
      </c>
      <c r="I290" s="238"/>
      <c r="J290" s="233"/>
      <c r="K290" s="233"/>
      <c r="L290" s="239"/>
      <c r="M290" s="240"/>
      <c r="N290" s="241"/>
      <c r="O290" s="241"/>
      <c r="P290" s="241"/>
      <c r="Q290" s="241"/>
      <c r="R290" s="241"/>
      <c r="S290" s="241"/>
      <c r="T290" s="242"/>
      <c r="U290" s="12"/>
      <c r="V290" s="12"/>
      <c r="W290" s="12"/>
      <c r="X290" s="12"/>
      <c r="Y290" s="12"/>
      <c r="Z290" s="12"/>
      <c r="AA290" s="12"/>
      <c r="AB290" s="12"/>
      <c r="AC290" s="12"/>
      <c r="AD290" s="12"/>
      <c r="AE290" s="12"/>
      <c r="AT290" s="243" t="s">
        <v>148</v>
      </c>
      <c r="AU290" s="243" t="s">
        <v>80</v>
      </c>
      <c r="AV290" s="12" t="s">
        <v>82</v>
      </c>
      <c r="AW290" s="12" t="s">
        <v>30</v>
      </c>
      <c r="AX290" s="12" t="s">
        <v>73</v>
      </c>
      <c r="AY290" s="243" t="s">
        <v>141</v>
      </c>
    </row>
    <row r="291" spans="1:51" s="12" customFormat="1" ht="12">
      <c r="A291" s="12"/>
      <c r="B291" s="232"/>
      <c r="C291" s="233"/>
      <c r="D291" s="234" t="s">
        <v>148</v>
      </c>
      <c r="E291" s="235" t="s">
        <v>1</v>
      </c>
      <c r="F291" s="236" t="s">
        <v>494</v>
      </c>
      <c r="G291" s="233"/>
      <c r="H291" s="237">
        <v>-4552</v>
      </c>
      <c r="I291" s="238"/>
      <c r="J291" s="233"/>
      <c r="K291" s="233"/>
      <c r="L291" s="239"/>
      <c r="M291" s="240"/>
      <c r="N291" s="241"/>
      <c r="O291" s="241"/>
      <c r="P291" s="241"/>
      <c r="Q291" s="241"/>
      <c r="R291" s="241"/>
      <c r="S291" s="241"/>
      <c r="T291" s="242"/>
      <c r="U291" s="12"/>
      <c r="V291" s="12"/>
      <c r="W291" s="12"/>
      <c r="X291" s="12"/>
      <c r="Y291" s="12"/>
      <c r="Z291" s="12"/>
      <c r="AA291" s="12"/>
      <c r="AB291" s="12"/>
      <c r="AC291" s="12"/>
      <c r="AD291" s="12"/>
      <c r="AE291" s="12"/>
      <c r="AT291" s="243" t="s">
        <v>148</v>
      </c>
      <c r="AU291" s="243" t="s">
        <v>80</v>
      </c>
      <c r="AV291" s="12" t="s">
        <v>82</v>
      </c>
      <c r="AW291" s="12" t="s">
        <v>30</v>
      </c>
      <c r="AX291" s="12" t="s">
        <v>73</v>
      </c>
      <c r="AY291" s="243" t="s">
        <v>141</v>
      </c>
    </row>
    <row r="292" spans="1:51" s="13" customFormat="1" ht="12">
      <c r="A292" s="13"/>
      <c r="B292" s="244"/>
      <c r="C292" s="245"/>
      <c r="D292" s="234" t="s">
        <v>148</v>
      </c>
      <c r="E292" s="246" t="s">
        <v>1</v>
      </c>
      <c r="F292" s="247" t="s">
        <v>150</v>
      </c>
      <c r="G292" s="245"/>
      <c r="H292" s="248">
        <v>8118</v>
      </c>
      <c r="I292" s="249"/>
      <c r="J292" s="245"/>
      <c r="K292" s="245"/>
      <c r="L292" s="250"/>
      <c r="M292" s="251"/>
      <c r="N292" s="252"/>
      <c r="O292" s="252"/>
      <c r="P292" s="252"/>
      <c r="Q292" s="252"/>
      <c r="R292" s="252"/>
      <c r="S292" s="252"/>
      <c r="T292" s="253"/>
      <c r="U292" s="13"/>
      <c r="V292" s="13"/>
      <c r="W292" s="13"/>
      <c r="X292" s="13"/>
      <c r="Y292" s="13"/>
      <c r="Z292" s="13"/>
      <c r="AA292" s="13"/>
      <c r="AB292" s="13"/>
      <c r="AC292" s="13"/>
      <c r="AD292" s="13"/>
      <c r="AE292" s="13"/>
      <c r="AT292" s="254" t="s">
        <v>148</v>
      </c>
      <c r="AU292" s="254" t="s">
        <v>80</v>
      </c>
      <c r="AV292" s="13" t="s">
        <v>147</v>
      </c>
      <c r="AW292" s="13" t="s">
        <v>30</v>
      </c>
      <c r="AX292" s="13" t="s">
        <v>80</v>
      </c>
      <c r="AY292" s="254" t="s">
        <v>141</v>
      </c>
    </row>
    <row r="293" spans="1:65" s="2" customFormat="1" ht="14.4" customHeight="1">
      <c r="A293" s="38"/>
      <c r="B293" s="39"/>
      <c r="C293" s="219" t="s">
        <v>495</v>
      </c>
      <c r="D293" s="219" t="s">
        <v>142</v>
      </c>
      <c r="E293" s="220" t="s">
        <v>496</v>
      </c>
      <c r="F293" s="221" t="s">
        <v>497</v>
      </c>
      <c r="G293" s="222" t="s">
        <v>275</v>
      </c>
      <c r="H293" s="223">
        <v>5087.25</v>
      </c>
      <c r="I293" s="224"/>
      <c r="J293" s="225">
        <f>ROUND(I293*H293,2)</f>
        <v>0</v>
      </c>
      <c r="K293" s="221" t="s">
        <v>276</v>
      </c>
      <c r="L293" s="44"/>
      <c r="M293" s="226" t="s">
        <v>1</v>
      </c>
      <c r="N293" s="227" t="s">
        <v>38</v>
      </c>
      <c r="O293" s="91"/>
      <c r="P293" s="228">
        <f>O293*H293</f>
        <v>0</v>
      </c>
      <c r="Q293" s="228">
        <v>0</v>
      </c>
      <c r="R293" s="228">
        <f>Q293*H293</f>
        <v>0</v>
      </c>
      <c r="S293" s="228">
        <v>0</v>
      </c>
      <c r="T293" s="229">
        <f>S293*H293</f>
        <v>0</v>
      </c>
      <c r="U293" s="38"/>
      <c r="V293" s="38"/>
      <c r="W293" s="38"/>
      <c r="X293" s="38"/>
      <c r="Y293" s="38"/>
      <c r="Z293" s="38"/>
      <c r="AA293" s="38"/>
      <c r="AB293" s="38"/>
      <c r="AC293" s="38"/>
      <c r="AD293" s="38"/>
      <c r="AE293" s="38"/>
      <c r="AR293" s="230" t="s">
        <v>147</v>
      </c>
      <c r="AT293" s="230" t="s">
        <v>142</v>
      </c>
      <c r="AU293" s="230" t="s">
        <v>80</v>
      </c>
      <c r="AY293" s="17" t="s">
        <v>141</v>
      </c>
      <c r="BE293" s="231">
        <f>IF(N293="základní",J293,0)</f>
        <v>0</v>
      </c>
      <c r="BF293" s="231">
        <f>IF(N293="snížená",J293,0)</f>
        <v>0</v>
      </c>
      <c r="BG293" s="231">
        <f>IF(N293="zákl. přenesená",J293,0)</f>
        <v>0</v>
      </c>
      <c r="BH293" s="231">
        <f>IF(N293="sníž. přenesená",J293,0)</f>
        <v>0</v>
      </c>
      <c r="BI293" s="231">
        <f>IF(N293="nulová",J293,0)</f>
        <v>0</v>
      </c>
      <c r="BJ293" s="17" t="s">
        <v>80</v>
      </c>
      <c r="BK293" s="231">
        <f>ROUND(I293*H293,2)</f>
        <v>0</v>
      </c>
      <c r="BL293" s="17" t="s">
        <v>147</v>
      </c>
      <c r="BM293" s="230" t="s">
        <v>498</v>
      </c>
    </row>
    <row r="294" spans="1:51" s="12" customFormat="1" ht="12">
      <c r="A294" s="12"/>
      <c r="B294" s="232"/>
      <c r="C294" s="233"/>
      <c r="D294" s="234" t="s">
        <v>148</v>
      </c>
      <c r="E294" s="235" t="s">
        <v>1</v>
      </c>
      <c r="F294" s="236" t="s">
        <v>499</v>
      </c>
      <c r="G294" s="233"/>
      <c r="H294" s="237">
        <v>5087.25</v>
      </c>
      <c r="I294" s="238"/>
      <c r="J294" s="233"/>
      <c r="K294" s="233"/>
      <c r="L294" s="239"/>
      <c r="M294" s="240"/>
      <c r="N294" s="241"/>
      <c r="O294" s="241"/>
      <c r="P294" s="241"/>
      <c r="Q294" s="241"/>
      <c r="R294" s="241"/>
      <c r="S294" s="241"/>
      <c r="T294" s="242"/>
      <c r="U294" s="12"/>
      <c r="V294" s="12"/>
      <c r="W294" s="12"/>
      <c r="X294" s="12"/>
      <c r="Y294" s="12"/>
      <c r="Z294" s="12"/>
      <c r="AA294" s="12"/>
      <c r="AB294" s="12"/>
      <c r="AC294" s="12"/>
      <c r="AD294" s="12"/>
      <c r="AE294" s="12"/>
      <c r="AT294" s="243" t="s">
        <v>148</v>
      </c>
      <c r="AU294" s="243" t="s">
        <v>80</v>
      </c>
      <c r="AV294" s="12" t="s">
        <v>82</v>
      </c>
      <c r="AW294" s="12" t="s">
        <v>30</v>
      </c>
      <c r="AX294" s="12" t="s">
        <v>73</v>
      </c>
      <c r="AY294" s="243" t="s">
        <v>141</v>
      </c>
    </row>
    <row r="295" spans="1:51" s="13" customFormat="1" ht="12">
      <c r="A295" s="13"/>
      <c r="B295" s="244"/>
      <c r="C295" s="245"/>
      <c r="D295" s="234" t="s">
        <v>148</v>
      </c>
      <c r="E295" s="246" t="s">
        <v>1</v>
      </c>
      <c r="F295" s="247" t="s">
        <v>150</v>
      </c>
      <c r="G295" s="245"/>
      <c r="H295" s="248">
        <v>5087.25</v>
      </c>
      <c r="I295" s="249"/>
      <c r="J295" s="245"/>
      <c r="K295" s="245"/>
      <c r="L295" s="250"/>
      <c r="M295" s="251"/>
      <c r="N295" s="252"/>
      <c r="O295" s="252"/>
      <c r="P295" s="252"/>
      <c r="Q295" s="252"/>
      <c r="R295" s="252"/>
      <c r="S295" s="252"/>
      <c r="T295" s="253"/>
      <c r="U295" s="13"/>
      <c r="V295" s="13"/>
      <c r="W295" s="13"/>
      <c r="X295" s="13"/>
      <c r="Y295" s="13"/>
      <c r="Z295" s="13"/>
      <c r="AA295" s="13"/>
      <c r="AB295" s="13"/>
      <c r="AC295" s="13"/>
      <c r="AD295" s="13"/>
      <c r="AE295" s="13"/>
      <c r="AT295" s="254" t="s">
        <v>148</v>
      </c>
      <c r="AU295" s="254" t="s">
        <v>80</v>
      </c>
      <c r="AV295" s="13" t="s">
        <v>147</v>
      </c>
      <c r="AW295" s="13" t="s">
        <v>30</v>
      </c>
      <c r="AX295" s="13" t="s">
        <v>80</v>
      </c>
      <c r="AY295" s="254" t="s">
        <v>141</v>
      </c>
    </row>
    <row r="296" spans="1:65" s="2" customFormat="1" ht="24.15" customHeight="1">
      <c r="A296" s="38"/>
      <c r="B296" s="39"/>
      <c r="C296" s="219" t="s">
        <v>374</v>
      </c>
      <c r="D296" s="219" t="s">
        <v>142</v>
      </c>
      <c r="E296" s="220" t="s">
        <v>500</v>
      </c>
      <c r="F296" s="221" t="s">
        <v>501</v>
      </c>
      <c r="G296" s="222" t="s">
        <v>275</v>
      </c>
      <c r="H296" s="223">
        <v>72</v>
      </c>
      <c r="I296" s="224"/>
      <c r="J296" s="225">
        <f>ROUND(I296*H296,2)</f>
        <v>0</v>
      </c>
      <c r="K296" s="221" t="s">
        <v>276</v>
      </c>
      <c r="L296" s="44"/>
      <c r="M296" s="226" t="s">
        <v>1</v>
      </c>
      <c r="N296" s="227" t="s">
        <v>38</v>
      </c>
      <c r="O296" s="91"/>
      <c r="P296" s="228">
        <f>O296*H296</f>
        <v>0</v>
      </c>
      <c r="Q296" s="228">
        <v>0</v>
      </c>
      <c r="R296" s="228">
        <f>Q296*H296</f>
        <v>0</v>
      </c>
      <c r="S296" s="228">
        <v>0</v>
      </c>
      <c r="T296" s="229">
        <f>S296*H296</f>
        <v>0</v>
      </c>
      <c r="U296" s="38"/>
      <c r="V296" s="38"/>
      <c r="W296" s="38"/>
      <c r="X296" s="38"/>
      <c r="Y296" s="38"/>
      <c r="Z296" s="38"/>
      <c r="AA296" s="38"/>
      <c r="AB296" s="38"/>
      <c r="AC296" s="38"/>
      <c r="AD296" s="38"/>
      <c r="AE296" s="38"/>
      <c r="AR296" s="230" t="s">
        <v>147</v>
      </c>
      <c r="AT296" s="230" t="s">
        <v>142</v>
      </c>
      <c r="AU296" s="230" t="s">
        <v>80</v>
      </c>
      <c r="AY296" s="17" t="s">
        <v>141</v>
      </c>
      <c r="BE296" s="231">
        <f>IF(N296="základní",J296,0)</f>
        <v>0</v>
      </c>
      <c r="BF296" s="231">
        <f>IF(N296="snížená",J296,0)</f>
        <v>0</v>
      </c>
      <c r="BG296" s="231">
        <f>IF(N296="zákl. přenesená",J296,0)</f>
        <v>0</v>
      </c>
      <c r="BH296" s="231">
        <f>IF(N296="sníž. přenesená",J296,0)</f>
        <v>0</v>
      </c>
      <c r="BI296" s="231">
        <f>IF(N296="nulová",J296,0)</f>
        <v>0</v>
      </c>
      <c r="BJ296" s="17" t="s">
        <v>80</v>
      </c>
      <c r="BK296" s="231">
        <f>ROUND(I296*H296,2)</f>
        <v>0</v>
      </c>
      <c r="BL296" s="17" t="s">
        <v>147</v>
      </c>
      <c r="BM296" s="230" t="s">
        <v>502</v>
      </c>
    </row>
    <row r="297" spans="1:51" s="12" customFormat="1" ht="12">
      <c r="A297" s="12"/>
      <c r="B297" s="232"/>
      <c r="C297" s="233"/>
      <c r="D297" s="234" t="s">
        <v>148</v>
      </c>
      <c r="E297" s="235" t="s">
        <v>1</v>
      </c>
      <c r="F297" s="236" t="s">
        <v>503</v>
      </c>
      <c r="G297" s="233"/>
      <c r="H297" s="237">
        <v>72</v>
      </c>
      <c r="I297" s="238"/>
      <c r="J297" s="233"/>
      <c r="K297" s="233"/>
      <c r="L297" s="239"/>
      <c r="M297" s="240"/>
      <c r="N297" s="241"/>
      <c r="O297" s="241"/>
      <c r="P297" s="241"/>
      <c r="Q297" s="241"/>
      <c r="R297" s="241"/>
      <c r="S297" s="241"/>
      <c r="T297" s="242"/>
      <c r="U297" s="12"/>
      <c r="V297" s="12"/>
      <c r="W297" s="12"/>
      <c r="X297" s="12"/>
      <c r="Y297" s="12"/>
      <c r="Z297" s="12"/>
      <c r="AA297" s="12"/>
      <c r="AB297" s="12"/>
      <c r="AC297" s="12"/>
      <c r="AD297" s="12"/>
      <c r="AE297" s="12"/>
      <c r="AT297" s="243" t="s">
        <v>148</v>
      </c>
      <c r="AU297" s="243" t="s">
        <v>80</v>
      </c>
      <c r="AV297" s="12" t="s">
        <v>82</v>
      </c>
      <c r="AW297" s="12" t="s">
        <v>30</v>
      </c>
      <c r="AX297" s="12" t="s">
        <v>73</v>
      </c>
      <c r="AY297" s="243" t="s">
        <v>141</v>
      </c>
    </row>
    <row r="298" spans="1:51" s="13" customFormat="1" ht="12">
      <c r="A298" s="13"/>
      <c r="B298" s="244"/>
      <c r="C298" s="245"/>
      <c r="D298" s="234" t="s">
        <v>148</v>
      </c>
      <c r="E298" s="246" t="s">
        <v>1</v>
      </c>
      <c r="F298" s="247" t="s">
        <v>150</v>
      </c>
      <c r="G298" s="245"/>
      <c r="H298" s="248">
        <v>72</v>
      </c>
      <c r="I298" s="249"/>
      <c r="J298" s="245"/>
      <c r="K298" s="245"/>
      <c r="L298" s="250"/>
      <c r="M298" s="251"/>
      <c r="N298" s="252"/>
      <c r="O298" s="252"/>
      <c r="P298" s="252"/>
      <c r="Q298" s="252"/>
      <c r="R298" s="252"/>
      <c r="S298" s="252"/>
      <c r="T298" s="253"/>
      <c r="U298" s="13"/>
      <c r="V298" s="13"/>
      <c r="W298" s="13"/>
      <c r="X298" s="13"/>
      <c r="Y298" s="13"/>
      <c r="Z298" s="13"/>
      <c r="AA298" s="13"/>
      <c r="AB298" s="13"/>
      <c r="AC298" s="13"/>
      <c r="AD298" s="13"/>
      <c r="AE298" s="13"/>
      <c r="AT298" s="254" t="s">
        <v>148</v>
      </c>
      <c r="AU298" s="254" t="s">
        <v>80</v>
      </c>
      <c r="AV298" s="13" t="s">
        <v>147</v>
      </c>
      <c r="AW298" s="13" t="s">
        <v>30</v>
      </c>
      <c r="AX298" s="13" t="s">
        <v>80</v>
      </c>
      <c r="AY298" s="254" t="s">
        <v>141</v>
      </c>
    </row>
    <row r="299" spans="1:63" s="11" customFormat="1" ht="25.9" customHeight="1">
      <c r="A299" s="11"/>
      <c r="B299" s="205"/>
      <c r="C299" s="206"/>
      <c r="D299" s="207" t="s">
        <v>72</v>
      </c>
      <c r="E299" s="208" t="s">
        <v>504</v>
      </c>
      <c r="F299" s="208" t="s">
        <v>505</v>
      </c>
      <c r="G299" s="206"/>
      <c r="H299" s="206"/>
      <c r="I299" s="209"/>
      <c r="J299" s="210">
        <f>BK299</f>
        <v>0</v>
      </c>
      <c r="K299" s="206"/>
      <c r="L299" s="211"/>
      <c r="M299" s="212"/>
      <c r="N299" s="213"/>
      <c r="O299" s="213"/>
      <c r="P299" s="214">
        <f>SUM(P300:P307)</f>
        <v>0</v>
      </c>
      <c r="Q299" s="213"/>
      <c r="R299" s="214">
        <f>SUM(R300:R307)</f>
        <v>0</v>
      </c>
      <c r="S299" s="213"/>
      <c r="T299" s="215">
        <f>SUM(T300:T307)</f>
        <v>0</v>
      </c>
      <c r="U299" s="11"/>
      <c r="V299" s="11"/>
      <c r="W299" s="11"/>
      <c r="X299" s="11"/>
      <c r="Y299" s="11"/>
      <c r="Z299" s="11"/>
      <c r="AA299" s="11"/>
      <c r="AB299" s="11"/>
      <c r="AC299" s="11"/>
      <c r="AD299" s="11"/>
      <c r="AE299" s="11"/>
      <c r="AR299" s="216" t="s">
        <v>82</v>
      </c>
      <c r="AT299" s="217" t="s">
        <v>72</v>
      </c>
      <c r="AU299" s="217" t="s">
        <v>73</v>
      </c>
      <c r="AY299" s="216" t="s">
        <v>141</v>
      </c>
      <c r="BK299" s="218">
        <f>SUM(BK300:BK307)</f>
        <v>0</v>
      </c>
    </row>
    <row r="300" spans="1:65" s="2" customFormat="1" ht="24.15" customHeight="1">
      <c r="A300" s="38"/>
      <c r="B300" s="39"/>
      <c r="C300" s="219" t="s">
        <v>506</v>
      </c>
      <c r="D300" s="219" t="s">
        <v>142</v>
      </c>
      <c r="E300" s="220" t="s">
        <v>507</v>
      </c>
      <c r="F300" s="221" t="s">
        <v>508</v>
      </c>
      <c r="G300" s="222" t="s">
        <v>275</v>
      </c>
      <c r="H300" s="223">
        <v>87.42</v>
      </c>
      <c r="I300" s="224"/>
      <c r="J300" s="225">
        <f>ROUND(I300*H300,2)</f>
        <v>0</v>
      </c>
      <c r="K300" s="221" t="s">
        <v>276</v>
      </c>
      <c r="L300" s="44"/>
      <c r="M300" s="226" t="s">
        <v>1</v>
      </c>
      <c r="N300" s="227" t="s">
        <v>38</v>
      </c>
      <c r="O300" s="91"/>
      <c r="P300" s="228">
        <f>O300*H300</f>
        <v>0</v>
      </c>
      <c r="Q300" s="228">
        <v>0</v>
      </c>
      <c r="R300" s="228">
        <f>Q300*H300</f>
        <v>0</v>
      </c>
      <c r="S300" s="228">
        <v>0</v>
      </c>
      <c r="T300" s="229">
        <f>S300*H300</f>
        <v>0</v>
      </c>
      <c r="U300" s="38"/>
      <c r="V300" s="38"/>
      <c r="W300" s="38"/>
      <c r="X300" s="38"/>
      <c r="Y300" s="38"/>
      <c r="Z300" s="38"/>
      <c r="AA300" s="38"/>
      <c r="AB300" s="38"/>
      <c r="AC300" s="38"/>
      <c r="AD300" s="38"/>
      <c r="AE300" s="38"/>
      <c r="AR300" s="230" t="s">
        <v>182</v>
      </c>
      <c r="AT300" s="230" t="s">
        <v>142</v>
      </c>
      <c r="AU300" s="230" t="s">
        <v>80</v>
      </c>
      <c r="AY300" s="17" t="s">
        <v>141</v>
      </c>
      <c r="BE300" s="231">
        <f>IF(N300="základní",J300,0)</f>
        <v>0</v>
      </c>
      <c r="BF300" s="231">
        <f>IF(N300="snížená",J300,0)</f>
        <v>0</v>
      </c>
      <c r="BG300" s="231">
        <f>IF(N300="zákl. přenesená",J300,0)</f>
        <v>0</v>
      </c>
      <c r="BH300" s="231">
        <f>IF(N300="sníž. přenesená",J300,0)</f>
        <v>0</v>
      </c>
      <c r="BI300" s="231">
        <f>IF(N300="nulová",J300,0)</f>
        <v>0</v>
      </c>
      <c r="BJ300" s="17" t="s">
        <v>80</v>
      </c>
      <c r="BK300" s="231">
        <f>ROUND(I300*H300,2)</f>
        <v>0</v>
      </c>
      <c r="BL300" s="17" t="s">
        <v>182</v>
      </c>
      <c r="BM300" s="230" t="s">
        <v>509</v>
      </c>
    </row>
    <row r="301" spans="1:51" s="12" customFormat="1" ht="12">
      <c r="A301" s="12"/>
      <c r="B301" s="232"/>
      <c r="C301" s="233"/>
      <c r="D301" s="234" t="s">
        <v>148</v>
      </c>
      <c r="E301" s="235" t="s">
        <v>1</v>
      </c>
      <c r="F301" s="236" t="s">
        <v>510</v>
      </c>
      <c r="G301" s="233"/>
      <c r="H301" s="237">
        <v>87.42</v>
      </c>
      <c r="I301" s="238"/>
      <c r="J301" s="233"/>
      <c r="K301" s="233"/>
      <c r="L301" s="239"/>
      <c r="M301" s="240"/>
      <c r="N301" s="241"/>
      <c r="O301" s="241"/>
      <c r="P301" s="241"/>
      <c r="Q301" s="241"/>
      <c r="R301" s="241"/>
      <c r="S301" s="241"/>
      <c r="T301" s="242"/>
      <c r="U301" s="12"/>
      <c r="V301" s="12"/>
      <c r="W301" s="12"/>
      <c r="X301" s="12"/>
      <c r="Y301" s="12"/>
      <c r="Z301" s="12"/>
      <c r="AA301" s="12"/>
      <c r="AB301" s="12"/>
      <c r="AC301" s="12"/>
      <c r="AD301" s="12"/>
      <c r="AE301" s="12"/>
      <c r="AT301" s="243" t="s">
        <v>148</v>
      </c>
      <c r="AU301" s="243" t="s">
        <v>80</v>
      </c>
      <c r="AV301" s="12" t="s">
        <v>82</v>
      </c>
      <c r="AW301" s="12" t="s">
        <v>30</v>
      </c>
      <c r="AX301" s="12" t="s">
        <v>73</v>
      </c>
      <c r="AY301" s="243" t="s">
        <v>141</v>
      </c>
    </row>
    <row r="302" spans="1:51" s="13" customFormat="1" ht="12">
      <c r="A302" s="13"/>
      <c r="B302" s="244"/>
      <c r="C302" s="245"/>
      <c r="D302" s="234" t="s">
        <v>148</v>
      </c>
      <c r="E302" s="246" t="s">
        <v>1</v>
      </c>
      <c r="F302" s="247" t="s">
        <v>150</v>
      </c>
      <c r="G302" s="245"/>
      <c r="H302" s="248">
        <v>87.42</v>
      </c>
      <c r="I302" s="249"/>
      <c r="J302" s="245"/>
      <c r="K302" s="245"/>
      <c r="L302" s="250"/>
      <c r="M302" s="251"/>
      <c r="N302" s="252"/>
      <c r="O302" s="252"/>
      <c r="P302" s="252"/>
      <c r="Q302" s="252"/>
      <c r="R302" s="252"/>
      <c r="S302" s="252"/>
      <c r="T302" s="253"/>
      <c r="U302" s="13"/>
      <c r="V302" s="13"/>
      <c r="W302" s="13"/>
      <c r="X302" s="13"/>
      <c r="Y302" s="13"/>
      <c r="Z302" s="13"/>
      <c r="AA302" s="13"/>
      <c r="AB302" s="13"/>
      <c r="AC302" s="13"/>
      <c r="AD302" s="13"/>
      <c r="AE302" s="13"/>
      <c r="AT302" s="254" t="s">
        <v>148</v>
      </c>
      <c r="AU302" s="254" t="s">
        <v>80</v>
      </c>
      <c r="AV302" s="13" t="s">
        <v>147</v>
      </c>
      <c r="AW302" s="13" t="s">
        <v>30</v>
      </c>
      <c r="AX302" s="13" t="s">
        <v>80</v>
      </c>
      <c r="AY302" s="254" t="s">
        <v>141</v>
      </c>
    </row>
    <row r="303" spans="1:65" s="2" customFormat="1" ht="14.4" customHeight="1">
      <c r="A303" s="38"/>
      <c r="B303" s="39"/>
      <c r="C303" s="273" t="s">
        <v>379</v>
      </c>
      <c r="D303" s="273" t="s">
        <v>153</v>
      </c>
      <c r="E303" s="274" t="s">
        <v>511</v>
      </c>
      <c r="F303" s="275" t="s">
        <v>512</v>
      </c>
      <c r="G303" s="276" t="s">
        <v>315</v>
      </c>
      <c r="H303" s="277">
        <v>0.031</v>
      </c>
      <c r="I303" s="278"/>
      <c r="J303" s="279">
        <f>ROUND(I303*H303,2)</f>
        <v>0</v>
      </c>
      <c r="K303" s="275" t="s">
        <v>276</v>
      </c>
      <c r="L303" s="280"/>
      <c r="M303" s="281" t="s">
        <v>1</v>
      </c>
      <c r="N303" s="282" t="s">
        <v>38</v>
      </c>
      <c r="O303" s="91"/>
      <c r="P303" s="228">
        <f>O303*H303</f>
        <v>0</v>
      </c>
      <c r="Q303" s="228">
        <v>0</v>
      </c>
      <c r="R303" s="228">
        <f>Q303*H303</f>
        <v>0</v>
      </c>
      <c r="S303" s="228">
        <v>0</v>
      </c>
      <c r="T303" s="229">
        <f>S303*H303</f>
        <v>0</v>
      </c>
      <c r="U303" s="38"/>
      <c r="V303" s="38"/>
      <c r="W303" s="38"/>
      <c r="X303" s="38"/>
      <c r="Y303" s="38"/>
      <c r="Z303" s="38"/>
      <c r="AA303" s="38"/>
      <c r="AB303" s="38"/>
      <c r="AC303" s="38"/>
      <c r="AD303" s="38"/>
      <c r="AE303" s="38"/>
      <c r="AR303" s="230" t="s">
        <v>234</v>
      </c>
      <c r="AT303" s="230" t="s">
        <v>153</v>
      </c>
      <c r="AU303" s="230" t="s">
        <v>80</v>
      </c>
      <c r="AY303" s="17" t="s">
        <v>141</v>
      </c>
      <c r="BE303" s="231">
        <f>IF(N303="základní",J303,0)</f>
        <v>0</v>
      </c>
      <c r="BF303" s="231">
        <f>IF(N303="snížená",J303,0)</f>
        <v>0</v>
      </c>
      <c r="BG303" s="231">
        <f>IF(N303="zákl. přenesená",J303,0)</f>
        <v>0</v>
      </c>
      <c r="BH303" s="231">
        <f>IF(N303="sníž. přenesená",J303,0)</f>
        <v>0</v>
      </c>
      <c r="BI303" s="231">
        <f>IF(N303="nulová",J303,0)</f>
        <v>0</v>
      </c>
      <c r="BJ303" s="17" t="s">
        <v>80</v>
      </c>
      <c r="BK303" s="231">
        <f>ROUND(I303*H303,2)</f>
        <v>0</v>
      </c>
      <c r="BL303" s="17" t="s">
        <v>182</v>
      </c>
      <c r="BM303" s="230" t="s">
        <v>513</v>
      </c>
    </row>
    <row r="304" spans="1:65" s="2" customFormat="1" ht="24.15" customHeight="1">
      <c r="A304" s="38"/>
      <c r="B304" s="39"/>
      <c r="C304" s="219" t="s">
        <v>514</v>
      </c>
      <c r="D304" s="219" t="s">
        <v>142</v>
      </c>
      <c r="E304" s="220" t="s">
        <v>515</v>
      </c>
      <c r="F304" s="221" t="s">
        <v>516</v>
      </c>
      <c r="G304" s="222" t="s">
        <v>275</v>
      </c>
      <c r="H304" s="223">
        <v>87.42</v>
      </c>
      <c r="I304" s="224"/>
      <c r="J304" s="225">
        <f>ROUND(I304*H304,2)</f>
        <v>0</v>
      </c>
      <c r="K304" s="221" t="s">
        <v>276</v>
      </c>
      <c r="L304" s="44"/>
      <c r="M304" s="226" t="s">
        <v>1</v>
      </c>
      <c r="N304" s="227" t="s">
        <v>38</v>
      </c>
      <c r="O304" s="91"/>
      <c r="P304" s="228">
        <f>O304*H304</f>
        <v>0</v>
      </c>
      <c r="Q304" s="228">
        <v>0</v>
      </c>
      <c r="R304" s="228">
        <f>Q304*H304</f>
        <v>0</v>
      </c>
      <c r="S304" s="228">
        <v>0</v>
      </c>
      <c r="T304" s="229">
        <f>S304*H304</f>
        <v>0</v>
      </c>
      <c r="U304" s="38"/>
      <c r="V304" s="38"/>
      <c r="W304" s="38"/>
      <c r="X304" s="38"/>
      <c r="Y304" s="38"/>
      <c r="Z304" s="38"/>
      <c r="AA304" s="38"/>
      <c r="AB304" s="38"/>
      <c r="AC304" s="38"/>
      <c r="AD304" s="38"/>
      <c r="AE304" s="38"/>
      <c r="AR304" s="230" t="s">
        <v>182</v>
      </c>
      <c r="AT304" s="230" t="s">
        <v>142</v>
      </c>
      <c r="AU304" s="230" t="s">
        <v>80</v>
      </c>
      <c r="AY304" s="17" t="s">
        <v>141</v>
      </c>
      <c r="BE304" s="231">
        <f>IF(N304="základní",J304,0)</f>
        <v>0</v>
      </c>
      <c r="BF304" s="231">
        <f>IF(N304="snížená",J304,0)</f>
        <v>0</v>
      </c>
      <c r="BG304" s="231">
        <f>IF(N304="zákl. přenesená",J304,0)</f>
        <v>0</v>
      </c>
      <c r="BH304" s="231">
        <f>IF(N304="sníž. přenesená",J304,0)</f>
        <v>0</v>
      </c>
      <c r="BI304" s="231">
        <f>IF(N304="nulová",J304,0)</f>
        <v>0</v>
      </c>
      <c r="BJ304" s="17" t="s">
        <v>80</v>
      </c>
      <c r="BK304" s="231">
        <f>ROUND(I304*H304,2)</f>
        <v>0</v>
      </c>
      <c r="BL304" s="17" t="s">
        <v>182</v>
      </c>
      <c r="BM304" s="230" t="s">
        <v>517</v>
      </c>
    </row>
    <row r="305" spans="1:51" s="12" customFormat="1" ht="12">
      <c r="A305" s="12"/>
      <c r="B305" s="232"/>
      <c r="C305" s="233"/>
      <c r="D305" s="234" t="s">
        <v>148</v>
      </c>
      <c r="E305" s="235" t="s">
        <v>1</v>
      </c>
      <c r="F305" s="236" t="s">
        <v>510</v>
      </c>
      <c r="G305" s="233"/>
      <c r="H305" s="237">
        <v>87.42</v>
      </c>
      <c r="I305" s="238"/>
      <c r="J305" s="233"/>
      <c r="K305" s="233"/>
      <c r="L305" s="239"/>
      <c r="M305" s="240"/>
      <c r="N305" s="241"/>
      <c r="O305" s="241"/>
      <c r="P305" s="241"/>
      <c r="Q305" s="241"/>
      <c r="R305" s="241"/>
      <c r="S305" s="241"/>
      <c r="T305" s="242"/>
      <c r="U305" s="12"/>
      <c r="V305" s="12"/>
      <c r="W305" s="12"/>
      <c r="X305" s="12"/>
      <c r="Y305" s="12"/>
      <c r="Z305" s="12"/>
      <c r="AA305" s="12"/>
      <c r="AB305" s="12"/>
      <c r="AC305" s="12"/>
      <c r="AD305" s="12"/>
      <c r="AE305" s="12"/>
      <c r="AT305" s="243" t="s">
        <v>148</v>
      </c>
      <c r="AU305" s="243" t="s">
        <v>80</v>
      </c>
      <c r="AV305" s="12" t="s">
        <v>82</v>
      </c>
      <c r="AW305" s="12" t="s">
        <v>30</v>
      </c>
      <c r="AX305" s="12" t="s">
        <v>73</v>
      </c>
      <c r="AY305" s="243" t="s">
        <v>141</v>
      </c>
    </row>
    <row r="306" spans="1:51" s="13" customFormat="1" ht="12">
      <c r="A306" s="13"/>
      <c r="B306" s="244"/>
      <c r="C306" s="245"/>
      <c r="D306" s="234" t="s">
        <v>148</v>
      </c>
      <c r="E306" s="246" t="s">
        <v>1</v>
      </c>
      <c r="F306" s="247" t="s">
        <v>150</v>
      </c>
      <c r="G306" s="245"/>
      <c r="H306" s="248">
        <v>87.42</v>
      </c>
      <c r="I306" s="249"/>
      <c r="J306" s="245"/>
      <c r="K306" s="245"/>
      <c r="L306" s="250"/>
      <c r="M306" s="251"/>
      <c r="N306" s="252"/>
      <c r="O306" s="252"/>
      <c r="P306" s="252"/>
      <c r="Q306" s="252"/>
      <c r="R306" s="252"/>
      <c r="S306" s="252"/>
      <c r="T306" s="253"/>
      <c r="U306" s="13"/>
      <c r="V306" s="13"/>
      <c r="W306" s="13"/>
      <c r="X306" s="13"/>
      <c r="Y306" s="13"/>
      <c r="Z306" s="13"/>
      <c r="AA306" s="13"/>
      <c r="AB306" s="13"/>
      <c r="AC306" s="13"/>
      <c r="AD306" s="13"/>
      <c r="AE306" s="13"/>
      <c r="AT306" s="254" t="s">
        <v>148</v>
      </c>
      <c r="AU306" s="254" t="s">
        <v>80</v>
      </c>
      <c r="AV306" s="13" t="s">
        <v>147</v>
      </c>
      <c r="AW306" s="13" t="s">
        <v>30</v>
      </c>
      <c r="AX306" s="13" t="s">
        <v>80</v>
      </c>
      <c r="AY306" s="254" t="s">
        <v>141</v>
      </c>
    </row>
    <row r="307" spans="1:65" s="2" customFormat="1" ht="14.4" customHeight="1">
      <c r="A307" s="38"/>
      <c r="B307" s="39"/>
      <c r="C307" s="273" t="s">
        <v>383</v>
      </c>
      <c r="D307" s="273" t="s">
        <v>153</v>
      </c>
      <c r="E307" s="274" t="s">
        <v>518</v>
      </c>
      <c r="F307" s="275" t="s">
        <v>519</v>
      </c>
      <c r="G307" s="276" t="s">
        <v>344</v>
      </c>
      <c r="H307" s="277">
        <v>144.243</v>
      </c>
      <c r="I307" s="278"/>
      <c r="J307" s="279">
        <f>ROUND(I307*H307,2)</f>
        <v>0</v>
      </c>
      <c r="K307" s="275" t="s">
        <v>276</v>
      </c>
      <c r="L307" s="280"/>
      <c r="M307" s="281" t="s">
        <v>1</v>
      </c>
      <c r="N307" s="282" t="s">
        <v>38</v>
      </c>
      <c r="O307" s="91"/>
      <c r="P307" s="228">
        <f>O307*H307</f>
        <v>0</v>
      </c>
      <c r="Q307" s="228">
        <v>0</v>
      </c>
      <c r="R307" s="228">
        <f>Q307*H307</f>
        <v>0</v>
      </c>
      <c r="S307" s="228">
        <v>0</v>
      </c>
      <c r="T307" s="229">
        <f>S307*H307</f>
        <v>0</v>
      </c>
      <c r="U307" s="38"/>
      <c r="V307" s="38"/>
      <c r="W307" s="38"/>
      <c r="X307" s="38"/>
      <c r="Y307" s="38"/>
      <c r="Z307" s="38"/>
      <c r="AA307" s="38"/>
      <c r="AB307" s="38"/>
      <c r="AC307" s="38"/>
      <c r="AD307" s="38"/>
      <c r="AE307" s="38"/>
      <c r="AR307" s="230" t="s">
        <v>234</v>
      </c>
      <c r="AT307" s="230" t="s">
        <v>153</v>
      </c>
      <c r="AU307" s="230" t="s">
        <v>80</v>
      </c>
      <c r="AY307" s="17" t="s">
        <v>141</v>
      </c>
      <c r="BE307" s="231">
        <f>IF(N307="základní",J307,0)</f>
        <v>0</v>
      </c>
      <c r="BF307" s="231">
        <f>IF(N307="snížená",J307,0)</f>
        <v>0</v>
      </c>
      <c r="BG307" s="231">
        <f>IF(N307="zákl. přenesená",J307,0)</f>
        <v>0</v>
      </c>
      <c r="BH307" s="231">
        <f>IF(N307="sníž. přenesená",J307,0)</f>
        <v>0</v>
      </c>
      <c r="BI307" s="231">
        <f>IF(N307="nulová",J307,0)</f>
        <v>0</v>
      </c>
      <c r="BJ307" s="17" t="s">
        <v>80</v>
      </c>
      <c r="BK307" s="231">
        <f>ROUND(I307*H307,2)</f>
        <v>0</v>
      </c>
      <c r="BL307" s="17" t="s">
        <v>182</v>
      </c>
      <c r="BM307" s="230" t="s">
        <v>520</v>
      </c>
    </row>
    <row r="308" spans="1:63" s="11" customFormat="1" ht="25.9" customHeight="1">
      <c r="A308" s="11"/>
      <c r="B308" s="205"/>
      <c r="C308" s="206"/>
      <c r="D308" s="207" t="s">
        <v>72</v>
      </c>
      <c r="E308" s="208" t="s">
        <v>162</v>
      </c>
      <c r="F308" s="208" t="s">
        <v>521</v>
      </c>
      <c r="G308" s="206"/>
      <c r="H308" s="206"/>
      <c r="I308" s="209"/>
      <c r="J308" s="210">
        <f>BK308</f>
        <v>0</v>
      </c>
      <c r="K308" s="206"/>
      <c r="L308" s="211"/>
      <c r="M308" s="212"/>
      <c r="N308" s="213"/>
      <c r="O308" s="213"/>
      <c r="P308" s="214">
        <f>SUM(P309:P320)</f>
        <v>0</v>
      </c>
      <c r="Q308" s="213"/>
      <c r="R308" s="214">
        <f>SUM(R309:R320)</f>
        <v>0</v>
      </c>
      <c r="S308" s="213"/>
      <c r="T308" s="215">
        <f>SUM(T309:T320)</f>
        <v>0</v>
      </c>
      <c r="U308" s="11"/>
      <c r="V308" s="11"/>
      <c r="W308" s="11"/>
      <c r="X308" s="11"/>
      <c r="Y308" s="11"/>
      <c r="Z308" s="11"/>
      <c r="AA308" s="11"/>
      <c r="AB308" s="11"/>
      <c r="AC308" s="11"/>
      <c r="AD308" s="11"/>
      <c r="AE308" s="11"/>
      <c r="AR308" s="216" t="s">
        <v>80</v>
      </c>
      <c r="AT308" s="217" t="s">
        <v>72</v>
      </c>
      <c r="AU308" s="217" t="s">
        <v>73</v>
      </c>
      <c r="AY308" s="216" t="s">
        <v>141</v>
      </c>
      <c r="BK308" s="218">
        <f>SUM(BK309:BK320)</f>
        <v>0</v>
      </c>
    </row>
    <row r="309" spans="1:65" s="2" customFormat="1" ht="24.15" customHeight="1">
      <c r="A309" s="38"/>
      <c r="B309" s="39"/>
      <c r="C309" s="219" t="s">
        <v>522</v>
      </c>
      <c r="D309" s="219" t="s">
        <v>142</v>
      </c>
      <c r="E309" s="220" t="s">
        <v>523</v>
      </c>
      <c r="F309" s="221" t="s">
        <v>524</v>
      </c>
      <c r="G309" s="222" t="s">
        <v>200</v>
      </c>
      <c r="H309" s="223">
        <v>1</v>
      </c>
      <c r="I309" s="224"/>
      <c r="J309" s="225">
        <f>ROUND(I309*H309,2)</f>
        <v>0</v>
      </c>
      <c r="K309" s="221" t="s">
        <v>276</v>
      </c>
      <c r="L309" s="44"/>
      <c r="M309" s="226" t="s">
        <v>1</v>
      </c>
      <c r="N309" s="227" t="s">
        <v>38</v>
      </c>
      <c r="O309" s="91"/>
      <c r="P309" s="228">
        <f>O309*H309</f>
        <v>0</v>
      </c>
      <c r="Q309" s="228">
        <v>0</v>
      </c>
      <c r="R309" s="228">
        <f>Q309*H309</f>
        <v>0</v>
      </c>
      <c r="S309" s="228">
        <v>0</v>
      </c>
      <c r="T309" s="229">
        <f>S309*H309</f>
        <v>0</v>
      </c>
      <c r="U309" s="38"/>
      <c r="V309" s="38"/>
      <c r="W309" s="38"/>
      <c r="X309" s="38"/>
      <c r="Y309" s="38"/>
      <c r="Z309" s="38"/>
      <c r="AA309" s="38"/>
      <c r="AB309" s="38"/>
      <c r="AC309" s="38"/>
      <c r="AD309" s="38"/>
      <c r="AE309" s="38"/>
      <c r="AR309" s="230" t="s">
        <v>147</v>
      </c>
      <c r="AT309" s="230" t="s">
        <v>142</v>
      </c>
      <c r="AU309" s="230" t="s">
        <v>80</v>
      </c>
      <c r="AY309" s="17" t="s">
        <v>141</v>
      </c>
      <c r="BE309" s="231">
        <f>IF(N309="základní",J309,0)</f>
        <v>0</v>
      </c>
      <c r="BF309" s="231">
        <f>IF(N309="snížená",J309,0)</f>
        <v>0</v>
      </c>
      <c r="BG309" s="231">
        <f>IF(N309="zákl. přenesená",J309,0)</f>
        <v>0</v>
      </c>
      <c r="BH309" s="231">
        <f>IF(N309="sníž. přenesená",J309,0)</f>
        <v>0</v>
      </c>
      <c r="BI309" s="231">
        <f>IF(N309="nulová",J309,0)</f>
        <v>0</v>
      </c>
      <c r="BJ309" s="17" t="s">
        <v>80</v>
      </c>
      <c r="BK309" s="231">
        <f>ROUND(I309*H309,2)</f>
        <v>0</v>
      </c>
      <c r="BL309" s="17" t="s">
        <v>147</v>
      </c>
      <c r="BM309" s="230" t="s">
        <v>525</v>
      </c>
    </row>
    <row r="310" spans="1:51" s="12" customFormat="1" ht="12">
      <c r="A310" s="12"/>
      <c r="B310" s="232"/>
      <c r="C310" s="233"/>
      <c r="D310" s="234" t="s">
        <v>148</v>
      </c>
      <c r="E310" s="235" t="s">
        <v>1</v>
      </c>
      <c r="F310" s="236" t="s">
        <v>526</v>
      </c>
      <c r="G310" s="233"/>
      <c r="H310" s="237">
        <v>1</v>
      </c>
      <c r="I310" s="238"/>
      <c r="J310" s="233"/>
      <c r="K310" s="233"/>
      <c r="L310" s="239"/>
      <c r="M310" s="240"/>
      <c r="N310" s="241"/>
      <c r="O310" s="241"/>
      <c r="P310" s="241"/>
      <c r="Q310" s="241"/>
      <c r="R310" s="241"/>
      <c r="S310" s="241"/>
      <c r="T310" s="242"/>
      <c r="U310" s="12"/>
      <c r="V310" s="12"/>
      <c r="W310" s="12"/>
      <c r="X310" s="12"/>
      <c r="Y310" s="12"/>
      <c r="Z310" s="12"/>
      <c r="AA310" s="12"/>
      <c r="AB310" s="12"/>
      <c r="AC310" s="12"/>
      <c r="AD310" s="12"/>
      <c r="AE310" s="12"/>
      <c r="AT310" s="243" t="s">
        <v>148</v>
      </c>
      <c r="AU310" s="243" t="s">
        <v>80</v>
      </c>
      <c r="AV310" s="12" t="s">
        <v>82</v>
      </c>
      <c r="AW310" s="12" t="s">
        <v>30</v>
      </c>
      <c r="AX310" s="12" t="s">
        <v>73</v>
      </c>
      <c r="AY310" s="243" t="s">
        <v>141</v>
      </c>
    </row>
    <row r="311" spans="1:51" s="13" customFormat="1" ht="12">
      <c r="A311" s="13"/>
      <c r="B311" s="244"/>
      <c r="C311" s="245"/>
      <c r="D311" s="234" t="s">
        <v>148</v>
      </c>
      <c r="E311" s="246" t="s">
        <v>1</v>
      </c>
      <c r="F311" s="247" t="s">
        <v>150</v>
      </c>
      <c r="G311" s="245"/>
      <c r="H311" s="248">
        <v>1</v>
      </c>
      <c r="I311" s="249"/>
      <c r="J311" s="245"/>
      <c r="K311" s="245"/>
      <c r="L311" s="250"/>
      <c r="M311" s="251"/>
      <c r="N311" s="252"/>
      <c r="O311" s="252"/>
      <c r="P311" s="252"/>
      <c r="Q311" s="252"/>
      <c r="R311" s="252"/>
      <c r="S311" s="252"/>
      <c r="T311" s="253"/>
      <c r="U311" s="13"/>
      <c r="V311" s="13"/>
      <c r="W311" s="13"/>
      <c r="X311" s="13"/>
      <c r="Y311" s="13"/>
      <c r="Z311" s="13"/>
      <c r="AA311" s="13"/>
      <c r="AB311" s="13"/>
      <c r="AC311" s="13"/>
      <c r="AD311" s="13"/>
      <c r="AE311" s="13"/>
      <c r="AT311" s="254" t="s">
        <v>148</v>
      </c>
      <c r="AU311" s="254" t="s">
        <v>80</v>
      </c>
      <c r="AV311" s="13" t="s">
        <v>147</v>
      </c>
      <c r="AW311" s="13" t="s">
        <v>30</v>
      </c>
      <c r="AX311" s="13" t="s">
        <v>80</v>
      </c>
      <c r="AY311" s="254" t="s">
        <v>141</v>
      </c>
    </row>
    <row r="312" spans="1:65" s="2" customFormat="1" ht="24.15" customHeight="1">
      <c r="A312" s="38"/>
      <c r="B312" s="39"/>
      <c r="C312" s="219" t="s">
        <v>388</v>
      </c>
      <c r="D312" s="219" t="s">
        <v>142</v>
      </c>
      <c r="E312" s="220" t="s">
        <v>527</v>
      </c>
      <c r="F312" s="221" t="s">
        <v>528</v>
      </c>
      <c r="G312" s="222" t="s">
        <v>200</v>
      </c>
      <c r="H312" s="223">
        <v>5</v>
      </c>
      <c r="I312" s="224"/>
      <c r="J312" s="225">
        <f>ROUND(I312*H312,2)</f>
        <v>0</v>
      </c>
      <c r="K312" s="221" t="s">
        <v>276</v>
      </c>
      <c r="L312" s="44"/>
      <c r="M312" s="226" t="s">
        <v>1</v>
      </c>
      <c r="N312" s="227" t="s">
        <v>38</v>
      </c>
      <c r="O312" s="91"/>
      <c r="P312" s="228">
        <f>O312*H312</f>
        <v>0</v>
      </c>
      <c r="Q312" s="228">
        <v>0</v>
      </c>
      <c r="R312" s="228">
        <f>Q312*H312</f>
        <v>0</v>
      </c>
      <c r="S312" s="228">
        <v>0</v>
      </c>
      <c r="T312" s="229">
        <f>S312*H312</f>
        <v>0</v>
      </c>
      <c r="U312" s="38"/>
      <c r="V312" s="38"/>
      <c r="W312" s="38"/>
      <c r="X312" s="38"/>
      <c r="Y312" s="38"/>
      <c r="Z312" s="38"/>
      <c r="AA312" s="38"/>
      <c r="AB312" s="38"/>
      <c r="AC312" s="38"/>
      <c r="AD312" s="38"/>
      <c r="AE312" s="38"/>
      <c r="AR312" s="230" t="s">
        <v>147</v>
      </c>
      <c r="AT312" s="230" t="s">
        <v>142</v>
      </c>
      <c r="AU312" s="230" t="s">
        <v>80</v>
      </c>
      <c r="AY312" s="17" t="s">
        <v>141</v>
      </c>
      <c r="BE312" s="231">
        <f>IF(N312="základní",J312,0)</f>
        <v>0</v>
      </c>
      <c r="BF312" s="231">
        <f>IF(N312="snížená",J312,0)</f>
        <v>0</v>
      </c>
      <c r="BG312" s="231">
        <f>IF(N312="zákl. přenesená",J312,0)</f>
        <v>0</v>
      </c>
      <c r="BH312" s="231">
        <f>IF(N312="sníž. přenesená",J312,0)</f>
        <v>0</v>
      </c>
      <c r="BI312" s="231">
        <f>IF(N312="nulová",J312,0)</f>
        <v>0</v>
      </c>
      <c r="BJ312" s="17" t="s">
        <v>80</v>
      </c>
      <c r="BK312" s="231">
        <f>ROUND(I312*H312,2)</f>
        <v>0</v>
      </c>
      <c r="BL312" s="17" t="s">
        <v>147</v>
      </c>
      <c r="BM312" s="230" t="s">
        <v>529</v>
      </c>
    </row>
    <row r="313" spans="1:51" s="12" customFormat="1" ht="12">
      <c r="A313" s="12"/>
      <c r="B313" s="232"/>
      <c r="C313" s="233"/>
      <c r="D313" s="234" t="s">
        <v>148</v>
      </c>
      <c r="E313" s="235" t="s">
        <v>1</v>
      </c>
      <c r="F313" s="236" t="s">
        <v>530</v>
      </c>
      <c r="G313" s="233"/>
      <c r="H313" s="237">
        <v>5</v>
      </c>
      <c r="I313" s="238"/>
      <c r="J313" s="233"/>
      <c r="K313" s="233"/>
      <c r="L313" s="239"/>
      <c r="M313" s="240"/>
      <c r="N313" s="241"/>
      <c r="O313" s="241"/>
      <c r="P313" s="241"/>
      <c r="Q313" s="241"/>
      <c r="R313" s="241"/>
      <c r="S313" s="241"/>
      <c r="T313" s="242"/>
      <c r="U313" s="12"/>
      <c r="V313" s="12"/>
      <c r="W313" s="12"/>
      <c r="X313" s="12"/>
      <c r="Y313" s="12"/>
      <c r="Z313" s="12"/>
      <c r="AA313" s="12"/>
      <c r="AB313" s="12"/>
      <c r="AC313" s="12"/>
      <c r="AD313" s="12"/>
      <c r="AE313" s="12"/>
      <c r="AT313" s="243" t="s">
        <v>148</v>
      </c>
      <c r="AU313" s="243" t="s">
        <v>80</v>
      </c>
      <c r="AV313" s="12" t="s">
        <v>82</v>
      </c>
      <c r="AW313" s="12" t="s">
        <v>30</v>
      </c>
      <c r="AX313" s="12" t="s">
        <v>73</v>
      </c>
      <c r="AY313" s="243" t="s">
        <v>141</v>
      </c>
    </row>
    <row r="314" spans="1:51" s="13" customFormat="1" ht="12">
      <c r="A314" s="13"/>
      <c r="B314" s="244"/>
      <c r="C314" s="245"/>
      <c r="D314" s="234" t="s">
        <v>148</v>
      </c>
      <c r="E314" s="246" t="s">
        <v>1</v>
      </c>
      <c r="F314" s="247" t="s">
        <v>150</v>
      </c>
      <c r="G314" s="245"/>
      <c r="H314" s="248">
        <v>5</v>
      </c>
      <c r="I314" s="249"/>
      <c r="J314" s="245"/>
      <c r="K314" s="245"/>
      <c r="L314" s="250"/>
      <c r="M314" s="251"/>
      <c r="N314" s="252"/>
      <c r="O314" s="252"/>
      <c r="P314" s="252"/>
      <c r="Q314" s="252"/>
      <c r="R314" s="252"/>
      <c r="S314" s="252"/>
      <c r="T314" s="253"/>
      <c r="U314" s="13"/>
      <c r="V314" s="13"/>
      <c r="W314" s="13"/>
      <c r="X314" s="13"/>
      <c r="Y314" s="13"/>
      <c r="Z314" s="13"/>
      <c r="AA314" s="13"/>
      <c r="AB314" s="13"/>
      <c r="AC314" s="13"/>
      <c r="AD314" s="13"/>
      <c r="AE314" s="13"/>
      <c r="AT314" s="254" t="s">
        <v>148</v>
      </c>
      <c r="AU314" s="254" t="s">
        <v>80</v>
      </c>
      <c r="AV314" s="13" t="s">
        <v>147</v>
      </c>
      <c r="AW314" s="13" t="s">
        <v>30</v>
      </c>
      <c r="AX314" s="13" t="s">
        <v>80</v>
      </c>
      <c r="AY314" s="254" t="s">
        <v>141</v>
      </c>
    </row>
    <row r="315" spans="1:65" s="2" customFormat="1" ht="14.4" customHeight="1">
      <c r="A315" s="38"/>
      <c r="B315" s="39"/>
      <c r="C315" s="273" t="s">
        <v>531</v>
      </c>
      <c r="D315" s="273" t="s">
        <v>153</v>
      </c>
      <c r="E315" s="274" t="s">
        <v>532</v>
      </c>
      <c r="F315" s="275" t="s">
        <v>533</v>
      </c>
      <c r="G315" s="276" t="s">
        <v>200</v>
      </c>
      <c r="H315" s="277">
        <v>5</v>
      </c>
      <c r="I315" s="278"/>
      <c r="J315" s="279">
        <f>ROUND(I315*H315,2)</f>
        <v>0</v>
      </c>
      <c r="K315" s="275" t="s">
        <v>276</v>
      </c>
      <c r="L315" s="280"/>
      <c r="M315" s="281" t="s">
        <v>1</v>
      </c>
      <c r="N315" s="282" t="s">
        <v>38</v>
      </c>
      <c r="O315" s="91"/>
      <c r="P315" s="228">
        <f>O315*H315</f>
        <v>0</v>
      </c>
      <c r="Q315" s="228">
        <v>0</v>
      </c>
      <c r="R315" s="228">
        <f>Q315*H315</f>
        <v>0</v>
      </c>
      <c r="S315" s="228">
        <v>0</v>
      </c>
      <c r="T315" s="229">
        <f>S315*H315</f>
        <v>0</v>
      </c>
      <c r="U315" s="38"/>
      <c r="V315" s="38"/>
      <c r="W315" s="38"/>
      <c r="X315" s="38"/>
      <c r="Y315" s="38"/>
      <c r="Z315" s="38"/>
      <c r="AA315" s="38"/>
      <c r="AB315" s="38"/>
      <c r="AC315" s="38"/>
      <c r="AD315" s="38"/>
      <c r="AE315" s="38"/>
      <c r="AR315" s="230" t="s">
        <v>162</v>
      </c>
      <c r="AT315" s="230" t="s">
        <v>153</v>
      </c>
      <c r="AU315" s="230" t="s">
        <v>80</v>
      </c>
      <c r="AY315" s="17" t="s">
        <v>141</v>
      </c>
      <c r="BE315" s="231">
        <f>IF(N315="základní",J315,0)</f>
        <v>0</v>
      </c>
      <c r="BF315" s="231">
        <f>IF(N315="snížená",J315,0)</f>
        <v>0</v>
      </c>
      <c r="BG315" s="231">
        <f>IF(N315="zákl. přenesená",J315,0)</f>
        <v>0</v>
      </c>
      <c r="BH315" s="231">
        <f>IF(N315="sníž. přenesená",J315,0)</f>
        <v>0</v>
      </c>
      <c r="BI315" s="231">
        <f>IF(N315="nulová",J315,0)</f>
        <v>0</v>
      </c>
      <c r="BJ315" s="17" t="s">
        <v>80</v>
      </c>
      <c r="BK315" s="231">
        <f>ROUND(I315*H315,2)</f>
        <v>0</v>
      </c>
      <c r="BL315" s="17" t="s">
        <v>147</v>
      </c>
      <c r="BM315" s="230" t="s">
        <v>534</v>
      </c>
    </row>
    <row r="316" spans="1:65" s="2" customFormat="1" ht="24.15" customHeight="1">
      <c r="A316" s="38"/>
      <c r="B316" s="39"/>
      <c r="C316" s="219" t="s">
        <v>392</v>
      </c>
      <c r="D316" s="219" t="s">
        <v>142</v>
      </c>
      <c r="E316" s="220" t="s">
        <v>535</v>
      </c>
      <c r="F316" s="221" t="s">
        <v>536</v>
      </c>
      <c r="G316" s="222" t="s">
        <v>200</v>
      </c>
      <c r="H316" s="223">
        <v>2</v>
      </c>
      <c r="I316" s="224"/>
      <c r="J316" s="225">
        <f>ROUND(I316*H316,2)</f>
        <v>0</v>
      </c>
      <c r="K316" s="221" t="s">
        <v>276</v>
      </c>
      <c r="L316" s="44"/>
      <c r="M316" s="226" t="s">
        <v>1</v>
      </c>
      <c r="N316" s="227" t="s">
        <v>38</v>
      </c>
      <c r="O316" s="91"/>
      <c r="P316" s="228">
        <f>O316*H316</f>
        <v>0</v>
      </c>
      <c r="Q316" s="228">
        <v>0</v>
      </c>
      <c r="R316" s="228">
        <f>Q316*H316</f>
        <v>0</v>
      </c>
      <c r="S316" s="228">
        <v>0</v>
      </c>
      <c r="T316" s="229">
        <f>S316*H316</f>
        <v>0</v>
      </c>
      <c r="U316" s="38"/>
      <c r="V316" s="38"/>
      <c r="W316" s="38"/>
      <c r="X316" s="38"/>
      <c r="Y316" s="38"/>
      <c r="Z316" s="38"/>
      <c r="AA316" s="38"/>
      <c r="AB316" s="38"/>
      <c r="AC316" s="38"/>
      <c r="AD316" s="38"/>
      <c r="AE316" s="38"/>
      <c r="AR316" s="230" t="s">
        <v>147</v>
      </c>
      <c r="AT316" s="230" t="s">
        <v>142</v>
      </c>
      <c r="AU316" s="230" t="s">
        <v>80</v>
      </c>
      <c r="AY316" s="17" t="s">
        <v>141</v>
      </c>
      <c r="BE316" s="231">
        <f>IF(N316="základní",J316,0)</f>
        <v>0</v>
      </c>
      <c r="BF316" s="231">
        <f>IF(N316="snížená",J316,0)</f>
        <v>0</v>
      </c>
      <c r="BG316" s="231">
        <f>IF(N316="zákl. přenesená",J316,0)</f>
        <v>0</v>
      </c>
      <c r="BH316" s="231">
        <f>IF(N316="sníž. přenesená",J316,0)</f>
        <v>0</v>
      </c>
      <c r="BI316" s="231">
        <f>IF(N316="nulová",J316,0)</f>
        <v>0</v>
      </c>
      <c r="BJ316" s="17" t="s">
        <v>80</v>
      </c>
      <c r="BK316" s="231">
        <f>ROUND(I316*H316,2)</f>
        <v>0</v>
      </c>
      <c r="BL316" s="17" t="s">
        <v>147</v>
      </c>
      <c r="BM316" s="230" t="s">
        <v>537</v>
      </c>
    </row>
    <row r="317" spans="1:65" s="2" customFormat="1" ht="24.15" customHeight="1">
      <c r="A317" s="38"/>
      <c r="B317" s="39"/>
      <c r="C317" s="219" t="s">
        <v>538</v>
      </c>
      <c r="D317" s="219" t="s">
        <v>142</v>
      </c>
      <c r="E317" s="220" t="s">
        <v>539</v>
      </c>
      <c r="F317" s="221" t="s">
        <v>540</v>
      </c>
      <c r="G317" s="222" t="s">
        <v>200</v>
      </c>
      <c r="H317" s="223">
        <v>2</v>
      </c>
      <c r="I317" s="224"/>
      <c r="J317" s="225">
        <f>ROUND(I317*H317,2)</f>
        <v>0</v>
      </c>
      <c r="K317" s="221" t="s">
        <v>276</v>
      </c>
      <c r="L317" s="44"/>
      <c r="M317" s="226" t="s">
        <v>1</v>
      </c>
      <c r="N317" s="227" t="s">
        <v>38</v>
      </c>
      <c r="O317" s="91"/>
      <c r="P317" s="228">
        <f>O317*H317</f>
        <v>0</v>
      </c>
      <c r="Q317" s="228">
        <v>0</v>
      </c>
      <c r="R317" s="228">
        <f>Q317*H317</f>
        <v>0</v>
      </c>
      <c r="S317" s="228">
        <v>0</v>
      </c>
      <c r="T317" s="229">
        <f>S317*H317</f>
        <v>0</v>
      </c>
      <c r="U317" s="38"/>
      <c r="V317" s="38"/>
      <c r="W317" s="38"/>
      <c r="X317" s="38"/>
      <c r="Y317" s="38"/>
      <c r="Z317" s="38"/>
      <c r="AA317" s="38"/>
      <c r="AB317" s="38"/>
      <c r="AC317" s="38"/>
      <c r="AD317" s="38"/>
      <c r="AE317" s="38"/>
      <c r="AR317" s="230" t="s">
        <v>147</v>
      </c>
      <c r="AT317" s="230" t="s">
        <v>142</v>
      </c>
      <c r="AU317" s="230" t="s">
        <v>80</v>
      </c>
      <c r="AY317" s="17" t="s">
        <v>141</v>
      </c>
      <c r="BE317" s="231">
        <f>IF(N317="základní",J317,0)</f>
        <v>0</v>
      </c>
      <c r="BF317" s="231">
        <f>IF(N317="snížená",J317,0)</f>
        <v>0</v>
      </c>
      <c r="BG317" s="231">
        <f>IF(N317="zákl. přenesená",J317,0)</f>
        <v>0</v>
      </c>
      <c r="BH317" s="231">
        <f>IF(N317="sníž. přenesená",J317,0)</f>
        <v>0</v>
      </c>
      <c r="BI317" s="231">
        <f>IF(N317="nulová",J317,0)</f>
        <v>0</v>
      </c>
      <c r="BJ317" s="17" t="s">
        <v>80</v>
      </c>
      <c r="BK317" s="231">
        <f>ROUND(I317*H317,2)</f>
        <v>0</v>
      </c>
      <c r="BL317" s="17" t="s">
        <v>147</v>
      </c>
      <c r="BM317" s="230" t="s">
        <v>541</v>
      </c>
    </row>
    <row r="318" spans="1:65" s="2" customFormat="1" ht="24.15" customHeight="1">
      <c r="A318" s="38"/>
      <c r="B318" s="39"/>
      <c r="C318" s="219" t="s">
        <v>396</v>
      </c>
      <c r="D318" s="219" t="s">
        <v>142</v>
      </c>
      <c r="E318" s="220" t="s">
        <v>542</v>
      </c>
      <c r="F318" s="221" t="s">
        <v>543</v>
      </c>
      <c r="G318" s="222" t="s">
        <v>200</v>
      </c>
      <c r="H318" s="223">
        <v>24</v>
      </c>
      <c r="I318" s="224"/>
      <c r="J318" s="225">
        <f>ROUND(I318*H318,2)</f>
        <v>0</v>
      </c>
      <c r="K318" s="221" t="s">
        <v>276</v>
      </c>
      <c r="L318" s="44"/>
      <c r="M318" s="226" t="s">
        <v>1</v>
      </c>
      <c r="N318" s="227" t="s">
        <v>38</v>
      </c>
      <c r="O318" s="91"/>
      <c r="P318" s="228">
        <f>O318*H318</f>
        <v>0</v>
      </c>
      <c r="Q318" s="228">
        <v>0</v>
      </c>
      <c r="R318" s="228">
        <f>Q318*H318</f>
        <v>0</v>
      </c>
      <c r="S318" s="228">
        <v>0</v>
      </c>
      <c r="T318" s="229">
        <f>S318*H318</f>
        <v>0</v>
      </c>
      <c r="U318" s="38"/>
      <c r="V318" s="38"/>
      <c r="W318" s="38"/>
      <c r="X318" s="38"/>
      <c r="Y318" s="38"/>
      <c r="Z318" s="38"/>
      <c r="AA318" s="38"/>
      <c r="AB318" s="38"/>
      <c r="AC318" s="38"/>
      <c r="AD318" s="38"/>
      <c r="AE318" s="38"/>
      <c r="AR318" s="230" t="s">
        <v>147</v>
      </c>
      <c r="AT318" s="230" t="s">
        <v>142</v>
      </c>
      <c r="AU318" s="230" t="s">
        <v>80</v>
      </c>
      <c r="AY318" s="17" t="s">
        <v>141</v>
      </c>
      <c r="BE318" s="231">
        <f>IF(N318="základní",J318,0)</f>
        <v>0</v>
      </c>
      <c r="BF318" s="231">
        <f>IF(N318="snížená",J318,0)</f>
        <v>0</v>
      </c>
      <c r="BG318" s="231">
        <f>IF(N318="zákl. přenesená",J318,0)</f>
        <v>0</v>
      </c>
      <c r="BH318" s="231">
        <f>IF(N318="sníž. přenesená",J318,0)</f>
        <v>0</v>
      </c>
      <c r="BI318" s="231">
        <f>IF(N318="nulová",J318,0)</f>
        <v>0</v>
      </c>
      <c r="BJ318" s="17" t="s">
        <v>80</v>
      </c>
      <c r="BK318" s="231">
        <f>ROUND(I318*H318,2)</f>
        <v>0</v>
      </c>
      <c r="BL318" s="17" t="s">
        <v>147</v>
      </c>
      <c r="BM318" s="230" t="s">
        <v>544</v>
      </c>
    </row>
    <row r="319" spans="1:51" s="12" customFormat="1" ht="12">
      <c r="A319" s="12"/>
      <c r="B319" s="232"/>
      <c r="C319" s="233"/>
      <c r="D319" s="234" t="s">
        <v>148</v>
      </c>
      <c r="E319" s="235" t="s">
        <v>1</v>
      </c>
      <c r="F319" s="236" t="s">
        <v>545</v>
      </c>
      <c r="G319" s="233"/>
      <c r="H319" s="237">
        <v>24</v>
      </c>
      <c r="I319" s="238"/>
      <c r="J319" s="233"/>
      <c r="K319" s="233"/>
      <c r="L319" s="239"/>
      <c r="M319" s="240"/>
      <c r="N319" s="241"/>
      <c r="O319" s="241"/>
      <c r="P319" s="241"/>
      <c r="Q319" s="241"/>
      <c r="R319" s="241"/>
      <c r="S319" s="241"/>
      <c r="T319" s="242"/>
      <c r="U319" s="12"/>
      <c r="V319" s="12"/>
      <c r="W319" s="12"/>
      <c r="X319" s="12"/>
      <c r="Y319" s="12"/>
      <c r="Z319" s="12"/>
      <c r="AA319" s="12"/>
      <c r="AB319" s="12"/>
      <c r="AC319" s="12"/>
      <c r="AD319" s="12"/>
      <c r="AE319" s="12"/>
      <c r="AT319" s="243" t="s">
        <v>148</v>
      </c>
      <c r="AU319" s="243" t="s">
        <v>80</v>
      </c>
      <c r="AV319" s="12" t="s">
        <v>82</v>
      </c>
      <c r="AW319" s="12" t="s">
        <v>30</v>
      </c>
      <c r="AX319" s="12" t="s">
        <v>73</v>
      </c>
      <c r="AY319" s="243" t="s">
        <v>141</v>
      </c>
    </row>
    <row r="320" spans="1:51" s="13" customFormat="1" ht="12">
      <c r="A320" s="13"/>
      <c r="B320" s="244"/>
      <c r="C320" s="245"/>
      <c r="D320" s="234" t="s">
        <v>148</v>
      </c>
      <c r="E320" s="246" t="s">
        <v>1</v>
      </c>
      <c r="F320" s="247" t="s">
        <v>150</v>
      </c>
      <c r="G320" s="245"/>
      <c r="H320" s="248">
        <v>24</v>
      </c>
      <c r="I320" s="249"/>
      <c r="J320" s="245"/>
      <c r="K320" s="245"/>
      <c r="L320" s="250"/>
      <c r="M320" s="251"/>
      <c r="N320" s="252"/>
      <c r="O320" s="252"/>
      <c r="P320" s="252"/>
      <c r="Q320" s="252"/>
      <c r="R320" s="252"/>
      <c r="S320" s="252"/>
      <c r="T320" s="253"/>
      <c r="U320" s="13"/>
      <c r="V320" s="13"/>
      <c r="W320" s="13"/>
      <c r="X320" s="13"/>
      <c r="Y320" s="13"/>
      <c r="Z320" s="13"/>
      <c r="AA320" s="13"/>
      <c r="AB320" s="13"/>
      <c r="AC320" s="13"/>
      <c r="AD320" s="13"/>
      <c r="AE320" s="13"/>
      <c r="AT320" s="254" t="s">
        <v>148</v>
      </c>
      <c r="AU320" s="254" t="s">
        <v>80</v>
      </c>
      <c r="AV320" s="13" t="s">
        <v>147</v>
      </c>
      <c r="AW320" s="13" t="s">
        <v>30</v>
      </c>
      <c r="AX320" s="13" t="s">
        <v>80</v>
      </c>
      <c r="AY320" s="254" t="s">
        <v>141</v>
      </c>
    </row>
    <row r="321" spans="1:63" s="11" customFormat="1" ht="25.9" customHeight="1">
      <c r="A321" s="11"/>
      <c r="B321" s="205"/>
      <c r="C321" s="206"/>
      <c r="D321" s="207" t="s">
        <v>72</v>
      </c>
      <c r="E321" s="208" t="s">
        <v>184</v>
      </c>
      <c r="F321" s="208" t="s">
        <v>546</v>
      </c>
      <c r="G321" s="206"/>
      <c r="H321" s="206"/>
      <c r="I321" s="209"/>
      <c r="J321" s="210">
        <f>BK321</f>
        <v>0</v>
      </c>
      <c r="K321" s="206"/>
      <c r="L321" s="211"/>
      <c r="M321" s="212"/>
      <c r="N321" s="213"/>
      <c r="O321" s="213"/>
      <c r="P321" s="214">
        <f>SUM(P322:P399)</f>
        <v>0</v>
      </c>
      <c r="Q321" s="213"/>
      <c r="R321" s="214">
        <f>SUM(R322:R399)</f>
        <v>0</v>
      </c>
      <c r="S321" s="213"/>
      <c r="T321" s="215">
        <f>SUM(T322:T399)</f>
        <v>0</v>
      </c>
      <c r="U321" s="11"/>
      <c r="V321" s="11"/>
      <c r="W321" s="11"/>
      <c r="X321" s="11"/>
      <c r="Y321" s="11"/>
      <c r="Z321" s="11"/>
      <c r="AA321" s="11"/>
      <c r="AB321" s="11"/>
      <c r="AC321" s="11"/>
      <c r="AD321" s="11"/>
      <c r="AE321" s="11"/>
      <c r="AR321" s="216" t="s">
        <v>80</v>
      </c>
      <c r="AT321" s="217" t="s">
        <v>72</v>
      </c>
      <c r="AU321" s="217" t="s">
        <v>73</v>
      </c>
      <c r="AY321" s="216" t="s">
        <v>141</v>
      </c>
      <c r="BK321" s="218">
        <f>SUM(BK322:BK399)</f>
        <v>0</v>
      </c>
    </row>
    <row r="322" spans="1:65" s="2" customFormat="1" ht="24.15" customHeight="1">
      <c r="A322" s="38"/>
      <c r="B322" s="39"/>
      <c r="C322" s="219" t="s">
        <v>547</v>
      </c>
      <c r="D322" s="219" t="s">
        <v>142</v>
      </c>
      <c r="E322" s="220" t="s">
        <v>548</v>
      </c>
      <c r="F322" s="221" t="s">
        <v>549</v>
      </c>
      <c r="G322" s="222" t="s">
        <v>153</v>
      </c>
      <c r="H322" s="223">
        <v>10</v>
      </c>
      <c r="I322" s="224"/>
      <c r="J322" s="225">
        <f>ROUND(I322*H322,2)</f>
        <v>0</v>
      </c>
      <c r="K322" s="221" t="s">
        <v>276</v>
      </c>
      <c r="L322" s="44"/>
      <c r="M322" s="226" t="s">
        <v>1</v>
      </c>
      <c r="N322" s="227" t="s">
        <v>38</v>
      </c>
      <c r="O322" s="91"/>
      <c r="P322" s="228">
        <f>O322*H322</f>
        <v>0</v>
      </c>
      <c r="Q322" s="228">
        <v>0</v>
      </c>
      <c r="R322" s="228">
        <f>Q322*H322</f>
        <v>0</v>
      </c>
      <c r="S322" s="228">
        <v>0</v>
      </c>
      <c r="T322" s="229">
        <f>S322*H322</f>
        <v>0</v>
      </c>
      <c r="U322" s="38"/>
      <c r="V322" s="38"/>
      <c r="W322" s="38"/>
      <c r="X322" s="38"/>
      <c r="Y322" s="38"/>
      <c r="Z322" s="38"/>
      <c r="AA322" s="38"/>
      <c r="AB322" s="38"/>
      <c r="AC322" s="38"/>
      <c r="AD322" s="38"/>
      <c r="AE322" s="38"/>
      <c r="AR322" s="230" t="s">
        <v>147</v>
      </c>
      <c r="AT322" s="230" t="s">
        <v>142</v>
      </c>
      <c r="AU322" s="230" t="s">
        <v>80</v>
      </c>
      <c r="AY322" s="17" t="s">
        <v>141</v>
      </c>
      <c r="BE322" s="231">
        <f>IF(N322="základní",J322,0)</f>
        <v>0</v>
      </c>
      <c r="BF322" s="231">
        <f>IF(N322="snížená",J322,0)</f>
        <v>0</v>
      </c>
      <c r="BG322" s="231">
        <f>IF(N322="zákl. přenesená",J322,0)</f>
        <v>0</v>
      </c>
      <c r="BH322" s="231">
        <f>IF(N322="sníž. přenesená",J322,0)</f>
        <v>0</v>
      </c>
      <c r="BI322" s="231">
        <f>IF(N322="nulová",J322,0)</f>
        <v>0</v>
      </c>
      <c r="BJ322" s="17" t="s">
        <v>80</v>
      </c>
      <c r="BK322" s="231">
        <f>ROUND(I322*H322,2)</f>
        <v>0</v>
      </c>
      <c r="BL322" s="17" t="s">
        <v>147</v>
      </c>
      <c r="BM322" s="230" t="s">
        <v>550</v>
      </c>
    </row>
    <row r="323" spans="1:51" s="12" customFormat="1" ht="12">
      <c r="A323" s="12"/>
      <c r="B323" s="232"/>
      <c r="C323" s="233"/>
      <c r="D323" s="234" t="s">
        <v>148</v>
      </c>
      <c r="E323" s="235" t="s">
        <v>1</v>
      </c>
      <c r="F323" s="236" t="s">
        <v>551</v>
      </c>
      <c r="G323" s="233"/>
      <c r="H323" s="237">
        <v>10</v>
      </c>
      <c r="I323" s="238"/>
      <c r="J323" s="233"/>
      <c r="K323" s="233"/>
      <c r="L323" s="239"/>
      <c r="M323" s="240"/>
      <c r="N323" s="241"/>
      <c r="O323" s="241"/>
      <c r="P323" s="241"/>
      <c r="Q323" s="241"/>
      <c r="R323" s="241"/>
      <c r="S323" s="241"/>
      <c r="T323" s="242"/>
      <c r="U323" s="12"/>
      <c r="V323" s="12"/>
      <c r="W323" s="12"/>
      <c r="X323" s="12"/>
      <c r="Y323" s="12"/>
      <c r="Z323" s="12"/>
      <c r="AA323" s="12"/>
      <c r="AB323" s="12"/>
      <c r="AC323" s="12"/>
      <c r="AD323" s="12"/>
      <c r="AE323" s="12"/>
      <c r="AT323" s="243" t="s">
        <v>148</v>
      </c>
      <c r="AU323" s="243" t="s">
        <v>80</v>
      </c>
      <c r="AV323" s="12" t="s">
        <v>82</v>
      </c>
      <c r="AW323" s="12" t="s">
        <v>30</v>
      </c>
      <c r="AX323" s="12" t="s">
        <v>73</v>
      </c>
      <c r="AY323" s="243" t="s">
        <v>141</v>
      </c>
    </row>
    <row r="324" spans="1:51" s="13" customFormat="1" ht="12">
      <c r="A324" s="13"/>
      <c r="B324" s="244"/>
      <c r="C324" s="245"/>
      <c r="D324" s="234" t="s">
        <v>148</v>
      </c>
      <c r="E324" s="246" t="s">
        <v>1</v>
      </c>
      <c r="F324" s="247" t="s">
        <v>150</v>
      </c>
      <c r="G324" s="245"/>
      <c r="H324" s="248">
        <v>10</v>
      </c>
      <c r="I324" s="249"/>
      <c r="J324" s="245"/>
      <c r="K324" s="245"/>
      <c r="L324" s="250"/>
      <c r="M324" s="251"/>
      <c r="N324" s="252"/>
      <c r="O324" s="252"/>
      <c r="P324" s="252"/>
      <c r="Q324" s="252"/>
      <c r="R324" s="252"/>
      <c r="S324" s="252"/>
      <c r="T324" s="253"/>
      <c r="U324" s="13"/>
      <c r="V324" s="13"/>
      <c r="W324" s="13"/>
      <c r="X324" s="13"/>
      <c r="Y324" s="13"/>
      <c r="Z324" s="13"/>
      <c r="AA324" s="13"/>
      <c r="AB324" s="13"/>
      <c r="AC324" s="13"/>
      <c r="AD324" s="13"/>
      <c r="AE324" s="13"/>
      <c r="AT324" s="254" t="s">
        <v>148</v>
      </c>
      <c r="AU324" s="254" t="s">
        <v>80</v>
      </c>
      <c r="AV324" s="13" t="s">
        <v>147</v>
      </c>
      <c r="AW324" s="13" t="s">
        <v>30</v>
      </c>
      <c r="AX324" s="13" t="s">
        <v>80</v>
      </c>
      <c r="AY324" s="254" t="s">
        <v>141</v>
      </c>
    </row>
    <row r="325" spans="1:65" s="2" customFormat="1" ht="14.4" customHeight="1">
      <c r="A325" s="38"/>
      <c r="B325" s="39"/>
      <c r="C325" s="273" t="s">
        <v>400</v>
      </c>
      <c r="D325" s="273" t="s">
        <v>153</v>
      </c>
      <c r="E325" s="274" t="s">
        <v>552</v>
      </c>
      <c r="F325" s="275" t="s">
        <v>553</v>
      </c>
      <c r="G325" s="276" t="s">
        <v>153</v>
      </c>
      <c r="H325" s="277">
        <v>10</v>
      </c>
      <c r="I325" s="278"/>
      <c r="J325" s="279">
        <f>ROUND(I325*H325,2)</f>
        <v>0</v>
      </c>
      <c r="K325" s="275" t="s">
        <v>276</v>
      </c>
      <c r="L325" s="280"/>
      <c r="M325" s="281" t="s">
        <v>1</v>
      </c>
      <c r="N325" s="282" t="s">
        <v>38</v>
      </c>
      <c r="O325" s="91"/>
      <c r="P325" s="228">
        <f>O325*H325</f>
        <v>0</v>
      </c>
      <c r="Q325" s="228">
        <v>0</v>
      </c>
      <c r="R325" s="228">
        <f>Q325*H325</f>
        <v>0</v>
      </c>
      <c r="S325" s="228">
        <v>0</v>
      </c>
      <c r="T325" s="229">
        <f>S325*H325</f>
        <v>0</v>
      </c>
      <c r="U325" s="38"/>
      <c r="V325" s="38"/>
      <c r="W325" s="38"/>
      <c r="X325" s="38"/>
      <c r="Y325" s="38"/>
      <c r="Z325" s="38"/>
      <c r="AA325" s="38"/>
      <c r="AB325" s="38"/>
      <c r="AC325" s="38"/>
      <c r="AD325" s="38"/>
      <c r="AE325" s="38"/>
      <c r="AR325" s="230" t="s">
        <v>162</v>
      </c>
      <c r="AT325" s="230" t="s">
        <v>153</v>
      </c>
      <c r="AU325" s="230" t="s">
        <v>80</v>
      </c>
      <c r="AY325" s="17" t="s">
        <v>141</v>
      </c>
      <c r="BE325" s="231">
        <f>IF(N325="základní",J325,0)</f>
        <v>0</v>
      </c>
      <c r="BF325" s="231">
        <f>IF(N325="snížená",J325,0)</f>
        <v>0</v>
      </c>
      <c r="BG325" s="231">
        <f>IF(N325="zákl. přenesená",J325,0)</f>
        <v>0</v>
      </c>
      <c r="BH325" s="231">
        <f>IF(N325="sníž. přenesená",J325,0)</f>
        <v>0</v>
      </c>
      <c r="BI325" s="231">
        <f>IF(N325="nulová",J325,0)</f>
        <v>0</v>
      </c>
      <c r="BJ325" s="17" t="s">
        <v>80</v>
      </c>
      <c r="BK325" s="231">
        <f>ROUND(I325*H325,2)</f>
        <v>0</v>
      </c>
      <c r="BL325" s="17" t="s">
        <v>147</v>
      </c>
      <c r="BM325" s="230" t="s">
        <v>554</v>
      </c>
    </row>
    <row r="326" spans="1:65" s="2" customFormat="1" ht="24.15" customHeight="1">
      <c r="A326" s="38"/>
      <c r="B326" s="39"/>
      <c r="C326" s="219" t="s">
        <v>555</v>
      </c>
      <c r="D326" s="219" t="s">
        <v>142</v>
      </c>
      <c r="E326" s="220" t="s">
        <v>556</v>
      </c>
      <c r="F326" s="221" t="s">
        <v>557</v>
      </c>
      <c r="G326" s="222" t="s">
        <v>558</v>
      </c>
      <c r="H326" s="223">
        <v>316</v>
      </c>
      <c r="I326" s="224"/>
      <c r="J326" s="225">
        <f>ROUND(I326*H326,2)</f>
        <v>0</v>
      </c>
      <c r="K326" s="221" t="s">
        <v>146</v>
      </c>
      <c r="L326" s="44"/>
      <c r="M326" s="226" t="s">
        <v>1</v>
      </c>
      <c r="N326" s="227" t="s">
        <v>38</v>
      </c>
      <c r="O326" s="91"/>
      <c r="P326" s="228">
        <f>O326*H326</f>
        <v>0</v>
      </c>
      <c r="Q326" s="228">
        <v>0</v>
      </c>
      <c r="R326" s="228">
        <f>Q326*H326</f>
        <v>0</v>
      </c>
      <c r="S326" s="228">
        <v>0</v>
      </c>
      <c r="T326" s="229">
        <f>S326*H326</f>
        <v>0</v>
      </c>
      <c r="U326" s="38"/>
      <c r="V326" s="38"/>
      <c r="W326" s="38"/>
      <c r="X326" s="38"/>
      <c r="Y326" s="38"/>
      <c r="Z326" s="38"/>
      <c r="AA326" s="38"/>
      <c r="AB326" s="38"/>
      <c r="AC326" s="38"/>
      <c r="AD326" s="38"/>
      <c r="AE326" s="38"/>
      <c r="AR326" s="230" t="s">
        <v>147</v>
      </c>
      <c r="AT326" s="230" t="s">
        <v>142</v>
      </c>
      <c r="AU326" s="230" t="s">
        <v>80</v>
      </c>
      <c r="AY326" s="17" t="s">
        <v>141</v>
      </c>
      <c r="BE326" s="231">
        <f>IF(N326="základní",J326,0)</f>
        <v>0</v>
      </c>
      <c r="BF326" s="231">
        <f>IF(N326="snížená",J326,0)</f>
        <v>0</v>
      </c>
      <c r="BG326" s="231">
        <f>IF(N326="zákl. přenesená",J326,0)</f>
        <v>0</v>
      </c>
      <c r="BH326" s="231">
        <f>IF(N326="sníž. přenesená",J326,0)</f>
        <v>0</v>
      </c>
      <c r="BI326" s="231">
        <f>IF(N326="nulová",J326,0)</f>
        <v>0</v>
      </c>
      <c r="BJ326" s="17" t="s">
        <v>80</v>
      </c>
      <c r="BK326" s="231">
        <f>ROUND(I326*H326,2)</f>
        <v>0</v>
      </c>
      <c r="BL326" s="17" t="s">
        <v>147</v>
      </c>
      <c r="BM326" s="230" t="s">
        <v>559</v>
      </c>
    </row>
    <row r="327" spans="1:65" s="2" customFormat="1" ht="24.15" customHeight="1">
      <c r="A327" s="38"/>
      <c r="B327" s="39"/>
      <c r="C327" s="219" t="s">
        <v>405</v>
      </c>
      <c r="D327" s="219" t="s">
        <v>142</v>
      </c>
      <c r="E327" s="220" t="s">
        <v>560</v>
      </c>
      <c r="F327" s="221" t="s">
        <v>561</v>
      </c>
      <c r="G327" s="222" t="s">
        <v>153</v>
      </c>
      <c r="H327" s="223">
        <v>529</v>
      </c>
      <c r="I327" s="224"/>
      <c r="J327" s="225">
        <f>ROUND(I327*H327,2)</f>
        <v>0</v>
      </c>
      <c r="K327" s="221" t="s">
        <v>276</v>
      </c>
      <c r="L327" s="44"/>
      <c r="M327" s="226" t="s">
        <v>1</v>
      </c>
      <c r="N327" s="227" t="s">
        <v>38</v>
      </c>
      <c r="O327" s="91"/>
      <c r="P327" s="228">
        <f>O327*H327</f>
        <v>0</v>
      </c>
      <c r="Q327" s="228">
        <v>0</v>
      </c>
      <c r="R327" s="228">
        <f>Q327*H327</f>
        <v>0</v>
      </c>
      <c r="S327" s="228">
        <v>0</v>
      </c>
      <c r="T327" s="229">
        <f>S327*H327</f>
        <v>0</v>
      </c>
      <c r="U327" s="38"/>
      <c r="V327" s="38"/>
      <c r="W327" s="38"/>
      <c r="X327" s="38"/>
      <c r="Y327" s="38"/>
      <c r="Z327" s="38"/>
      <c r="AA327" s="38"/>
      <c r="AB327" s="38"/>
      <c r="AC327" s="38"/>
      <c r="AD327" s="38"/>
      <c r="AE327" s="38"/>
      <c r="AR327" s="230" t="s">
        <v>147</v>
      </c>
      <c r="AT327" s="230" t="s">
        <v>142</v>
      </c>
      <c r="AU327" s="230" t="s">
        <v>80</v>
      </c>
      <c r="AY327" s="17" t="s">
        <v>141</v>
      </c>
      <c r="BE327" s="231">
        <f>IF(N327="základní",J327,0)</f>
        <v>0</v>
      </c>
      <c r="BF327" s="231">
        <f>IF(N327="snížená",J327,0)</f>
        <v>0</v>
      </c>
      <c r="BG327" s="231">
        <f>IF(N327="zákl. přenesená",J327,0)</f>
        <v>0</v>
      </c>
      <c r="BH327" s="231">
        <f>IF(N327="sníž. přenesená",J327,0)</f>
        <v>0</v>
      </c>
      <c r="BI327" s="231">
        <f>IF(N327="nulová",J327,0)</f>
        <v>0</v>
      </c>
      <c r="BJ327" s="17" t="s">
        <v>80</v>
      </c>
      <c r="BK327" s="231">
        <f>ROUND(I327*H327,2)</f>
        <v>0</v>
      </c>
      <c r="BL327" s="17" t="s">
        <v>147</v>
      </c>
      <c r="BM327" s="230" t="s">
        <v>562</v>
      </c>
    </row>
    <row r="328" spans="1:65" s="2" customFormat="1" ht="24.15" customHeight="1">
      <c r="A328" s="38"/>
      <c r="B328" s="39"/>
      <c r="C328" s="219" t="s">
        <v>563</v>
      </c>
      <c r="D328" s="219" t="s">
        <v>142</v>
      </c>
      <c r="E328" s="220" t="s">
        <v>564</v>
      </c>
      <c r="F328" s="221" t="s">
        <v>565</v>
      </c>
      <c r="G328" s="222" t="s">
        <v>200</v>
      </c>
      <c r="H328" s="223">
        <v>50</v>
      </c>
      <c r="I328" s="224"/>
      <c r="J328" s="225">
        <f>ROUND(I328*H328,2)</f>
        <v>0</v>
      </c>
      <c r="K328" s="221" t="s">
        <v>276</v>
      </c>
      <c r="L328" s="44"/>
      <c r="M328" s="226" t="s">
        <v>1</v>
      </c>
      <c r="N328" s="227" t="s">
        <v>38</v>
      </c>
      <c r="O328" s="91"/>
      <c r="P328" s="228">
        <f>O328*H328</f>
        <v>0</v>
      </c>
      <c r="Q328" s="228">
        <v>0</v>
      </c>
      <c r="R328" s="228">
        <f>Q328*H328</f>
        <v>0</v>
      </c>
      <c r="S328" s="228">
        <v>0</v>
      </c>
      <c r="T328" s="229">
        <f>S328*H328</f>
        <v>0</v>
      </c>
      <c r="U328" s="38"/>
      <c r="V328" s="38"/>
      <c r="W328" s="38"/>
      <c r="X328" s="38"/>
      <c r="Y328" s="38"/>
      <c r="Z328" s="38"/>
      <c r="AA328" s="38"/>
      <c r="AB328" s="38"/>
      <c r="AC328" s="38"/>
      <c r="AD328" s="38"/>
      <c r="AE328" s="38"/>
      <c r="AR328" s="230" t="s">
        <v>147</v>
      </c>
      <c r="AT328" s="230" t="s">
        <v>142</v>
      </c>
      <c r="AU328" s="230" t="s">
        <v>80</v>
      </c>
      <c r="AY328" s="17" t="s">
        <v>141</v>
      </c>
      <c r="BE328" s="231">
        <f>IF(N328="základní",J328,0)</f>
        <v>0</v>
      </c>
      <c r="BF328" s="231">
        <f>IF(N328="snížená",J328,0)</f>
        <v>0</v>
      </c>
      <c r="BG328" s="231">
        <f>IF(N328="zákl. přenesená",J328,0)</f>
        <v>0</v>
      </c>
      <c r="BH328" s="231">
        <f>IF(N328="sníž. přenesená",J328,0)</f>
        <v>0</v>
      </c>
      <c r="BI328" s="231">
        <f>IF(N328="nulová",J328,0)</f>
        <v>0</v>
      </c>
      <c r="BJ328" s="17" t="s">
        <v>80</v>
      </c>
      <c r="BK328" s="231">
        <f>ROUND(I328*H328,2)</f>
        <v>0</v>
      </c>
      <c r="BL328" s="17" t="s">
        <v>147</v>
      </c>
      <c r="BM328" s="230" t="s">
        <v>566</v>
      </c>
    </row>
    <row r="329" spans="1:51" s="12" customFormat="1" ht="12">
      <c r="A329" s="12"/>
      <c r="B329" s="232"/>
      <c r="C329" s="233"/>
      <c r="D329" s="234" t="s">
        <v>148</v>
      </c>
      <c r="E329" s="235" t="s">
        <v>1</v>
      </c>
      <c r="F329" s="236" t="s">
        <v>362</v>
      </c>
      <c r="G329" s="233"/>
      <c r="H329" s="237">
        <v>50</v>
      </c>
      <c r="I329" s="238"/>
      <c r="J329" s="233"/>
      <c r="K329" s="233"/>
      <c r="L329" s="239"/>
      <c r="M329" s="240"/>
      <c r="N329" s="241"/>
      <c r="O329" s="241"/>
      <c r="P329" s="241"/>
      <c r="Q329" s="241"/>
      <c r="R329" s="241"/>
      <c r="S329" s="241"/>
      <c r="T329" s="242"/>
      <c r="U329" s="12"/>
      <c r="V329" s="12"/>
      <c r="W329" s="12"/>
      <c r="X329" s="12"/>
      <c r="Y329" s="12"/>
      <c r="Z329" s="12"/>
      <c r="AA329" s="12"/>
      <c r="AB329" s="12"/>
      <c r="AC329" s="12"/>
      <c r="AD329" s="12"/>
      <c r="AE329" s="12"/>
      <c r="AT329" s="243" t="s">
        <v>148</v>
      </c>
      <c r="AU329" s="243" t="s">
        <v>80</v>
      </c>
      <c r="AV329" s="12" t="s">
        <v>82</v>
      </c>
      <c r="AW329" s="12" t="s">
        <v>30</v>
      </c>
      <c r="AX329" s="12" t="s">
        <v>73</v>
      </c>
      <c r="AY329" s="243" t="s">
        <v>141</v>
      </c>
    </row>
    <row r="330" spans="1:51" s="13" customFormat="1" ht="12">
      <c r="A330" s="13"/>
      <c r="B330" s="244"/>
      <c r="C330" s="245"/>
      <c r="D330" s="234" t="s">
        <v>148</v>
      </c>
      <c r="E330" s="246" t="s">
        <v>1</v>
      </c>
      <c r="F330" s="247" t="s">
        <v>150</v>
      </c>
      <c r="G330" s="245"/>
      <c r="H330" s="248">
        <v>50</v>
      </c>
      <c r="I330" s="249"/>
      <c r="J330" s="245"/>
      <c r="K330" s="245"/>
      <c r="L330" s="250"/>
      <c r="M330" s="251"/>
      <c r="N330" s="252"/>
      <c r="O330" s="252"/>
      <c r="P330" s="252"/>
      <c r="Q330" s="252"/>
      <c r="R330" s="252"/>
      <c r="S330" s="252"/>
      <c r="T330" s="253"/>
      <c r="U330" s="13"/>
      <c r="V330" s="13"/>
      <c r="W330" s="13"/>
      <c r="X330" s="13"/>
      <c r="Y330" s="13"/>
      <c r="Z330" s="13"/>
      <c r="AA330" s="13"/>
      <c r="AB330" s="13"/>
      <c r="AC330" s="13"/>
      <c r="AD330" s="13"/>
      <c r="AE330" s="13"/>
      <c r="AT330" s="254" t="s">
        <v>148</v>
      </c>
      <c r="AU330" s="254" t="s">
        <v>80</v>
      </c>
      <c r="AV330" s="13" t="s">
        <v>147</v>
      </c>
      <c r="AW330" s="13" t="s">
        <v>30</v>
      </c>
      <c r="AX330" s="13" t="s">
        <v>80</v>
      </c>
      <c r="AY330" s="254" t="s">
        <v>141</v>
      </c>
    </row>
    <row r="331" spans="1:65" s="2" customFormat="1" ht="14.4" customHeight="1">
      <c r="A331" s="38"/>
      <c r="B331" s="39"/>
      <c r="C331" s="273" t="s">
        <v>410</v>
      </c>
      <c r="D331" s="273" t="s">
        <v>153</v>
      </c>
      <c r="E331" s="274" t="s">
        <v>567</v>
      </c>
      <c r="F331" s="275" t="s">
        <v>568</v>
      </c>
      <c r="G331" s="276" t="s">
        <v>200</v>
      </c>
      <c r="H331" s="277">
        <v>50</v>
      </c>
      <c r="I331" s="278"/>
      <c r="J331" s="279">
        <f>ROUND(I331*H331,2)</f>
        <v>0</v>
      </c>
      <c r="K331" s="275" t="s">
        <v>276</v>
      </c>
      <c r="L331" s="280"/>
      <c r="M331" s="281" t="s">
        <v>1</v>
      </c>
      <c r="N331" s="282" t="s">
        <v>38</v>
      </c>
      <c r="O331" s="91"/>
      <c r="P331" s="228">
        <f>O331*H331</f>
        <v>0</v>
      </c>
      <c r="Q331" s="228">
        <v>0</v>
      </c>
      <c r="R331" s="228">
        <f>Q331*H331</f>
        <v>0</v>
      </c>
      <c r="S331" s="228">
        <v>0</v>
      </c>
      <c r="T331" s="229">
        <f>S331*H331</f>
        <v>0</v>
      </c>
      <c r="U331" s="38"/>
      <c r="V331" s="38"/>
      <c r="W331" s="38"/>
      <c r="X331" s="38"/>
      <c r="Y331" s="38"/>
      <c r="Z331" s="38"/>
      <c r="AA331" s="38"/>
      <c r="AB331" s="38"/>
      <c r="AC331" s="38"/>
      <c r="AD331" s="38"/>
      <c r="AE331" s="38"/>
      <c r="AR331" s="230" t="s">
        <v>162</v>
      </c>
      <c r="AT331" s="230" t="s">
        <v>153</v>
      </c>
      <c r="AU331" s="230" t="s">
        <v>80</v>
      </c>
      <c r="AY331" s="17" t="s">
        <v>141</v>
      </c>
      <c r="BE331" s="231">
        <f>IF(N331="základní",J331,0)</f>
        <v>0</v>
      </c>
      <c r="BF331" s="231">
        <f>IF(N331="snížená",J331,0)</f>
        <v>0</v>
      </c>
      <c r="BG331" s="231">
        <f>IF(N331="zákl. přenesená",J331,0)</f>
        <v>0</v>
      </c>
      <c r="BH331" s="231">
        <f>IF(N331="sníž. přenesená",J331,0)</f>
        <v>0</v>
      </c>
      <c r="BI331" s="231">
        <f>IF(N331="nulová",J331,0)</f>
        <v>0</v>
      </c>
      <c r="BJ331" s="17" t="s">
        <v>80</v>
      </c>
      <c r="BK331" s="231">
        <f>ROUND(I331*H331,2)</f>
        <v>0</v>
      </c>
      <c r="BL331" s="17" t="s">
        <v>147</v>
      </c>
      <c r="BM331" s="230" t="s">
        <v>569</v>
      </c>
    </row>
    <row r="332" spans="1:65" s="2" customFormat="1" ht="24.15" customHeight="1">
      <c r="A332" s="38"/>
      <c r="B332" s="39"/>
      <c r="C332" s="219" t="s">
        <v>570</v>
      </c>
      <c r="D332" s="219" t="s">
        <v>142</v>
      </c>
      <c r="E332" s="220" t="s">
        <v>571</v>
      </c>
      <c r="F332" s="221" t="s">
        <v>572</v>
      </c>
      <c r="G332" s="222" t="s">
        <v>200</v>
      </c>
      <c r="H332" s="223">
        <v>18</v>
      </c>
      <c r="I332" s="224"/>
      <c r="J332" s="225">
        <f>ROUND(I332*H332,2)</f>
        <v>0</v>
      </c>
      <c r="K332" s="221" t="s">
        <v>276</v>
      </c>
      <c r="L332" s="44"/>
      <c r="M332" s="226" t="s">
        <v>1</v>
      </c>
      <c r="N332" s="227" t="s">
        <v>38</v>
      </c>
      <c r="O332" s="91"/>
      <c r="P332" s="228">
        <f>O332*H332</f>
        <v>0</v>
      </c>
      <c r="Q332" s="228">
        <v>0</v>
      </c>
      <c r="R332" s="228">
        <f>Q332*H332</f>
        <v>0</v>
      </c>
      <c r="S332" s="228">
        <v>0</v>
      </c>
      <c r="T332" s="229">
        <f>S332*H332</f>
        <v>0</v>
      </c>
      <c r="U332" s="38"/>
      <c r="V332" s="38"/>
      <c r="W332" s="38"/>
      <c r="X332" s="38"/>
      <c r="Y332" s="38"/>
      <c r="Z332" s="38"/>
      <c r="AA332" s="38"/>
      <c r="AB332" s="38"/>
      <c r="AC332" s="38"/>
      <c r="AD332" s="38"/>
      <c r="AE332" s="38"/>
      <c r="AR332" s="230" t="s">
        <v>147</v>
      </c>
      <c r="AT332" s="230" t="s">
        <v>142</v>
      </c>
      <c r="AU332" s="230" t="s">
        <v>80</v>
      </c>
      <c r="AY332" s="17" t="s">
        <v>141</v>
      </c>
      <c r="BE332" s="231">
        <f>IF(N332="základní",J332,0)</f>
        <v>0</v>
      </c>
      <c r="BF332" s="231">
        <f>IF(N332="snížená",J332,0)</f>
        <v>0</v>
      </c>
      <c r="BG332" s="231">
        <f>IF(N332="zákl. přenesená",J332,0)</f>
        <v>0</v>
      </c>
      <c r="BH332" s="231">
        <f>IF(N332="sníž. přenesená",J332,0)</f>
        <v>0</v>
      </c>
      <c r="BI332" s="231">
        <f>IF(N332="nulová",J332,0)</f>
        <v>0</v>
      </c>
      <c r="BJ332" s="17" t="s">
        <v>80</v>
      </c>
      <c r="BK332" s="231">
        <f>ROUND(I332*H332,2)</f>
        <v>0</v>
      </c>
      <c r="BL332" s="17" t="s">
        <v>147</v>
      </c>
      <c r="BM332" s="230" t="s">
        <v>573</v>
      </c>
    </row>
    <row r="333" spans="1:51" s="12" customFormat="1" ht="12">
      <c r="A333" s="12"/>
      <c r="B333" s="232"/>
      <c r="C333" s="233"/>
      <c r="D333" s="234" t="s">
        <v>148</v>
      </c>
      <c r="E333" s="235" t="s">
        <v>1</v>
      </c>
      <c r="F333" s="236" t="s">
        <v>574</v>
      </c>
      <c r="G333" s="233"/>
      <c r="H333" s="237">
        <v>18</v>
      </c>
      <c r="I333" s="238"/>
      <c r="J333" s="233"/>
      <c r="K333" s="233"/>
      <c r="L333" s="239"/>
      <c r="M333" s="240"/>
      <c r="N333" s="241"/>
      <c r="O333" s="241"/>
      <c r="P333" s="241"/>
      <c r="Q333" s="241"/>
      <c r="R333" s="241"/>
      <c r="S333" s="241"/>
      <c r="T333" s="242"/>
      <c r="U333" s="12"/>
      <c r="V333" s="12"/>
      <c r="W333" s="12"/>
      <c r="X333" s="12"/>
      <c r="Y333" s="12"/>
      <c r="Z333" s="12"/>
      <c r="AA333" s="12"/>
      <c r="AB333" s="12"/>
      <c r="AC333" s="12"/>
      <c r="AD333" s="12"/>
      <c r="AE333" s="12"/>
      <c r="AT333" s="243" t="s">
        <v>148</v>
      </c>
      <c r="AU333" s="243" t="s">
        <v>80</v>
      </c>
      <c r="AV333" s="12" t="s">
        <v>82</v>
      </c>
      <c r="AW333" s="12" t="s">
        <v>30</v>
      </c>
      <c r="AX333" s="12" t="s">
        <v>73</v>
      </c>
      <c r="AY333" s="243" t="s">
        <v>141</v>
      </c>
    </row>
    <row r="334" spans="1:51" s="14" customFormat="1" ht="12">
      <c r="A334" s="14"/>
      <c r="B334" s="259"/>
      <c r="C334" s="260"/>
      <c r="D334" s="234" t="s">
        <v>148</v>
      </c>
      <c r="E334" s="261" t="s">
        <v>1</v>
      </c>
      <c r="F334" s="262" t="s">
        <v>575</v>
      </c>
      <c r="G334" s="260"/>
      <c r="H334" s="261" t="s">
        <v>1</v>
      </c>
      <c r="I334" s="263"/>
      <c r="J334" s="260"/>
      <c r="K334" s="260"/>
      <c r="L334" s="264"/>
      <c r="M334" s="265"/>
      <c r="N334" s="266"/>
      <c r="O334" s="266"/>
      <c r="P334" s="266"/>
      <c r="Q334" s="266"/>
      <c r="R334" s="266"/>
      <c r="S334" s="266"/>
      <c r="T334" s="267"/>
      <c r="U334" s="14"/>
      <c r="V334" s="14"/>
      <c r="W334" s="14"/>
      <c r="X334" s="14"/>
      <c r="Y334" s="14"/>
      <c r="Z334" s="14"/>
      <c r="AA334" s="14"/>
      <c r="AB334" s="14"/>
      <c r="AC334" s="14"/>
      <c r="AD334" s="14"/>
      <c r="AE334" s="14"/>
      <c r="AT334" s="268" t="s">
        <v>148</v>
      </c>
      <c r="AU334" s="268" t="s">
        <v>80</v>
      </c>
      <c r="AV334" s="14" t="s">
        <v>80</v>
      </c>
      <c r="AW334" s="14" t="s">
        <v>30</v>
      </c>
      <c r="AX334" s="14" t="s">
        <v>73</v>
      </c>
      <c r="AY334" s="268" t="s">
        <v>141</v>
      </c>
    </row>
    <row r="335" spans="1:51" s="13" customFormat="1" ht="12">
      <c r="A335" s="13"/>
      <c r="B335" s="244"/>
      <c r="C335" s="245"/>
      <c r="D335" s="234" t="s">
        <v>148</v>
      </c>
      <c r="E335" s="246" t="s">
        <v>1</v>
      </c>
      <c r="F335" s="247" t="s">
        <v>150</v>
      </c>
      <c r="G335" s="245"/>
      <c r="H335" s="248">
        <v>18</v>
      </c>
      <c r="I335" s="249"/>
      <c r="J335" s="245"/>
      <c r="K335" s="245"/>
      <c r="L335" s="250"/>
      <c r="M335" s="251"/>
      <c r="N335" s="252"/>
      <c r="O335" s="252"/>
      <c r="P335" s="252"/>
      <c r="Q335" s="252"/>
      <c r="R335" s="252"/>
      <c r="S335" s="252"/>
      <c r="T335" s="253"/>
      <c r="U335" s="13"/>
      <c r="V335" s="13"/>
      <c r="W335" s="13"/>
      <c r="X335" s="13"/>
      <c r="Y335" s="13"/>
      <c r="Z335" s="13"/>
      <c r="AA335" s="13"/>
      <c r="AB335" s="13"/>
      <c r="AC335" s="13"/>
      <c r="AD335" s="13"/>
      <c r="AE335" s="13"/>
      <c r="AT335" s="254" t="s">
        <v>148</v>
      </c>
      <c r="AU335" s="254" t="s">
        <v>80</v>
      </c>
      <c r="AV335" s="13" t="s">
        <v>147</v>
      </c>
      <c r="AW335" s="13" t="s">
        <v>30</v>
      </c>
      <c r="AX335" s="13" t="s">
        <v>80</v>
      </c>
      <c r="AY335" s="254" t="s">
        <v>141</v>
      </c>
    </row>
    <row r="336" spans="1:65" s="2" customFormat="1" ht="14.4" customHeight="1">
      <c r="A336" s="38"/>
      <c r="B336" s="39"/>
      <c r="C336" s="273" t="s">
        <v>415</v>
      </c>
      <c r="D336" s="273" t="s">
        <v>153</v>
      </c>
      <c r="E336" s="274" t="s">
        <v>576</v>
      </c>
      <c r="F336" s="275" t="s">
        <v>577</v>
      </c>
      <c r="G336" s="276" t="s">
        <v>200</v>
      </c>
      <c r="H336" s="277">
        <v>1</v>
      </c>
      <c r="I336" s="278"/>
      <c r="J336" s="279">
        <f>ROUND(I336*H336,2)</f>
        <v>0</v>
      </c>
      <c r="K336" s="275" t="s">
        <v>276</v>
      </c>
      <c r="L336" s="280"/>
      <c r="M336" s="281" t="s">
        <v>1</v>
      </c>
      <c r="N336" s="282" t="s">
        <v>38</v>
      </c>
      <c r="O336" s="91"/>
      <c r="P336" s="228">
        <f>O336*H336</f>
        <v>0</v>
      </c>
      <c r="Q336" s="228">
        <v>0</v>
      </c>
      <c r="R336" s="228">
        <f>Q336*H336</f>
        <v>0</v>
      </c>
      <c r="S336" s="228">
        <v>0</v>
      </c>
      <c r="T336" s="229">
        <f>S336*H336</f>
        <v>0</v>
      </c>
      <c r="U336" s="38"/>
      <c r="V336" s="38"/>
      <c r="W336" s="38"/>
      <c r="X336" s="38"/>
      <c r="Y336" s="38"/>
      <c r="Z336" s="38"/>
      <c r="AA336" s="38"/>
      <c r="AB336" s="38"/>
      <c r="AC336" s="38"/>
      <c r="AD336" s="38"/>
      <c r="AE336" s="38"/>
      <c r="AR336" s="230" t="s">
        <v>162</v>
      </c>
      <c r="AT336" s="230" t="s">
        <v>153</v>
      </c>
      <c r="AU336" s="230" t="s">
        <v>80</v>
      </c>
      <c r="AY336" s="17" t="s">
        <v>141</v>
      </c>
      <c r="BE336" s="231">
        <f>IF(N336="základní",J336,0)</f>
        <v>0</v>
      </c>
      <c r="BF336" s="231">
        <f>IF(N336="snížená",J336,0)</f>
        <v>0</v>
      </c>
      <c r="BG336" s="231">
        <f>IF(N336="zákl. přenesená",J336,0)</f>
        <v>0</v>
      </c>
      <c r="BH336" s="231">
        <f>IF(N336="sníž. přenesená",J336,0)</f>
        <v>0</v>
      </c>
      <c r="BI336" s="231">
        <f>IF(N336="nulová",J336,0)</f>
        <v>0</v>
      </c>
      <c r="BJ336" s="17" t="s">
        <v>80</v>
      </c>
      <c r="BK336" s="231">
        <f>ROUND(I336*H336,2)</f>
        <v>0</v>
      </c>
      <c r="BL336" s="17" t="s">
        <v>147</v>
      </c>
      <c r="BM336" s="230" t="s">
        <v>578</v>
      </c>
    </row>
    <row r="337" spans="1:65" s="2" customFormat="1" ht="14.4" customHeight="1">
      <c r="A337" s="38"/>
      <c r="B337" s="39"/>
      <c r="C337" s="273" t="s">
        <v>579</v>
      </c>
      <c r="D337" s="273" t="s">
        <v>153</v>
      </c>
      <c r="E337" s="274" t="s">
        <v>580</v>
      </c>
      <c r="F337" s="275" t="s">
        <v>581</v>
      </c>
      <c r="G337" s="276" t="s">
        <v>200</v>
      </c>
      <c r="H337" s="277">
        <v>1</v>
      </c>
      <c r="I337" s="278"/>
      <c r="J337" s="279">
        <f>ROUND(I337*H337,2)</f>
        <v>0</v>
      </c>
      <c r="K337" s="275" t="s">
        <v>276</v>
      </c>
      <c r="L337" s="280"/>
      <c r="M337" s="281" t="s">
        <v>1</v>
      </c>
      <c r="N337" s="282" t="s">
        <v>38</v>
      </c>
      <c r="O337" s="91"/>
      <c r="P337" s="228">
        <f>O337*H337</f>
        <v>0</v>
      </c>
      <c r="Q337" s="228">
        <v>0</v>
      </c>
      <c r="R337" s="228">
        <f>Q337*H337</f>
        <v>0</v>
      </c>
      <c r="S337" s="228">
        <v>0</v>
      </c>
      <c r="T337" s="229">
        <f>S337*H337</f>
        <v>0</v>
      </c>
      <c r="U337" s="38"/>
      <c r="V337" s="38"/>
      <c r="W337" s="38"/>
      <c r="X337" s="38"/>
      <c r="Y337" s="38"/>
      <c r="Z337" s="38"/>
      <c r="AA337" s="38"/>
      <c r="AB337" s="38"/>
      <c r="AC337" s="38"/>
      <c r="AD337" s="38"/>
      <c r="AE337" s="38"/>
      <c r="AR337" s="230" t="s">
        <v>162</v>
      </c>
      <c r="AT337" s="230" t="s">
        <v>153</v>
      </c>
      <c r="AU337" s="230" t="s">
        <v>80</v>
      </c>
      <c r="AY337" s="17" t="s">
        <v>141</v>
      </c>
      <c r="BE337" s="231">
        <f>IF(N337="základní",J337,0)</f>
        <v>0</v>
      </c>
      <c r="BF337" s="231">
        <f>IF(N337="snížená",J337,0)</f>
        <v>0</v>
      </c>
      <c r="BG337" s="231">
        <f>IF(N337="zákl. přenesená",J337,0)</f>
        <v>0</v>
      </c>
      <c r="BH337" s="231">
        <f>IF(N337="sníž. přenesená",J337,0)</f>
        <v>0</v>
      </c>
      <c r="BI337" s="231">
        <f>IF(N337="nulová",J337,0)</f>
        <v>0</v>
      </c>
      <c r="BJ337" s="17" t="s">
        <v>80</v>
      </c>
      <c r="BK337" s="231">
        <f>ROUND(I337*H337,2)</f>
        <v>0</v>
      </c>
      <c r="BL337" s="17" t="s">
        <v>147</v>
      </c>
      <c r="BM337" s="230" t="s">
        <v>582</v>
      </c>
    </row>
    <row r="338" spans="1:65" s="2" customFormat="1" ht="14.4" customHeight="1">
      <c r="A338" s="38"/>
      <c r="B338" s="39"/>
      <c r="C338" s="273" t="s">
        <v>419</v>
      </c>
      <c r="D338" s="273" t="s">
        <v>153</v>
      </c>
      <c r="E338" s="274" t="s">
        <v>583</v>
      </c>
      <c r="F338" s="275" t="s">
        <v>584</v>
      </c>
      <c r="G338" s="276" t="s">
        <v>200</v>
      </c>
      <c r="H338" s="277">
        <v>1</v>
      </c>
      <c r="I338" s="278"/>
      <c r="J338" s="279">
        <f>ROUND(I338*H338,2)</f>
        <v>0</v>
      </c>
      <c r="K338" s="275" t="s">
        <v>276</v>
      </c>
      <c r="L338" s="280"/>
      <c r="M338" s="281" t="s">
        <v>1</v>
      </c>
      <c r="N338" s="282" t="s">
        <v>38</v>
      </c>
      <c r="O338" s="91"/>
      <c r="P338" s="228">
        <f>O338*H338</f>
        <v>0</v>
      </c>
      <c r="Q338" s="228">
        <v>0</v>
      </c>
      <c r="R338" s="228">
        <f>Q338*H338</f>
        <v>0</v>
      </c>
      <c r="S338" s="228">
        <v>0</v>
      </c>
      <c r="T338" s="229">
        <f>S338*H338</f>
        <v>0</v>
      </c>
      <c r="U338" s="38"/>
      <c r="V338" s="38"/>
      <c r="W338" s="38"/>
      <c r="X338" s="38"/>
      <c r="Y338" s="38"/>
      <c r="Z338" s="38"/>
      <c r="AA338" s="38"/>
      <c r="AB338" s="38"/>
      <c r="AC338" s="38"/>
      <c r="AD338" s="38"/>
      <c r="AE338" s="38"/>
      <c r="AR338" s="230" t="s">
        <v>162</v>
      </c>
      <c r="AT338" s="230" t="s">
        <v>153</v>
      </c>
      <c r="AU338" s="230" t="s">
        <v>80</v>
      </c>
      <c r="AY338" s="17" t="s">
        <v>141</v>
      </c>
      <c r="BE338" s="231">
        <f>IF(N338="základní",J338,0)</f>
        <v>0</v>
      </c>
      <c r="BF338" s="231">
        <f>IF(N338="snížená",J338,0)</f>
        <v>0</v>
      </c>
      <c r="BG338" s="231">
        <f>IF(N338="zákl. přenesená",J338,0)</f>
        <v>0</v>
      </c>
      <c r="BH338" s="231">
        <f>IF(N338="sníž. přenesená",J338,0)</f>
        <v>0</v>
      </c>
      <c r="BI338" s="231">
        <f>IF(N338="nulová",J338,0)</f>
        <v>0</v>
      </c>
      <c r="BJ338" s="17" t="s">
        <v>80</v>
      </c>
      <c r="BK338" s="231">
        <f>ROUND(I338*H338,2)</f>
        <v>0</v>
      </c>
      <c r="BL338" s="17" t="s">
        <v>147</v>
      </c>
      <c r="BM338" s="230" t="s">
        <v>585</v>
      </c>
    </row>
    <row r="339" spans="1:65" s="2" customFormat="1" ht="14.4" customHeight="1">
      <c r="A339" s="38"/>
      <c r="B339" s="39"/>
      <c r="C339" s="273" t="s">
        <v>586</v>
      </c>
      <c r="D339" s="273" t="s">
        <v>153</v>
      </c>
      <c r="E339" s="274" t="s">
        <v>587</v>
      </c>
      <c r="F339" s="275" t="s">
        <v>588</v>
      </c>
      <c r="G339" s="276" t="s">
        <v>200</v>
      </c>
      <c r="H339" s="277">
        <v>2</v>
      </c>
      <c r="I339" s="278"/>
      <c r="J339" s="279">
        <f>ROUND(I339*H339,2)</f>
        <v>0</v>
      </c>
      <c r="K339" s="275" t="s">
        <v>276</v>
      </c>
      <c r="L339" s="280"/>
      <c r="M339" s="281" t="s">
        <v>1</v>
      </c>
      <c r="N339" s="282" t="s">
        <v>38</v>
      </c>
      <c r="O339" s="91"/>
      <c r="P339" s="228">
        <f>O339*H339</f>
        <v>0</v>
      </c>
      <c r="Q339" s="228">
        <v>0</v>
      </c>
      <c r="R339" s="228">
        <f>Q339*H339</f>
        <v>0</v>
      </c>
      <c r="S339" s="228">
        <v>0</v>
      </c>
      <c r="T339" s="229">
        <f>S339*H339</f>
        <v>0</v>
      </c>
      <c r="U339" s="38"/>
      <c r="V339" s="38"/>
      <c r="W339" s="38"/>
      <c r="X339" s="38"/>
      <c r="Y339" s="38"/>
      <c r="Z339" s="38"/>
      <c r="AA339" s="38"/>
      <c r="AB339" s="38"/>
      <c r="AC339" s="38"/>
      <c r="AD339" s="38"/>
      <c r="AE339" s="38"/>
      <c r="AR339" s="230" t="s">
        <v>162</v>
      </c>
      <c r="AT339" s="230" t="s">
        <v>153</v>
      </c>
      <c r="AU339" s="230" t="s">
        <v>80</v>
      </c>
      <c r="AY339" s="17" t="s">
        <v>141</v>
      </c>
      <c r="BE339" s="231">
        <f>IF(N339="základní",J339,0)</f>
        <v>0</v>
      </c>
      <c r="BF339" s="231">
        <f>IF(N339="snížená",J339,0)</f>
        <v>0</v>
      </c>
      <c r="BG339" s="231">
        <f>IF(N339="zákl. přenesená",J339,0)</f>
        <v>0</v>
      </c>
      <c r="BH339" s="231">
        <f>IF(N339="sníž. přenesená",J339,0)</f>
        <v>0</v>
      </c>
      <c r="BI339" s="231">
        <f>IF(N339="nulová",J339,0)</f>
        <v>0</v>
      </c>
      <c r="BJ339" s="17" t="s">
        <v>80</v>
      </c>
      <c r="BK339" s="231">
        <f>ROUND(I339*H339,2)</f>
        <v>0</v>
      </c>
      <c r="BL339" s="17" t="s">
        <v>147</v>
      </c>
      <c r="BM339" s="230" t="s">
        <v>589</v>
      </c>
    </row>
    <row r="340" spans="1:65" s="2" customFormat="1" ht="14.4" customHeight="1">
      <c r="A340" s="38"/>
      <c r="B340" s="39"/>
      <c r="C340" s="273" t="s">
        <v>424</v>
      </c>
      <c r="D340" s="273" t="s">
        <v>153</v>
      </c>
      <c r="E340" s="274" t="s">
        <v>590</v>
      </c>
      <c r="F340" s="275" t="s">
        <v>591</v>
      </c>
      <c r="G340" s="276" t="s">
        <v>200</v>
      </c>
      <c r="H340" s="277">
        <v>2</v>
      </c>
      <c r="I340" s="278"/>
      <c r="J340" s="279">
        <f>ROUND(I340*H340,2)</f>
        <v>0</v>
      </c>
      <c r="K340" s="275" t="s">
        <v>276</v>
      </c>
      <c r="L340" s="280"/>
      <c r="M340" s="281" t="s">
        <v>1</v>
      </c>
      <c r="N340" s="282" t="s">
        <v>38</v>
      </c>
      <c r="O340" s="91"/>
      <c r="P340" s="228">
        <f>O340*H340</f>
        <v>0</v>
      </c>
      <c r="Q340" s="228">
        <v>0</v>
      </c>
      <c r="R340" s="228">
        <f>Q340*H340</f>
        <v>0</v>
      </c>
      <c r="S340" s="228">
        <v>0</v>
      </c>
      <c r="T340" s="229">
        <f>S340*H340</f>
        <v>0</v>
      </c>
      <c r="U340" s="38"/>
      <c r="V340" s="38"/>
      <c r="W340" s="38"/>
      <c r="X340" s="38"/>
      <c r="Y340" s="38"/>
      <c r="Z340" s="38"/>
      <c r="AA340" s="38"/>
      <c r="AB340" s="38"/>
      <c r="AC340" s="38"/>
      <c r="AD340" s="38"/>
      <c r="AE340" s="38"/>
      <c r="AR340" s="230" t="s">
        <v>162</v>
      </c>
      <c r="AT340" s="230" t="s">
        <v>153</v>
      </c>
      <c r="AU340" s="230" t="s">
        <v>80</v>
      </c>
      <c r="AY340" s="17" t="s">
        <v>141</v>
      </c>
      <c r="BE340" s="231">
        <f>IF(N340="základní",J340,0)</f>
        <v>0</v>
      </c>
      <c r="BF340" s="231">
        <f>IF(N340="snížená",J340,0)</f>
        <v>0</v>
      </c>
      <c r="BG340" s="231">
        <f>IF(N340="zákl. přenesená",J340,0)</f>
        <v>0</v>
      </c>
      <c r="BH340" s="231">
        <f>IF(N340="sníž. přenesená",J340,0)</f>
        <v>0</v>
      </c>
      <c r="BI340" s="231">
        <f>IF(N340="nulová",J340,0)</f>
        <v>0</v>
      </c>
      <c r="BJ340" s="17" t="s">
        <v>80</v>
      </c>
      <c r="BK340" s="231">
        <f>ROUND(I340*H340,2)</f>
        <v>0</v>
      </c>
      <c r="BL340" s="17" t="s">
        <v>147</v>
      </c>
      <c r="BM340" s="230" t="s">
        <v>592</v>
      </c>
    </row>
    <row r="341" spans="1:65" s="2" customFormat="1" ht="14.4" customHeight="1">
      <c r="A341" s="38"/>
      <c r="B341" s="39"/>
      <c r="C341" s="273" t="s">
        <v>593</v>
      </c>
      <c r="D341" s="273" t="s">
        <v>153</v>
      </c>
      <c r="E341" s="274" t="s">
        <v>594</v>
      </c>
      <c r="F341" s="275" t="s">
        <v>595</v>
      </c>
      <c r="G341" s="276" t="s">
        <v>200</v>
      </c>
      <c r="H341" s="277">
        <v>4</v>
      </c>
      <c r="I341" s="278"/>
      <c r="J341" s="279">
        <f>ROUND(I341*H341,2)</f>
        <v>0</v>
      </c>
      <c r="K341" s="275" t="s">
        <v>276</v>
      </c>
      <c r="L341" s="280"/>
      <c r="M341" s="281" t="s">
        <v>1</v>
      </c>
      <c r="N341" s="282" t="s">
        <v>38</v>
      </c>
      <c r="O341" s="91"/>
      <c r="P341" s="228">
        <f>O341*H341</f>
        <v>0</v>
      </c>
      <c r="Q341" s="228">
        <v>0</v>
      </c>
      <c r="R341" s="228">
        <f>Q341*H341</f>
        <v>0</v>
      </c>
      <c r="S341" s="228">
        <v>0</v>
      </c>
      <c r="T341" s="229">
        <f>S341*H341</f>
        <v>0</v>
      </c>
      <c r="U341" s="38"/>
      <c r="V341" s="38"/>
      <c r="W341" s="38"/>
      <c r="X341" s="38"/>
      <c r="Y341" s="38"/>
      <c r="Z341" s="38"/>
      <c r="AA341" s="38"/>
      <c r="AB341" s="38"/>
      <c r="AC341" s="38"/>
      <c r="AD341" s="38"/>
      <c r="AE341" s="38"/>
      <c r="AR341" s="230" t="s">
        <v>162</v>
      </c>
      <c r="AT341" s="230" t="s">
        <v>153</v>
      </c>
      <c r="AU341" s="230" t="s">
        <v>80</v>
      </c>
      <c r="AY341" s="17" t="s">
        <v>141</v>
      </c>
      <c r="BE341" s="231">
        <f>IF(N341="základní",J341,0)</f>
        <v>0</v>
      </c>
      <c r="BF341" s="231">
        <f>IF(N341="snížená",J341,0)</f>
        <v>0</v>
      </c>
      <c r="BG341" s="231">
        <f>IF(N341="zákl. přenesená",J341,0)</f>
        <v>0</v>
      </c>
      <c r="BH341" s="231">
        <f>IF(N341="sníž. přenesená",J341,0)</f>
        <v>0</v>
      </c>
      <c r="BI341" s="231">
        <f>IF(N341="nulová",J341,0)</f>
        <v>0</v>
      </c>
      <c r="BJ341" s="17" t="s">
        <v>80</v>
      </c>
      <c r="BK341" s="231">
        <f>ROUND(I341*H341,2)</f>
        <v>0</v>
      </c>
      <c r="BL341" s="17" t="s">
        <v>147</v>
      </c>
      <c r="BM341" s="230" t="s">
        <v>596</v>
      </c>
    </row>
    <row r="342" spans="1:65" s="2" customFormat="1" ht="14.4" customHeight="1">
      <c r="A342" s="38"/>
      <c r="B342" s="39"/>
      <c r="C342" s="273" t="s">
        <v>428</v>
      </c>
      <c r="D342" s="273" t="s">
        <v>153</v>
      </c>
      <c r="E342" s="274" t="s">
        <v>597</v>
      </c>
      <c r="F342" s="275" t="s">
        <v>598</v>
      </c>
      <c r="G342" s="276" t="s">
        <v>200</v>
      </c>
      <c r="H342" s="277">
        <v>1</v>
      </c>
      <c r="I342" s="278"/>
      <c r="J342" s="279">
        <f>ROUND(I342*H342,2)</f>
        <v>0</v>
      </c>
      <c r="K342" s="275" t="s">
        <v>276</v>
      </c>
      <c r="L342" s="280"/>
      <c r="M342" s="281" t="s">
        <v>1</v>
      </c>
      <c r="N342" s="282" t="s">
        <v>38</v>
      </c>
      <c r="O342" s="91"/>
      <c r="P342" s="228">
        <f>O342*H342</f>
        <v>0</v>
      </c>
      <c r="Q342" s="228">
        <v>0</v>
      </c>
      <c r="R342" s="228">
        <f>Q342*H342</f>
        <v>0</v>
      </c>
      <c r="S342" s="228">
        <v>0</v>
      </c>
      <c r="T342" s="229">
        <f>S342*H342</f>
        <v>0</v>
      </c>
      <c r="U342" s="38"/>
      <c r="V342" s="38"/>
      <c r="W342" s="38"/>
      <c r="X342" s="38"/>
      <c r="Y342" s="38"/>
      <c r="Z342" s="38"/>
      <c r="AA342" s="38"/>
      <c r="AB342" s="38"/>
      <c r="AC342" s="38"/>
      <c r="AD342" s="38"/>
      <c r="AE342" s="38"/>
      <c r="AR342" s="230" t="s">
        <v>162</v>
      </c>
      <c r="AT342" s="230" t="s">
        <v>153</v>
      </c>
      <c r="AU342" s="230" t="s">
        <v>80</v>
      </c>
      <c r="AY342" s="17" t="s">
        <v>141</v>
      </c>
      <c r="BE342" s="231">
        <f>IF(N342="základní",J342,0)</f>
        <v>0</v>
      </c>
      <c r="BF342" s="231">
        <f>IF(N342="snížená",J342,0)</f>
        <v>0</v>
      </c>
      <c r="BG342" s="231">
        <f>IF(N342="zákl. přenesená",J342,0)</f>
        <v>0</v>
      </c>
      <c r="BH342" s="231">
        <f>IF(N342="sníž. přenesená",J342,0)</f>
        <v>0</v>
      </c>
      <c r="BI342" s="231">
        <f>IF(N342="nulová",J342,0)</f>
        <v>0</v>
      </c>
      <c r="BJ342" s="17" t="s">
        <v>80</v>
      </c>
      <c r="BK342" s="231">
        <f>ROUND(I342*H342,2)</f>
        <v>0</v>
      </c>
      <c r="BL342" s="17" t="s">
        <v>147</v>
      </c>
      <c r="BM342" s="230" t="s">
        <v>599</v>
      </c>
    </row>
    <row r="343" spans="1:65" s="2" customFormat="1" ht="14.4" customHeight="1">
      <c r="A343" s="38"/>
      <c r="B343" s="39"/>
      <c r="C343" s="273" t="s">
        <v>600</v>
      </c>
      <c r="D343" s="273" t="s">
        <v>153</v>
      </c>
      <c r="E343" s="274" t="s">
        <v>601</v>
      </c>
      <c r="F343" s="275" t="s">
        <v>602</v>
      </c>
      <c r="G343" s="276" t="s">
        <v>200</v>
      </c>
      <c r="H343" s="277">
        <v>2</v>
      </c>
      <c r="I343" s="278"/>
      <c r="J343" s="279">
        <f>ROUND(I343*H343,2)</f>
        <v>0</v>
      </c>
      <c r="K343" s="275" t="s">
        <v>276</v>
      </c>
      <c r="L343" s="280"/>
      <c r="M343" s="281" t="s">
        <v>1</v>
      </c>
      <c r="N343" s="282" t="s">
        <v>38</v>
      </c>
      <c r="O343" s="91"/>
      <c r="P343" s="228">
        <f>O343*H343</f>
        <v>0</v>
      </c>
      <c r="Q343" s="228">
        <v>0</v>
      </c>
      <c r="R343" s="228">
        <f>Q343*H343</f>
        <v>0</v>
      </c>
      <c r="S343" s="228">
        <v>0</v>
      </c>
      <c r="T343" s="229">
        <f>S343*H343</f>
        <v>0</v>
      </c>
      <c r="U343" s="38"/>
      <c r="V343" s="38"/>
      <c r="W343" s="38"/>
      <c r="X343" s="38"/>
      <c r="Y343" s="38"/>
      <c r="Z343" s="38"/>
      <c r="AA343" s="38"/>
      <c r="AB343" s="38"/>
      <c r="AC343" s="38"/>
      <c r="AD343" s="38"/>
      <c r="AE343" s="38"/>
      <c r="AR343" s="230" t="s">
        <v>162</v>
      </c>
      <c r="AT343" s="230" t="s">
        <v>153</v>
      </c>
      <c r="AU343" s="230" t="s">
        <v>80</v>
      </c>
      <c r="AY343" s="17" t="s">
        <v>141</v>
      </c>
      <c r="BE343" s="231">
        <f>IF(N343="základní",J343,0)</f>
        <v>0</v>
      </c>
      <c r="BF343" s="231">
        <f>IF(N343="snížená",J343,0)</f>
        <v>0</v>
      </c>
      <c r="BG343" s="231">
        <f>IF(N343="zákl. přenesená",J343,0)</f>
        <v>0</v>
      </c>
      <c r="BH343" s="231">
        <f>IF(N343="sníž. přenesená",J343,0)</f>
        <v>0</v>
      </c>
      <c r="BI343" s="231">
        <f>IF(N343="nulová",J343,0)</f>
        <v>0</v>
      </c>
      <c r="BJ343" s="17" t="s">
        <v>80</v>
      </c>
      <c r="BK343" s="231">
        <f>ROUND(I343*H343,2)</f>
        <v>0</v>
      </c>
      <c r="BL343" s="17" t="s">
        <v>147</v>
      </c>
      <c r="BM343" s="230" t="s">
        <v>603</v>
      </c>
    </row>
    <row r="344" spans="1:65" s="2" customFormat="1" ht="14.4" customHeight="1">
      <c r="A344" s="38"/>
      <c r="B344" s="39"/>
      <c r="C344" s="273" t="s">
        <v>432</v>
      </c>
      <c r="D344" s="273" t="s">
        <v>153</v>
      </c>
      <c r="E344" s="274" t="s">
        <v>604</v>
      </c>
      <c r="F344" s="275" t="s">
        <v>605</v>
      </c>
      <c r="G344" s="276" t="s">
        <v>200</v>
      </c>
      <c r="H344" s="277">
        <v>2</v>
      </c>
      <c r="I344" s="278"/>
      <c r="J344" s="279">
        <f>ROUND(I344*H344,2)</f>
        <v>0</v>
      </c>
      <c r="K344" s="275" t="s">
        <v>276</v>
      </c>
      <c r="L344" s="280"/>
      <c r="M344" s="281" t="s">
        <v>1</v>
      </c>
      <c r="N344" s="282" t="s">
        <v>38</v>
      </c>
      <c r="O344" s="91"/>
      <c r="P344" s="228">
        <f>O344*H344</f>
        <v>0</v>
      </c>
      <c r="Q344" s="228">
        <v>0</v>
      </c>
      <c r="R344" s="228">
        <f>Q344*H344</f>
        <v>0</v>
      </c>
      <c r="S344" s="228">
        <v>0</v>
      </c>
      <c r="T344" s="229">
        <f>S344*H344</f>
        <v>0</v>
      </c>
      <c r="U344" s="38"/>
      <c r="V344" s="38"/>
      <c r="W344" s="38"/>
      <c r="X344" s="38"/>
      <c r="Y344" s="38"/>
      <c r="Z344" s="38"/>
      <c r="AA344" s="38"/>
      <c r="AB344" s="38"/>
      <c r="AC344" s="38"/>
      <c r="AD344" s="38"/>
      <c r="AE344" s="38"/>
      <c r="AR344" s="230" t="s">
        <v>162</v>
      </c>
      <c r="AT344" s="230" t="s">
        <v>153</v>
      </c>
      <c r="AU344" s="230" t="s">
        <v>80</v>
      </c>
      <c r="AY344" s="17" t="s">
        <v>141</v>
      </c>
      <c r="BE344" s="231">
        <f>IF(N344="základní",J344,0)</f>
        <v>0</v>
      </c>
      <c r="BF344" s="231">
        <f>IF(N344="snížená",J344,0)</f>
        <v>0</v>
      </c>
      <c r="BG344" s="231">
        <f>IF(N344="zákl. přenesená",J344,0)</f>
        <v>0</v>
      </c>
      <c r="BH344" s="231">
        <f>IF(N344="sníž. přenesená",J344,0)</f>
        <v>0</v>
      </c>
      <c r="BI344" s="231">
        <f>IF(N344="nulová",J344,0)</f>
        <v>0</v>
      </c>
      <c r="BJ344" s="17" t="s">
        <v>80</v>
      </c>
      <c r="BK344" s="231">
        <f>ROUND(I344*H344,2)</f>
        <v>0</v>
      </c>
      <c r="BL344" s="17" t="s">
        <v>147</v>
      </c>
      <c r="BM344" s="230" t="s">
        <v>606</v>
      </c>
    </row>
    <row r="345" spans="1:65" s="2" customFormat="1" ht="14.4" customHeight="1">
      <c r="A345" s="38"/>
      <c r="B345" s="39"/>
      <c r="C345" s="273" t="s">
        <v>607</v>
      </c>
      <c r="D345" s="273" t="s">
        <v>153</v>
      </c>
      <c r="E345" s="274" t="s">
        <v>608</v>
      </c>
      <c r="F345" s="275" t="s">
        <v>609</v>
      </c>
      <c r="G345" s="276" t="s">
        <v>200</v>
      </c>
      <c r="H345" s="277">
        <v>2</v>
      </c>
      <c r="I345" s="278"/>
      <c r="J345" s="279">
        <f>ROUND(I345*H345,2)</f>
        <v>0</v>
      </c>
      <c r="K345" s="275" t="s">
        <v>276</v>
      </c>
      <c r="L345" s="280"/>
      <c r="M345" s="281" t="s">
        <v>1</v>
      </c>
      <c r="N345" s="282" t="s">
        <v>38</v>
      </c>
      <c r="O345" s="91"/>
      <c r="P345" s="228">
        <f>O345*H345</f>
        <v>0</v>
      </c>
      <c r="Q345" s="228">
        <v>0</v>
      </c>
      <c r="R345" s="228">
        <f>Q345*H345</f>
        <v>0</v>
      </c>
      <c r="S345" s="228">
        <v>0</v>
      </c>
      <c r="T345" s="229">
        <f>S345*H345</f>
        <v>0</v>
      </c>
      <c r="U345" s="38"/>
      <c r="V345" s="38"/>
      <c r="W345" s="38"/>
      <c r="X345" s="38"/>
      <c r="Y345" s="38"/>
      <c r="Z345" s="38"/>
      <c r="AA345" s="38"/>
      <c r="AB345" s="38"/>
      <c r="AC345" s="38"/>
      <c r="AD345" s="38"/>
      <c r="AE345" s="38"/>
      <c r="AR345" s="230" t="s">
        <v>162</v>
      </c>
      <c r="AT345" s="230" t="s">
        <v>153</v>
      </c>
      <c r="AU345" s="230" t="s">
        <v>80</v>
      </c>
      <c r="AY345" s="17" t="s">
        <v>141</v>
      </c>
      <c r="BE345" s="231">
        <f>IF(N345="základní",J345,0)</f>
        <v>0</v>
      </c>
      <c r="BF345" s="231">
        <f>IF(N345="snížená",J345,0)</f>
        <v>0</v>
      </c>
      <c r="BG345" s="231">
        <f>IF(N345="zákl. přenesená",J345,0)</f>
        <v>0</v>
      </c>
      <c r="BH345" s="231">
        <f>IF(N345="sníž. přenesená",J345,0)</f>
        <v>0</v>
      </c>
      <c r="BI345" s="231">
        <f>IF(N345="nulová",J345,0)</f>
        <v>0</v>
      </c>
      <c r="BJ345" s="17" t="s">
        <v>80</v>
      </c>
      <c r="BK345" s="231">
        <f>ROUND(I345*H345,2)</f>
        <v>0</v>
      </c>
      <c r="BL345" s="17" t="s">
        <v>147</v>
      </c>
      <c r="BM345" s="230" t="s">
        <v>610</v>
      </c>
    </row>
    <row r="346" spans="1:65" s="2" customFormat="1" ht="24.15" customHeight="1">
      <c r="A346" s="38"/>
      <c r="B346" s="39"/>
      <c r="C346" s="219" t="s">
        <v>436</v>
      </c>
      <c r="D346" s="219" t="s">
        <v>142</v>
      </c>
      <c r="E346" s="220" t="s">
        <v>611</v>
      </c>
      <c r="F346" s="221" t="s">
        <v>612</v>
      </c>
      <c r="G346" s="222" t="s">
        <v>200</v>
      </c>
      <c r="H346" s="223">
        <v>20</v>
      </c>
      <c r="I346" s="224"/>
      <c r="J346" s="225">
        <f>ROUND(I346*H346,2)</f>
        <v>0</v>
      </c>
      <c r="K346" s="221" t="s">
        <v>276</v>
      </c>
      <c r="L346" s="44"/>
      <c r="M346" s="226" t="s">
        <v>1</v>
      </c>
      <c r="N346" s="227" t="s">
        <v>38</v>
      </c>
      <c r="O346" s="91"/>
      <c r="P346" s="228">
        <f>O346*H346</f>
        <v>0</v>
      </c>
      <c r="Q346" s="228">
        <v>0</v>
      </c>
      <c r="R346" s="228">
        <f>Q346*H346</f>
        <v>0</v>
      </c>
      <c r="S346" s="228">
        <v>0</v>
      </c>
      <c r="T346" s="229">
        <f>S346*H346</f>
        <v>0</v>
      </c>
      <c r="U346" s="38"/>
      <c r="V346" s="38"/>
      <c r="W346" s="38"/>
      <c r="X346" s="38"/>
      <c r="Y346" s="38"/>
      <c r="Z346" s="38"/>
      <c r="AA346" s="38"/>
      <c r="AB346" s="38"/>
      <c r="AC346" s="38"/>
      <c r="AD346" s="38"/>
      <c r="AE346" s="38"/>
      <c r="AR346" s="230" t="s">
        <v>147</v>
      </c>
      <c r="AT346" s="230" t="s">
        <v>142</v>
      </c>
      <c r="AU346" s="230" t="s">
        <v>80</v>
      </c>
      <c r="AY346" s="17" t="s">
        <v>141</v>
      </c>
      <c r="BE346" s="231">
        <f>IF(N346="základní",J346,0)</f>
        <v>0</v>
      </c>
      <c r="BF346" s="231">
        <f>IF(N346="snížená",J346,0)</f>
        <v>0</v>
      </c>
      <c r="BG346" s="231">
        <f>IF(N346="zákl. přenesená",J346,0)</f>
        <v>0</v>
      </c>
      <c r="BH346" s="231">
        <f>IF(N346="sníž. přenesená",J346,0)</f>
        <v>0</v>
      </c>
      <c r="BI346" s="231">
        <f>IF(N346="nulová",J346,0)</f>
        <v>0</v>
      </c>
      <c r="BJ346" s="17" t="s">
        <v>80</v>
      </c>
      <c r="BK346" s="231">
        <f>ROUND(I346*H346,2)</f>
        <v>0</v>
      </c>
      <c r="BL346" s="17" t="s">
        <v>147</v>
      </c>
      <c r="BM346" s="230" t="s">
        <v>613</v>
      </c>
    </row>
    <row r="347" spans="1:65" s="2" customFormat="1" ht="24.15" customHeight="1">
      <c r="A347" s="38"/>
      <c r="B347" s="39"/>
      <c r="C347" s="219" t="s">
        <v>614</v>
      </c>
      <c r="D347" s="219" t="s">
        <v>142</v>
      </c>
      <c r="E347" s="220" t="s">
        <v>615</v>
      </c>
      <c r="F347" s="221" t="s">
        <v>616</v>
      </c>
      <c r="G347" s="222" t="s">
        <v>200</v>
      </c>
      <c r="H347" s="223">
        <v>16</v>
      </c>
      <c r="I347" s="224"/>
      <c r="J347" s="225">
        <f>ROUND(I347*H347,2)</f>
        <v>0</v>
      </c>
      <c r="K347" s="221" t="s">
        <v>276</v>
      </c>
      <c r="L347" s="44"/>
      <c r="M347" s="226" t="s">
        <v>1</v>
      </c>
      <c r="N347" s="227" t="s">
        <v>38</v>
      </c>
      <c r="O347" s="91"/>
      <c r="P347" s="228">
        <f>O347*H347</f>
        <v>0</v>
      </c>
      <c r="Q347" s="228">
        <v>0</v>
      </c>
      <c r="R347" s="228">
        <f>Q347*H347</f>
        <v>0</v>
      </c>
      <c r="S347" s="228">
        <v>0</v>
      </c>
      <c r="T347" s="229">
        <f>S347*H347</f>
        <v>0</v>
      </c>
      <c r="U347" s="38"/>
      <c r="V347" s="38"/>
      <c r="W347" s="38"/>
      <c r="X347" s="38"/>
      <c r="Y347" s="38"/>
      <c r="Z347" s="38"/>
      <c r="AA347" s="38"/>
      <c r="AB347" s="38"/>
      <c r="AC347" s="38"/>
      <c r="AD347" s="38"/>
      <c r="AE347" s="38"/>
      <c r="AR347" s="230" t="s">
        <v>147</v>
      </c>
      <c r="AT347" s="230" t="s">
        <v>142</v>
      </c>
      <c r="AU347" s="230" t="s">
        <v>80</v>
      </c>
      <c r="AY347" s="17" t="s">
        <v>141</v>
      </c>
      <c r="BE347" s="231">
        <f>IF(N347="základní",J347,0)</f>
        <v>0</v>
      </c>
      <c r="BF347" s="231">
        <f>IF(N347="snížená",J347,0)</f>
        <v>0</v>
      </c>
      <c r="BG347" s="231">
        <f>IF(N347="zákl. přenesená",J347,0)</f>
        <v>0</v>
      </c>
      <c r="BH347" s="231">
        <f>IF(N347="sníž. přenesená",J347,0)</f>
        <v>0</v>
      </c>
      <c r="BI347" s="231">
        <f>IF(N347="nulová",J347,0)</f>
        <v>0</v>
      </c>
      <c r="BJ347" s="17" t="s">
        <v>80</v>
      </c>
      <c r="BK347" s="231">
        <f>ROUND(I347*H347,2)</f>
        <v>0</v>
      </c>
      <c r="BL347" s="17" t="s">
        <v>147</v>
      </c>
      <c r="BM347" s="230" t="s">
        <v>617</v>
      </c>
    </row>
    <row r="348" spans="1:65" s="2" customFormat="1" ht="14.4" customHeight="1">
      <c r="A348" s="38"/>
      <c r="B348" s="39"/>
      <c r="C348" s="273" t="s">
        <v>441</v>
      </c>
      <c r="D348" s="273" t="s">
        <v>153</v>
      </c>
      <c r="E348" s="274" t="s">
        <v>618</v>
      </c>
      <c r="F348" s="275" t="s">
        <v>619</v>
      </c>
      <c r="G348" s="276" t="s">
        <v>200</v>
      </c>
      <c r="H348" s="277">
        <v>16</v>
      </c>
      <c r="I348" s="278"/>
      <c r="J348" s="279">
        <f>ROUND(I348*H348,2)</f>
        <v>0</v>
      </c>
      <c r="K348" s="275" t="s">
        <v>276</v>
      </c>
      <c r="L348" s="280"/>
      <c r="M348" s="281" t="s">
        <v>1</v>
      </c>
      <c r="N348" s="282" t="s">
        <v>38</v>
      </c>
      <c r="O348" s="91"/>
      <c r="P348" s="228">
        <f>O348*H348</f>
        <v>0</v>
      </c>
      <c r="Q348" s="228">
        <v>0</v>
      </c>
      <c r="R348" s="228">
        <f>Q348*H348</f>
        <v>0</v>
      </c>
      <c r="S348" s="228">
        <v>0</v>
      </c>
      <c r="T348" s="229">
        <f>S348*H348</f>
        <v>0</v>
      </c>
      <c r="U348" s="38"/>
      <c r="V348" s="38"/>
      <c r="W348" s="38"/>
      <c r="X348" s="38"/>
      <c r="Y348" s="38"/>
      <c r="Z348" s="38"/>
      <c r="AA348" s="38"/>
      <c r="AB348" s="38"/>
      <c r="AC348" s="38"/>
      <c r="AD348" s="38"/>
      <c r="AE348" s="38"/>
      <c r="AR348" s="230" t="s">
        <v>162</v>
      </c>
      <c r="AT348" s="230" t="s">
        <v>153</v>
      </c>
      <c r="AU348" s="230" t="s">
        <v>80</v>
      </c>
      <c r="AY348" s="17" t="s">
        <v>141</v>
      </c>
      <c r="BE348" s="231">
        <f>IF(N348="základní",J348,0)</f>
        <v>0</v>
      </c>
      <c r="BF348" s="231">
        <f>IF(N348="snížená",J348,0)</f>
        <v>0</v>
      </c>
      <c r="BG348" s="231">
        <f>IF(N348="zákl. přenesená",J348,0)</f>
        <v>0</v>
      </c>
      <c r="BH348" s="231">
        <f>IF(N348="sníž. přenesená",J348,0)</f>
        <v>0</v>
      </c>
      <c r="BI348" s="231">
        <f>IF(N348="nulová",J348,0)</f>
        <v>0</v>
      </c>
      <c r="BJ348" s="17" t="s">
        <v>80</v>
      </c>
      <c r="BK348" s="231">
        <f>ROUND(I348*H348,2)</f>
        <v>0</v>
      </c>
      <c r="BL348" s="17" t="s">
        <v>147</v>
      </c>
      <c r="BM348" s="230" t="s">
        <v>620</v>
      </c>
    </row>
    <row r="349" spans="1:51" s="12" customFormat="1" ht="12">
      <c r="A349" s="12"/>
      <c r="B349" s="232"/>
      <c r="C349" s="233"/>
      <c r="D349" s="234" t="s">
        <v>148</v>
      </c>
      <c r="E349" s="235" t="s">
        <v>1</v>
      </c>
      <c r="F349" s="236" t="s">
        <v>182</v>
      </c>
      <c r="G349" s="233"/>
      <c r="H349" s="237">
        <v>16</v>
      </c>
      <c r="I349" s="238"/>
      <c r="J349" s="233"/>
      <c r="K349" s="233"/>
      <c r="L349" s="239"/>
      <c r="M349" s="240"/>
      <c r="N349" s="241"/>
      <c r="O349" s="241"/>
      <c r="P349" s="241"/>
      <c r="Q349" s="241"/>
      <c r="R349" s="241"/>
      <c r="S349" s="241"/>
      <c r="T349" s="242"/>
      <c r="U349" s="12"/>
      <c r="V349" s="12"/>
      <c r="W349" s="12"/>
      <c r="X349" s="12"/>
      <c r="Y349" s="12"/>
      <c r="Z349" s="12"/>
      <c r="AA349" s="12"/>
      <c r="AB349" s="12"/>
      <c r="AC349" s="12"/>
      <c r="AD349" s="12"/>
      <c r="AE349" s="12"/>
      <c r="AT349" s="243" t="s">
        <v>148</v>
      </c>
      <c r="AU349" s="243" t="s">
        <v>80</v>
      </c>
      <c r="AV349" s="12" t="s">
        <v>82</v>
      </c>
      <c r="AW349" s="12" t="s">
        <v>30</v>
      </c>
      <c r="AX349" s="12" t="s">
        <v>73</v>
      </c>
      <c r="AY349" s="243" t="s">
        <v>141</v>
      </c>
    </row>
    <row r="350" spans="1:51" s="13" customFormat="1" ht="12">
      <c r="A350" s="13"/>
      <c r="B350" s="244"/>
      <c r="C350" s="245"/>
      <c r="D350" s="234" t="s">
        <v>148</v>
      </c>
      <c r="E350" s="246" t="s">
        <v>1</v>
      </c>
      <c r="F350" s="247" t="s">
        <v>150</v>
      </c>
      <c r="G350" s="245"/>
      <c r="H350" s="248">
        <v>16</v>
      </c>
      <c r="I350" s="249"/>
      <c r="J350" s="245"/>
      <c r="K350" s="245"/>
      <c r="L350" s="250"/>
      <c r="M350" s="251"/>
      <c r="N350" s="252"/>
      <c r="O350" s="252"/>
      <c r="P350" s="252"/>
      <c r="Q350" s="252"/>
      <c r="R350" s="252"/>
      <c r="S350" s="252"/>
      <c r="T350" s="253"/>
      <c r="U350" s="13"/>
      <c r="V350" s="13"/>
      <c r="W350" s="13"/>
      <c r="X350" s="13"/>
      <c r="Y350" s="13"/>
      <c r="Z350" s="13"/>
      <c r="AA350" s="13"/>
      <c r="AB350" s="13"/>
      <c r="AC350" s="13"/>
      <c r="AD350" s="13"/>
      <c r="AE350" s="13"/>
      <c r="AT350" s="254" t="s">
        <v>148</v>
      </c>
      <c r="AU350" s="254" t="s">
        <v>80</v>
      </c>
      <c r="AV350" s="13" t="s">
        <v>147</v>
      </c>
      <c r="AW350" s="13" t="s">
        <v>30</v>
      </c>
      <c r="AX350" s="13" t="s">
        <v>80</v>
      </c>
      <c r="AY350" s="254" t="s">
        <v>141</v>
      </c>
    </row>
    <row r="351" spans="1:65" s="2" customFormat="1" ht="14.4" customHeight="1">
      <c r="A351" s="38"/>
      <c r="B351" s="39"/>
      <c r="C351" s="273" t="s">
        <v>621</v>
      </c>
      <c r="D351" s="273" t="s">
        <v>153</v>
      </c>
      <c r="E351" s="274" t="s">
        <v>622</v>
      </c>
      <c r="F351" s="275" t="s">
        <v>623</v>
      </c>
      <c r="G351" s="276" t="s">
        <v>200</v>
      </c>
      <c r="H351" s="277">
        <v>16</v>
      </c>
      <c r="I351" s="278"/>
      <c r="J351" s="279">
        <f>ROUND(I351*H351,2)</f>
        <v>0</v>
      </c>
      <c r="K351" s="275" t="s">
        <v>276</v>
      </c>
      <c r="L351" s="280"/>
      <c r="M351" s="281" t="s">
        <v>1</v>
      </c>
      <c r="N351" s="282" t="s">
        <v>38</v>
      </c>
      <c r="O351" s="91"/>
      <c r="P351" s="228">
        <f>O351*H351</f>
        <v>0</v>
      </c>
      <c r="Q351" s="228">
        <v>0</v>
      </c>
      <c r="R351" s="228">
        <f>Q351*H351</f>
        <v>0</v>
      </c>
      <c r="S351" s="228">
        <v>0</v>
      </c>
      <c r="T351" s="229">
        <f>S351*H351</f>
        <v>0</v>
      </c>
      <c r="U351" s="38"/>
      <c r="V351" s="38"/>
      <c r="W351" s="38"/>
      <c r="X351" s="38"/>
      <c r="Y351" s="38"/>
      <c r="Z351" s="38"/>
      <c r="AA351" s="38"/>
      <c r="AB351" s="38"/>
      <c r="AC351" s="38"/>
      <c r="AD351" s="38"/>
      <c r="AE351" s="38"/>
      <c r="AR351" s="230" t="s">
        <v>162</v>
      </c>
      <c r="AT351" s="230" t="s">
        <v>153</v>
      </c>
      <c r="AU351" s="230" t="s">
        <v>80</v>
      </c>
      <c r="AY351" s="17" t="s">
        <v>141</v>
      </c>
      <c r="BE351" s="231">
        <f>IF(N351="základní",J351,0)</f>
        <v>0</v>
      </c>
      <c r="BF351" s="231">
        <f>IF(N351="snížená",J351,0)</f>
        <v>0</v>
      </c>
      <c r="BG351" s="231">
        <f>IF(N351="zákl. přenesená",J351,0)</f>
        <v>0</v>
      </c>
      <c r="BH351" s="231">
        <f>IF(N351="sníž. přenesená",J351,0)</f>
        <v>0</v>
      </c>
      <c r="BI351" s="231">
        <f>IF(N351="nulová",J351,0)</f>
        <v>0</v>
      </c>
      <c r="BJ351" s="17" t="s">
        <v>80</v>
      </c>
      <c r="BK351" s="231">
        <f>ROUND(I351*H351,2)</f>
        <v>0</v>
      </c>
      <c r="BL351" s="17" t="s">
        <v>147</v>
      </c>
      <c r="BM351" s="230" t="s">
        <v>624</v>
      </c>
    </row>
    <row r="352" spans="1:65" s="2" customFormat="1" ht="14.4" customHeight="1">
      <c r="A352" s="38"/>
      <c r="B352" s="39"/>
      <c r="C352" s="273" t="s">
        <v>445</v>
      </c>
      <c r="D352" s="273" t="s">
        <v>153</v>
      </c>
      <c r="E352" s="274" t="s">
        <v>625</v>
      </c>
      <c r="F352" s="275" t="s">
        <v>626</v>
      </c>
      <c r="G352" s="276" t="s">
        <v>200</v>
      </c>
      <c r="H352" s="277">
        <v>16</v>
      </c>
      <c r="I352" s="278"/>
      <c r="J352" s="279">
        <f>ROUND(I352*H352,2)</f>
        <v>0</v>
      </c>
      <c r="K352" s="275" t="s">
        <v>276</v>
      </c>
      <c r="L352" s="280"/>
      <c r="M352" s="281" t="s">
        <v>1</v>
      </c>
      <c r="N352" s="282" t="s">
        <v>38</v>
      </c>
      <c r="O352" s="91"/>
      <c r="P352" s="228">
        <f>O352*H352</f>
        <v>0</v>
      </c>
      <c r="Q352" s="228">
        <v>0</v>
      </c>
      <c r="R352" s="228">
        <f>Q352*H352</f>
        <v>0</v>
      </c>
      <c r="S352" s="228">
        <v>0</v>
      </c>
      <c r="T352" s="229">
        <f>S352*H352</f>
        <v>0</v>
      </c>
      <c r="U352" s="38"/>
      <c r="V352" s="38"/>
      <c r="W352" s="38"/>
      <c r="X352" s="38"/>
      <c r="Y352" s="38"/>
      <c r="Z352" s="38"/>
      <c r="AA352" s="38"/>
      <c r="AB352" s="38"/>
      <c r="AC352" s="38"/>
      <c r="AD352" s="38"/>
      <c r="AE352" s="38"/>
      <c r="AR352" s="230" t="s">
        <v>162</v>
      </c>
      <c r="AT352" s="230" t="s">
        <v>153</v>
      </c>
      <c r="AU352" s="230" t="s">
        <v>80</v>
      </c>
      <c r="AY352" s="17" t="s">
        <v>141</v>
      </c>
      <c r="BE352" s="231">
        <f>IF(N352="základní",J352,0)</f>
        <v>0</v>
      </c>
      <c r="BF352" s="231">
        <f>IF(N352="snížená",J352,0)</f>
        <v>0</v>
      </c>
      <c r="BG352" s="231">
        <f>IF(N352="zákl. přenesená",J352,0)</f>
        <v>0</v>
      </c>
      <c r="BH352" s="231">
        <f>IF(N352="sníž. přenesená",J352,0)</f>
        <v>0</v>
      </c>
      <c r="BI352" s="231">
        <f>IF(N352="nulová",J352,0)</f>
        <v>0</v>
      </c>
      <c r="BJ352" s="17" t="s">
        <v>80</v>
      </c>
      <c r="BK352" s="231">
        <f>ROUND(I352*H352,2)</f>
        <v>0</v>
      </c>
      <c r="BL352" s="17" t="s">
        <v>147</v>
      </c>
      <c r="BM352" s="230" t="s">
        <v>627</v>
      </c>
    </row>
    <row r="353" spans="1:65" s="2" customFormat="1" ht="14.4" customHeight="1">
      <c r="A353" s="38"/>
      <c r="B353" s="39"/>
      <c r="C353" s="273" t="s">
        <v>628</v>
      </c>
      <c r="D353" s="273" t="s">
        <v>153</v>
      </c>
      <c r="E353" s="274" t="s">
        <v>629</v>
      </c>
      <c r="F353" s="275" t="s">
        <v>630</v>
      </c>
      <c r="G353" s="276" t="s">
        <v>200</v>
      </c>
      <c r="H353" s="277">
        <v>36</v>
      </c>
      <c r="I353" s="278"/>
      <c r="J353" s="279">
        <f>ROUND(I353*H353,2)</f>
        <v>0</v>
      </c>
      <c r="K353" s="275" t="s">
        <v>276</v>
      </c>
      <c r="L353" s="280"/>
      <c r="M353" s="281" t="s">
        <v>1</v>
      </c>
      <c r="N353" s="282" t="s">
        <v>38</v>
      </c>
      <c r="O353" s="91"/>
      <c r="P353" s="228">
        <f>O353*H353</f>
        <v>0</v>
      </c>
      <c r="Q353" s="228">
        <v>0</v>
      </c>
      <c r="R353" s="228">
        <f>Q353*H353</f>
        <v>0</v>
      </c>
      <c r="S353" s="228">
        <v>0</v>
      </c>
      <c r="T353" s="229">
        <f>S353*H353</f>
        <v>0</v>
      </c>
      <c r="U353" s="38"/>
      <c r="V353" s="38"/>
      <c r="W353" s="38"/>
      <c r="X353" s="38"/>
      <c r="Y353" s="38"/>
      <c r="Z353" s="38"/>
      <c r="AA353" s="38"/>
      <c r="AB353" s="38"/>
      <c r="AC353" s="38"/>
      <c r="AD353" s="38"/>
      <c r="AE353" s="38"/>
      <c r="AR353" s="230" t="s">
        <v>162</v>
      </c>
      <c r="AT353" s="230" t="s">
        <v>153</v>
      </c>
      <c r="AU353" s="230" t="s">
        <v>80</v>
      </c>
      <c r="AY353" s="17" t="s">
        <v>141</v>
      </c>
      <c r="BE353" s="231">
        <f>IF(N353="základní",J353,0)</f>
        <v>0</v>
      </c>
      <c r="BF353" s="231">
        <f>IF(N353="snížená",J353,0)</f>
        <v>0</v>
      </c>
      <c r="BG353" s="231">
        <f>IF(N353="zákl. přenesená",J353,0)</f>
        <v>0</v>
      </c>
      <c r="BH353" s="231">
        <f>IF(N353="sníž. přenesená",J353,0)</f>
        <v>0</v>
      </c>
      <c r="BI353" s="231">
        <f>IF(N353="nulová",J353,0)</f>
        <v>0</v>
      </c>
      <c r="BJ353" s="17" t="s">
        <v>80</v>
      </c>
      <c r="BK353" s="231">
        <f>ROUND(I353*H353,2)</f>
        <v>0</v>
      </c>
      <c r="BL353" s="17" t="s">
        <v>147</v>
      </c>
      <c r="BM353" s="230" t="s">
        <v>631</v>
      </c>
    </row>
    <row r="354" spans="1:65" s="2" customFormat="1" ht="24.15" customHeight="1">
      <c r="A354" s="38"/>
      <c r="B354" s="39"/>
      <c r="C354" s="219" t="s">
        <v>451</v>
      </c>
      <c r="D354" s="219" t="s">
        <v>142</v>
      </c>
      <c r="E354" s="220" t="s">
        <v>632</v>
      </c>
      <c r="F354" s="221" t="s">
        <v>633</v>
      </c>
      <c r="G354" s="222" t="s">
        <v>153</v>
      </c>
      <c r="H354" s="223">
        <v>5736</v>
      </c>
      <c r="I354" s="224"/>
      <c r="J354" s="225">
        <f>ROUND(I354*H354,2)</f>
        <v>0</v>
      </c>
      <c r="K354" s="221" t="s">
        <v>276</v>
      </c>
      <c r="L354" s="44"/>
      <c r="M354" s="226" t="s">
        <v>1</v>
      </c>
      <c r="N354" s="227" t="s">
        <v>38</v>
      </c>
      <c r="O354" s="91"/>
      <c r="P354" s="228">
        <f>O354*H354</f>
        <v>0</v>
      </c>
      <c r="Q354" s="228">
        <v>0</v>
      </c>
      <c r="R354" s="228">
        <f>Q354*H354</f>
        <v>0</v>
      </c>
      <c r="S354" s="228">
        <v>0</v>
      </c>
      <c r="T354" s="229">
        <f>S354*H354</f>
        <v>0</v>
      </c>
      <c r="U354" s="38"/>
      <c r="V354" s="38"/>
      <c r="W354" s="38"/>
      <c r="X354" s="38"/>
      <c r="Y354" s="38"/>
      <c r="Z354" s="38"/>
      <c r="AA354" s="38"/>
      <c r="AB354" s="38"/>
      <c r="AC354" s="38"/>
      <c r="AD354" s="38"/>
      <c r="AE354" s="38"/>
      <c r="AR354" s="230" t="s">
        <v>147</v>
      </c>
      <c r="AT354" s="230" t="s">
        <v>142</v>
      </c>
      <c r="AU354" s="230" t="s">
        <v>80</v>
      </c>
      <c r="AY354" s="17" t="s">
        <v>141</v>
      </c>
      <c r="BE354" s="231">
        <f>IF(N354="základní",J354,0)</f>
        <v>0</v>
      </c>
      <c r="BF354" s="231">
        <f>IF(N354="snížená",J354,0)</f>
        <v>0</v>
      </c>
      <c r="BG354" s="231">
        <f>IF(N354="zákl. přenesená",J354,0)</f>
        <v>0</v>
      </c>
      <c r="BH354" s="231">
        <f>IF(N354="sníž. přenesená",J354,0)</f>
        <v>0</v>
      </c>
      <c r="BI354" s="231">
        <f>IF(N354="nulová",J354,0)</f>
        <v>0</v>
      </c>
      <c r="BJ354" s="17" t="s">
        <v>80</v>
      </c>
      <c r="BK354" s="231">
        <f>ROUND(I354*H354,2)</f>
        <v>0</v>
      </c>
      <c r="BL354" s="17" t="s">
        <v>147</v>
      </c>
      <c r="BM354" s="230" t="s">
        <v>634</v>
      </c>
    </row>
    <row r="355" spans="1:51" s="12" customFormat="1" ht="12">
      <c r="A355" s="12"/>
      <c r="B355" s="232"/>
      <c r="C355" s="233"/>
      <c r="D355" s="234" t="s">
        <v>148</v>
      </c>
      <c r="E355" s="235" t="s">
        <v>1</v>
      </c>
      <c r="F355" s="236" t="s">
        <v>635</v>
      </c>
      <c r="G355" s="233"/>
      <c r="H355" s="237">
        <v>3824</v>
      </c>
      <c r="I355" s="238"/>
      <c r="J355" s="233"/>
      <c r="K355" s="233"/>
      <c r="L355" s="239"/>
      <c r="M355" s="240"/>
      <c r="N355" s="241"/>
      <c r="O355" s="241"/>
      <c r="P355" s="241"/>
      <c r="Q355" s="241"/>
      <c r="R355" s="241"/>
      <c r="S355" s="241"/>
      <c r="T355" s="242"/>
      <c r="U355" s="12"/>
      <c r="V355" s="12"/>
      <c r="W355" s="12"/>
      <c r="X355" s="12"/>
      <c r="Y355" s="12"/>
      <c r="Z355" s="12"/>
      <c r="AA355" s="12"/>
      <c r="AB355" s="12"/>
      <c r="AC355" s="12"/>
      <c r="AD355" s="12"/>
      <c r="AE355" s="12"/>
      <c r="AT355" s="243" t="s">
        <v>148</v>
      </c>
      <c r="AU355" s="243" t="s">
        <v>80</v>
      </c>
      <c r="AV355" s="12" t="s">
        <v>82</v>
      </c>
      <c r="AW355" s="12" t="s">
        <v>30</v>
      </c>
      <c r="AX355" s="12" t="s">
        <v>73</v>
      </c>
      <c r="AY355" s="243" t="s">
        <v>141</v>
      </c>
    </row>
    <row r="356" spans="1:51" s="12" customFormat="1" ht="12">
      <c r="A356" s="12"/>
      <c r="B356" s="232"/>
      <c r="C356" s="233"/>
      <c r="D356" s="234" t="s">
        <v>148</v>
      </c>
      <c r="E356" s="235" t="s">
        <v>1</v>
      </c>
      <c r="F356" s="236" t="s">
        <v>636</v>
      </c>
      <c r="G356" s="233"/>
      <c r="H356" s="237">
        <v>1912</v>
      </c>
      <c r="I356" s="238"/>
      <c r="J356" s="233"/>
      <c r="K356" s="233"/>
      <c r="L356" s="239"/>
      <c r="M356" s="240"/>
      <c r="N356" s="241"/>
      <c r="O356" s="241"/>
      <c r="P356" s="241"/>
      <c r="Q356" s="241"/>
      <c r="R356" s="241"/>
      <c r="S356" s="241"/>
      <c r="T356" s="242"/>
      <c r="U356" s="12"/>
      <c r="V356" s="12"/>
      <c r="W356" s="12"/>
      <c r="X356" s="12"/>
      <c r="Y356" s="12"/>
      <c r="Z356" s="12"/>
      <c r="AA356" s="12"/>
      <c r="AB356" s="12"/>
      <c r="AC356" s="12"/>
      <c r="AD356" s="12"/>
      <c r="AE356" s="12"/>
      <c r="AT356" s="243" t="s">
        <v>148</v>
      </c>
      <c r="AU356" s="243" t="s">
        <v>80</v>
      </c>
      <c r="AV356" s="12" t="s">
        <v>82</v>
      </c>
      <c r="AW356" s="12" t="s">
        <v>30</v>
      </c>
      <c r="AX356" s="12" t="s">
        <v>73</v>
      </c>
      <c r="AY356" s="243" t="s">
        <v>141</v>
      </c>
    </row>
    <row r="357" spans="1:51" s="14" customFormat="1" ht="12">
      <c r="A357" s="14"/>
      <c r="B357" s="259"/>
      <c r="C357" s="260"/>
      <c r="D357" s="234" t="s">
        <v>148</v>
      </c>
      <c r="E357" s="261" t="s">
        <v>1</v>
      </c>
      <c r="F357" s="262" t="s">
        <v>637</v>
      </c>
      <c r="G357" s="260"/>
      <c r="H357" s="261" t="s">
        <v>1</v>
      </c>
      <c r="I357" s="263"/>
      <c r="J357" s="260"/>
      <c r="K357" s="260"/>
      <c r="L357" s="264"/>
      <c r="M357" s="265"/>
      <c r="N357" s="266"/>
      <c r="O357" s="266"/>
      <c r="P357" s="266"/>
      <c r="Q357" s="266"/>
      <c r="R357" s="266"/>
      <c r="S357" s="266"/>
      <c r="T357" s="267"/>
      <c r="U357" s="14"/>
      <c r="V357" s="14"/>
      <c r="W357" s="14"/>
      <c r="X357" s="14"/>
      <c r="Y357" s="14"/>
      <c r="Z357" s="14"/>
      <c r="AA357" s="14"/>
      <c r="AB357" s="14"/>
      <c r="AC357" s="14"/>
      <c r="AD357" s="14"/>
      <c r="AE357" s="14"/>
      <c r="AT357" s="268" t="s">
        <v>148</v>
      </c>
      <c r="AU357" s="268" t="s">
        <v>80</v>
      </c>
      <c r="AV357" s="14" t="s">
        <v>80</v>
      </c>
      <c r="AW357" s="14" t="s">
        <v>30</v>
      </c>
      <c r="AX357" s="14" t="s">
        <v>73</v>
      </c>
      <c r="AY357" s="268" t="s">
        <v>141</v>
      </c>
    </row>
    <row r="358" spans="1:51" s="13" customFormat="1" ht="12">
      <c r="A358" s="13"/>
      <c r="B358" s="244"/>
      <c r="C358" s="245"/>
      <c r="D358" s="234" t="s">
        <v>148</v>
      </c>
      <c r="E358" s="246" t="s">
        <v>1</v>
      </c>
      <c r="F358" s="247" t="s">
        <v>150</v>
      </c>
      <c r="G358" s="245"/>
      <c r="H358" s="248">
        <v>5736</v>
      </c>
      <c r="I358" s="249"/>
      <c r="J358" s="245"/>
      <c r="K358" s="245"/>
      <c r="L358" s="250"/>
      <c r="M358" s="251"/>
      <c r="N358" s="252"/>
      <c r="O358" s="252"/>
      <c r="P358" s="252"/>
      <c r="Q358" s="252"/>
      <c r="R358" s="252"/>
      <c r="S358" s="252"/>
      <c r="T358" s="253"/>
      <c r="U358" s="13"/>
      <c r="V358" s="13"/>
      <c r="W358" s="13"/>
      <c r="X358" s="13"/>
      <c r="Y358" s="13"/>
      <c r="Z358" s="13"/>
      <c r="AA358" s="13"/>
      <c r="AB358" s="13"/>
      <c r="AC358" s="13"/>
      <c r="AD358" s="13"/>
      <c r="AE358" s="13"/>
      <c r="AT358" s="254" t="s">
        <v>148</v>
      </c>
      <c r="AU358" s="254" t="s">
        <v>80</v>
      </c>
      <c r="AV358" s="13" t="s">
        <v>147</v>
      </c>
      <c r="AW358" s="13" t="s">
        <v>30</v>
      </c>
      <c r="AX358" s="13" t="s">
        <v>80</v>
      </c>
      <c r="AY358" s="254" t="s">
        <v>141</v>
      </c>
    </row>
    <row r="359" spans="1:65" s="2" customFormat="1" ht="24.15" customHeight="1">
      <c r="A359" s="38"/>
      <c r="B359" s="39"/>
      <c r="C359" s="219" t="s">
        <v>638</v>
      </c>
      <c r="D359" s="219" t="s">
        <v>142</v>
      </c>
      <c r="E359" s="220" t="s">
        <v>639</v>
      </c>
      <c r="F359" s="221" t="s">
        <v>640</v>
      </c>
      <c r="G359" s="222" t="s">
        <v>153</v>
      </c>
      <c r="H359" s="223">
        <v>350</v>
      </c>
      <c r="I359" s="224"/>
      <c r="J359" s="225">
        <f>ROUND(I359*H359,2)</f>
        <v>0</v>
      </c>
      <c r="K359" s="221" t="s">
        <v>276</v>
      </c>
      <c r="L359" s="44"/>
      <c r="M359" s="226" t="s">
        <v>1</v>
      </c>
      <c r="N359" s="227" t="s">
        <v>38</v>
      </c>
      <c r="O359" s="91"/>
      <c r="P359" s="228">
        <f>O359*H359</f>
        <v>0</v>
      </c>
      <c r="Q359" s="228">
        <v>0</v>
      </c>
      <c r="R359" s="228">
        <f>Q359*H359</f>
        <v>0</v>
      </c>
      <c r="S359" s="228">
        <v>0</v>
      </c>
      <c r="T359" s="229">
        <f>S359*H359</f>
        <v>0</v>
      </c>
      <c r="U359" s="38"/>
      <c r="V359" s="38"/>
      <c r="W359" s="38"/>
      <c r="X359" s="38"/>
      <c r="Y359" s="38"/>
      <c r="Z359" s="38"/>
      <c r="AA359" s="38"/>
      <c r="AB359" s="38"/>
      <c r="AC359" s="38"/>
      <c r="AD359" s="38"/>
      <c r="AE359" s="38"/>
      <c r="AR359" s="230" t="s">
        <v>147</v>
      </c>
      <c r="AT359" s="230" t="s">
        <v>142</v>
      </c>
      <c r="AU359" s="230" t="s">
        <v>80</v>
      </c>
      <c r="AY359" s="17" t="s">
        <v>141</v>
      </c>
      <c r="BE359" s="231">
        <f>IF(N359="základní",J359,0)</f>
        <v>0</v>
      </c>
      <c r="BF359" s="231">
        <f>IF(N359="snížená",J359,0)</f>
        <v>0</v>
      </c>
      <c r="BG359" s="231">
        <f>IF(N359="zákl. přenesená",J359,0)</f>
        <v>0</v>
      </c>
      <c r="BH359" s="231">
        <f>IF(N359="sníž. přenesená",J359,0)</f>
        <v>0</v>
      </c>
      <c r="BI359" s="231">
        <f>IF(N359="nulová",J359,0)</f>
        <v>0</v>
      </c>
      <c r="BJ359" s="17" t="s">
        <v>80</v>
      </c>
      <c r="BK359" s="231">
        <f>ROUND(I359*H359,2)</f>
        <v>0</v>
      </c>
      <c r="BL359" s="17" t="s">
        <v>147</v>
      </c>
      <c r="BM359" s="230" t="s">
        <v>641</v>
      </c>
    </row>
    <row r="360" spans="1:51" s="12" customFormat="1" ht="12">
      <c r="A360" s="12"/>
      <c r="B360" s="232"/>
      <c r="C360" s="233"/>
      <c r="D360" s="234" t="s">
        <v>148</v>
      </c>
      <c r="E360" s="235" t="s">
        <v>1</v>
      </c>
      <c r="F360" s="236" t="s">
        <v>642</v>
      </c>
      <c r="G360" s="233"/>
      <c r="H360" s="237">
        <v>350</v>
      </c>
      <c r="I360" s="238"/>
      <c r="J360" s="233"/>
      <c r="K360" s="233"/>
      <c r="L360" s="239"/>
      <c r="M360" s="240"/>
      <c r="N360" s="241"/>
      <c r="O360" s="241"/>
      <c r="P360" s="241"/>
      <c r="Q360" s="241"/>
      <c r="R360" s="241"/>
      <c r="S360" s="241"/>
      <c r="T360" s="242"/>
      <c r="U360" s="12"/>
      <c r="V360" s="12"/>
      <c r="W360" s="12"/>
      <c r="X360" s="12"/>
      <c r="Y360" s="12"/>
      <c r="Z360" s="12"/>
      <c r="AA360" s="12"/>
      <c r="AB360" s="12"/>
      <c r="AC360" s="12"/>
      <c r="AD360" s="12"/>
      <c r="AE360" s="12"/>
      <c r="AT360" s="243" t="s">
        <v>148</v>
      </c>
      <c r="AU360" s="243" t="s">
        <v>80</v>
      </c>
      <c r="AV360" s="12" t="s">
        <v>82</v>
      </c>
      <c r="AW360" s="12" t="s">
        <v>30</v>
      </c>
      <c r="AX360" s="12" t="s">
        <v>73</v>
      </c>
      <c r="AY360" s="243" t="s">
        <v>141</v>
      </c>
    </row>
    <row r="361" spans="1:51" s="13" customFormat="1" ht="12">
      <c r="A361" s="13"/>
      <c r="B361" s="244"/>
      <c r="C361" s="245"/>
      <c r="D361" s="234" t="s">
        <v>148</v>
      </c>
      <c r="E361" s="246" t="s">
        <v>1</v>
      </c>
      <c r="F361" s="247" t="s">
        <v>150</v>
      </c>
      <c r="G361" s="245"/>
      <c r="H361" s="248">
        <v>350</v>
      </c>
      <c r="I361" s="249"/>
      <c r="J361" s="245"/>
      <c r="K361" s="245"/>
      <c r="L361" s="250"/>
      <c r="M361" s="251"/>
      <c r="N361" s="252"/>
      <c r="O361" s="252"/>
      <c r="P361" s="252"/>
      <c r="Q361" s="252"/>
      <c r="R361" s="252"/>
      <c r="S361" s="252"/>
      <c r="T361" s="253"/>
      <c r="U361" s="13"/>
      <c r="V361" s="13"/>
      <c r="W361" s="13"/>
      <c r="X361" s="13"/>
      <c r="Y361" s="13"/>
      <c r="Z361" s="13"/>
      <c r="AA361" s="13"/>
      <c r="AB361" s="13"/>
      <c r="AC361" s="13"/>
      <c r="AD361" s="13"/>
      <c r="AE361" s="13"/>
      <c r="AT361" s="254" t="s">
        <v>148</v>
      </c>
      <c r="AU361" s="254" t="s">
        <v>80</v>
      </c>
      <c r="AV361" s="13" t="s">
        <v>147</v>
      </c>
      <c r="AW361" s="13" t="s">
        <v>30</v>
      </c>
      <c r="AX361" s="13" t="s">
        <v>80</v>
      </c>
      <c r="AY361" s="254" t="s">
        <v>141</v>
      </c>
    </row>
    <row r="362" spans="1:65" s="2" customFormat="1" ht="14.4" customHeight="1">
      <c r="A362" s="38"/>
      <c r="B362" s="39"/>
      <c r="C362" s="273" t="s">
        <v>454</v>
      </c>
      <c r="D362" s="273" t="s">
        <v>153</v>
      </c>
      <c r="E362" s="274" t="s">
        <v>643</v>
      </c>
      <c r="F362" s="275" t="s">
        <v>644</v>
      </c>
      <c r="G362" s="276" t="s">
        <v>153</v>
      </c>
      <c r="H362" s="277">
        <v>707</v>
      </c>
      <c r="I362" s="278"/>
      <c r="J362" s="279">
        <f>ROUND(I362*H362,2)</f>
        <v>0</v>
      </c>
      <c r="K362" s="275" t="s">
        <v>276</v>
      </c>
      <c r="L362" s="280"/>
      <c r="M362" s="281" t="s">
        <v>1</v>
      </c>
      <c r="N362" s="282" t="s">
        <v>38</v>
      </c>
      <c r="O362" s="91"/>
      <c r="P362" s="228">
        <f>O362*H362</f>
        <v>0</v>
      </c>
      <c r="Q362" s="228">
        <v>0</v>
      </c>
      <c r="R362" s="228">
        <f>Q362*H362</f>
        <v>0</v>
      </c>
      <c r="S362" s="228">
        <v>0</v>
      </c>
      <c r="T362" s="229">
        <f>S362*H362</f>
        <v>0</v>
      </c>
      <c r="U362" s="38"/>
      <c r="V362" s="38"/>
      <c r="W362" s="38"/>
      <c r="X362" s="38"/>
      <c r="Y362" s="38"/>
      <c r="Z362" s="38"/>
      <c r="AA362" s="38"/>
      <c r="AB362" s="38"/>
      <c r="AC362" s="38"/>
      <c r="AD362" s="38"/>
      <c r="AE362" s="38"/>
      <c r="AR362" s="230" t="s">
        <v>162</v>
      </c>
      <c r="AT362" s="230" t="s">
        <v>153</v>
      </c>
      <c r="AU362" s="230" t="s">
        <v>80</v>
      </c>
      <c r="AY362" s="17" t="s">
        <v>141</v>
      </c>
      <c r="BE362" s="231">
        <f>IF(N362="základní",J362,0)</f>
        <v>0</v>
      </c>
      <c r="BF362" s="231">
        <f>IF(N362="snížená",J362,0)</f>
        <v>0</v>
      </c>
      <c r="BG362" s="231">
        <f>IF(N362="zákl. přenesená",J362,0)</f>
        <v>0</v>
      </c>
      <c r="BH362" s="231">
        <f>IF(N362="sníž. přenesená",J362,0)</f>
        <v>0</v>
      </c>
      <c r="BI362" s="231">
        <f>IF(N362="nulová",J362,0)</f>
        <v>0</v>
      </c>
      <c r="BJ362" s="17" t="s">
        <v>80</v>
      </c>
      <c r="BK362" s="231">
        <f>ROUND(I362*H362,2)</f>
        <v>0</v>
      </c>
      <c r="BL362" s="17" t="s">
        <v>147</v>
      </c>
      <c r="BM362" s="230" t="s">
        <v>645</v>
      </c>
    </row>
    <row r="363" spans="1:51" s="12" customFormat="1" ht="12">
      <c r="A363" s="12"/>
      <c r="B363" s="232"/>
      <c r="C363" s="233"/>
      <c r="D363" s="234" t="s">
        <v>148</v>
      </c>
      <c r="E363" s="235" t="s">
        <v>1</v>
      </c>
      <c r="F363" s="236" t="s">
        <v>646</v>
      </c>
      <c r="G363" s="233"/>
      <c r="H363" s="237">
        <v>707</v>
      </c>
      <c r="I363" s="238"/>
      <c r="J363" s="233"/>
      <c r="K363" s="233"/>
      <c r="L363" s="239"/>
      <c r="M363" s="240"/>
      <c r="N363" s="241"/>
      <c r="O363" s="241"/>
      <c r="P363" s="241"/>
      <c r="Q363" s="241"/>
      <c r="R363" s="241"/>
      <c r="S363" s="241"/>
      <c r="T363" s="242"/>
      <c r="U363" s="12"/>
      <c r="V363" s="12"/>
      <c r="W363" s="12"/>
      <c r="X363" s="12"/>
      <c r="Y363" s="12"/>
      <c r="Z363" s="12"/>
      <c r="AA363" s="12"/>
      <c r="AB363" s="12"/>
      <c r="AC363" s="12"/>
      <c r="AD363" s="12"/>
      <c r="AE363" s="12"/>
      <c r="AT363" s="243" t="s">
        <v>148</v>
      </c>
      <c r="AU363" s="243" t="s">
        <v>80</v>
      </c>
      <c r="AV363" s="12" t="s">
        <v>82</v>
      </c>
      <c r="AW363" s="12" t="s">
        <v>30</v>
      </c>
      <c r="AX363" s="12" t="s">
        <v>73</v>
      </c>
      <c r="AY363" s="243" t="s">
        <v>141</v>
      </c>
    </row>
    <row r="364" spans="1:51" s="13" customFormat="1" ht="12">
      <c r="A364" s="13"/>
      <c r="B364" s="244"/>
      <c r="C364" s="245"/>
      <c r="D364" s="234" t="s">
        <v>148</v>
      </c>
      <c r="E364" s="246" t="s">
        <v>1</v>
      </c>
      <c r="F364" s="247" t="s">
        <v>150</v>
      </c>
      <c r="G364" s="245"/>
      <c r="H364" s="248">
        <v>707</v>
      </c>
      <c r="I364" s="249"/>
      <c r="J364" s="245"/>
      <c r="K364" s="245"/>
      <c r="L364" s="250"/>
      <c r="M364" s="251"/>
      <c r="N364" s="252"/>
      <c r="O364" s="252"/>
      <c r="P364" s="252"/>
      <c r="Q364" s="252"/>
      <c r="R364" s="252"/>
      <c r="S364" s="252"/>
      <c r="T364" s="253"/>
      <c r="U364" s="13"/>
      <c r="V364" s="13"/>
      <c r="W364" s="13"/>
      <c r="X364" s="13"/>
      <c r="Y364" s="13"/>
      <c r="Z364" s="13"/>
      <c r="AA364" s="13"/>
      <c r="AB364" s="13"/>
      <c r="AC364" s="13"/>
      <c r="AD364" s="13"/>
      <c r="AE364" s="13"/>
      <c r="AT364" s="254" t="s">
        <v>148</v>
      </c>
      <c r="AU364" s="254" t="s">
        <v>80</v>
      </c>
      <c r="AV364" s="13" t="s">
        <v>147</v>
      </c>
      <c r="AW364" s="13" t="s">
        <v>30</v>
      </c>
      <c r="AX364" s="13" t="s">
        <v>80</v>
      </c>
      <c r="AY364" s="254" t="s">
        <v>141</v>
      </c>
    </row>
    <row r="365" spans="1:65" s="2" customFormat="1" ht="24.15" customHeight="1">
      <c r="A365" s="38"/>
      <c r="B365" s="39"/>
      <c r="C365" s="219" t="s">
        <v>647</v>
      </c>
      <c r="D365" s="219" t="s">
        <v>142</v>
      </c>
      <c r="E365" s="220" t="s">
        <v>648</v>
      </c>
      <c r="F365" s="221" t="s">
        <v>649</v>
      </c>
      <c r="G365" s="222" t="s">
        <v>200</v>
      </c>
      <c r="H365" s="223">
        <v>6</v>
      </c>
      <c r="I365" s="224"/>
      <c r="J365" s="225">
        <f>ROUND(I365*H365,2)</f>
        <v>0</v>
      </c>
      <c r="K365" s="221" t="s">
        <v>276</v>
      </c>
      <c r="L365" s="44"/>
      <c r="M365" s="226" t="s">
        <v>1</v>
      </c>
      <c r="N365" s="227" t="s">
        <v>38</v>
      </c>
      <c r="O365" s="91"/>
      <c r="P365" s="228">
        <f>O365*H365</f>
        <v>0</v>
      </c>
      <c r="Q365" s="228">
        <v>0</v>
      </c>
      <c r="R365" s="228">
        <f>Q365*H365</f>
        <v>0</v>
      </c>
      <c r="S365" s="228">
        <v>0</v>
      </c>
      <c r="T365" s="229">
        <f>S365*H365</f>
        <v>0</v>
      </c>
      <c r="U365" s="38"/>
      <c r="V365" s="38"/>
      <c r="W365" s="38"/>
      <c r="X365" s="38"/>
      <c r="Y365" s="38"/>
      <c r="Z365" s="38"/>
      <c r="AA365" s="38"/>
      <c r="AB365" s="38"/>
      <c r="AC365" s="38"/>
      <c r="AD365" s="38"/>
      <c r="AE365" s="38"/>
      <c r="AR365" s="230" t="s">
        <v>147</v>
      </c>
      <c r="AT365" s="230" t="s">
        <v>142</v>
      </c>
      <c r="AU365" s="230" t="s">
        <v>80</v>
      </c>
      <c r="AY365" s="17" t="s">
        <v>141</v>
      </c>
      <c r="BE365" s="231">
        <f>IF(N365="základní",J365,0)</f>
        <v>0</v>
      </c>
      <c r="BF365" s="231">
        <f>IF(N365="snížená",J365,0)</f>
        <v>0</v>
      </c>
      <c r="BG365" s="231">
        <f>IF(N365="zákl. přenesená",J365,0)</f>
        <v>0</v>
      </c>
      <c r="BH365" s="231">
        <f>IF(N365="sníž. přenesená",J365,0)</f>
        <v>0</v>
      </c>
      <c r="BI365" s="231">
        <f>IF(N365="nulová",J365,0)</f>
        <v>0</v>
      </c>
      <c r="BJ365" s="17" t="s">
        <v>80</v>
      </c>
      <c r="BK365" s="231">
        <f>ROUND(I365*H365,2)</f>
        <v>0</v>
      </c>
      <c r="BL365" s="17" t="s">
        <v>147</v>
      </c>
      <c r="BM365" s="230" t="s">
        <v>650</v>
      </c>
    </row>
    <row r="366" spans="1:51" s="12" customFormat="1" ht="12">
      <c r="A366" s="12"/>
      <c r="B366" s="232"/>
      <c r="C366" s="233"/>
      <c r="D366" s="234" t="s">
        <v>148</v>
      </c>
      <c r="E366" s="235" t="s">
        <v>1</v>
      </c>
      <c r="F366" s="236" t="s">
        <v>651</v>
      </c>
      <c r="G366" s="233"/>
      <c r="H366" s="237">
        <v>6</v>
      </c>
      <c r="I366" s="238"/>
      <c r="J366" s="233"/>
      <c r="K366" s="233"/>
      <c r="L366" s="239"/>
      <c r="M366" s="240"/>
      <c r="N366" s="241"/>
      <c r="O366" s="241"/>
      <c r="P366" s="241"/>
      <c r="Q366" s="241"/>
      <c r="R366" s="241"/>
      <c r="S366" s="241"/>
      <c r="T366" s="242"/>
      <c r="U366" s="12"/>
      <c r="V366" s="12"/>
      <c r="W366" s="12"/>
      <c r="X366" s="12"/>
      <c r="Y366" s="12"/>
      <c r="Z366" s="12"/>
      <c r="AA366" s="12"/>
      <c r="AB366" s="12"/>
      <c r="AC366" s="12"/>
      <c r="AD366" s="12"/>
      <c r="AE366" s="12"/>
      <c r="AT366" s="243" t="s">
        <v>148</v>
      </c>
      <c r="AU366" s="243" t="s">
        <v>80</v>
      </c>
      <c r="AV366" s="12" t="s">
        <v>82</v>
      </c>
      <c r="AW366" s="12" t="s">
        <v>30</v>
      </c>
      <c r="AX366" s="12" t="s">
        <v>73</v>
      </c>
      <c r="AY366" s="243" t="s">
        <v>141</v>
      </c>
    </row>
    <row r="367" spans="1:51" s="13" customFormat="1" ht="12">
      <c r="A367" s="13"/>
      <c r="B367" s="244"/>
      <c r="C367" s="245"/>
      <c r="D367" s="234" t="s">
        <v>148</v>
      </c>
      <c r="E367" s="246" t="s">
        <v>1</v>
      </c>
      <c r="F367" s="247" t="s">
        <v>150</v>
      </c>
      <c r="G367" s="245"/>
      <c r="H367" s="248">
        <v>6</v>
      </c>
      <c r="I367" s="249"/>
      <c r="J367" s="245"/>
      <c r="K367" s="245"/>
      <c r="L367" s="250"/>
      <c r="M367" s="251"/>
      <c r="N367" s="252"/>
      <c r="O367" s="252"/>
      <c r="P367" s="252"/>
      <c r="Q367" s="252"/>
      <c r="R367" s="252"/>
      <c r="S367" s="252"/>
      <c r="T367" s="253"/>
      <c r="U367" s="13"/>
      <c r="V367" s="13"/>
      <c r="W367" s="13"/>
      <c r="X367" s="13"/>
      <c r="Y367" s="13"/>
      <c r="Z367" s="13"/>
      <c r="AA367" s="13"/>
      <c r="AB367" s="13"/>
      <c r="AC367" s="13"/>
      <c r="AD367" s="13"/>
      <c r="AE367" s="13"/>
      <c r="AT367" s="254" t="s">
        <v>148</v>
      </c>
      <c r="AU367" s="254" t="s">
        <v>80</v>
      </c>
      <c r="AV367" s="13" t="s">
        <v>147</v>
      </c>
      <c r="AW367" s="13" t="s">
        <v>30</v>
      </c>
      <c r="AX367" s="13" t="s">
        <v>80</v>
      </c>
      <c r="AY367" s="254" t="s">
        <v>141</v>
      </c>
    </row>
    <row r="368" spans="1:65" s="2" customFormat="1" ht="24.15" customHeight="1">
      <c r="A368" s="38"/>
      <c r="B368" s="39"/>
      <c r="C368" s="219" t="s">
        <v>459</v>
      </c>
      <c r="D368" s="219" t="s">
        <v>142</v>
      </c>
      <c r="E368" s="220" t="s">
        <v>652</v>
      </c>
      <c r="F368" s="221" t="s">
        <v>653</v>
      </c>
      <c r="G368" s="222" t="s">
        <v>153</v>
      </c>
      <c r="H368" s="223">
        <v>10</v>
      </c>
      <c r="I368" s="224"/>
      <c r="J368" s="225">
        <f>ROUND(I368*H368,2)</f>
        <v>0</v>
      </c>
      <c r="K368" s="221" t="s">
        <v>276</v>
      </c>
      <c r="L368" s="44"/>
      <c r="M368" s="226" t="s">
        <v>1</v>
      </c>
      <c r="N368" s="227" t="s">
        <v>38</v>
      </c>
      <c r="O368" s="91"/>
      <c r="P368" s="228">
        <f>O368*H368</f>
        <v>0</v>
      </c>
      <c r="Q368" s="228">
        <v>0</v>
      </c>
      <c r="R368" s="228">
        <f>Q368*H368</f>
        <v>0</v>
      </c>
      <c r="S368" s="228">
        <v>0</v>
      </c>
      <c r="T368" s="229">
        <f>S368*H368</f>
        <v>0</v>
      </c>
      <c r="U368" s="38"/>
      <c r="V368" s="38"/>
      <c r="W368" s="38"/>
      <c r="X368" s="38"/>
      <c r="Y368" s="38"/>
      <c r="Z368" s="38"/>
      <c r="AA368" s="38"/>
      <c r="AB368" s="38"/>
      <c r="AC368" s="38"/>
      <c r="AD368" s="38"/>
      <c r="AE368" s="38"/>
      <c r="AR368" s="230" t="s">
        <v>147</v>
      </c>
      <c r="AT368" s="230" t="s">
        <v>142</v>
      </c>
      <c r="AU368" s="230" t="s">
        <v>80</v>
      </c>
      <c r="AY368" s="17" t="s">
        <v>141</v>
      </c>
      <c r="BE368" s="231">
        <f>IF(N368="základní",J368,0)</f>
        <v>0</v>
      </c>
      <c r="BF368" s="231">
        <f>IF(N368="snížená",J368,0)</f>
        <v>0</v>
      </c>
      <c r="BG368" s="231">
        <f>IF(N368="zákl. přenesená",J368,0)</f>
        <v>0</v>
      </c>
      <c r="BH368" s="231">
        <f>IF(N368="sníž. přenesená",J368,0)</f>
        <v>0</v>
      </c>
      <c r="BI368" s="231">
        <f>IF(N368="nulová",J368,0)</f>
        <v>0</v>
      </c>
      <c r="BJ368" s="17" t="s">
        <v>80</v>
      </c>
      <c r="BK368" s="231">
        <f>ROUND(I368*H368,2)</f>
        <v>0</v>
      </c>
      <c r="BL368" s="17" t="s">
        <v>147</v>
      </c>
      <c r="BM368" s="230" t="s">
        <v>654</v>
      </c>
    </row>
    <row r="369" spans="1:51" s="12" customFormat="1" ht="12">
      <c r="A369" s="12"/>
      <c r="B369" s="232"/>
      <c r="C369" s="233"/>
      <c r="D369" s="234" t="s">
        <v>148</v>
      </c>
      <c r="E369" s="235" t="s">
        <v>1</v>
      </c>
      <c r="F369" s="236" t="s">
        <v>655</v>
      </c>
      <c r="G369" s="233"/>
      <c r="H369" s="237">
        <v>10</v>
      </c>
      <c r="I369" s="238"/>
      <c r="J369" s="233"/>
      <c r="K369" s="233"/>
      <c r="L369" s="239"/>
      <c r="M369" s="240"/>
      <c r="N369" s="241"/>
      <c r="O369" s="241"/>
      <c r="P369" s="241"/>
      <c r="Q369" s="241"/>
      <c r="R369" s="241"/>
      <c r="S369" s="241"/>
      <c r="T369" s="242"/>
      <c r="U369" s="12"/>
      <c r="V369" s="12"/>
      <c r="W369" s="12"/>
      <c r="X369" s="12"/>
      <c r="Y369" s="12"/>
      <c r="Z369" s="12"/>
      <c r="AA369" s="12"/>
      <c r="AB369" s="12"/>
      <c r="AC369" s="12"/>
      <c r="AD369" s="12"/>
      <c r="AE369" s="12"/>
      <c r="AT369" s="243" t="s">
        <v>148</v>
      </c>
      <c r="AU369" s="243" t="s">
        <v>80</v>
      </c>
      <c r="AV369" s="12" t="s">
        <v>82</v>
      </c>
      <c r="AW369" s="12" t="s">
        <v>30</v>
      </c>
      <c r="AX369" s="12" t="s">
        <v>73</v>
      </c>
      <c r="AY369" s="243" t="s">
        <v>141</v>
      </c>
    </row>
    <row r="370" spans="1:51" s="13" customFormat="1" ht="12">
      <c r="A370" s="13"/>
      <c r="B370" s="244"/>
      <c r="C370" s="245"/>
      <c r="D370" s="234" t="s">
        <v>148</v>
      </c>
      <c r="E370" s="246" t="s">
        <v>1</v>
      </c>
      <c r="F370" s="247" t="s">
        <v>150</v>
      </c>
      <c r="G370" s="245"/>
      <c r="H370" s="248">
        <v>10</v>
      </c>
      <c r="I370" s="249"/>
      <c r="J370" s="245"/>
      <c r="K370" s="245"/>
      <c r="L370" s="250"/>
      <c r="M370" s="251"/>
      <c r="N370" s="252"/>
      <c r="O370" s="252"/>
      <c r="P370" s="252"/>
      <c r="Q370" s="252"/>
      <c r="R370" s="252"/>
      <c r="S370" s="252"/>
      <c r="T370" s="253"/>
      <c r="U370" s="13"/>
      <c r="V370" s="13"/>
      <c r="W370" s="13"/>
      <c r="X370" s="13"/>
      <c r="Y370" s="13"/>
      <c r="Z370" s="13"/>
      <c r="AA370" s="13"/>
      <c r="AB370" s="13"/>
      <c r="AC370" s="13"/>
      <c r="AD370" s="13"/>
      <c r="AE370" s="13"/>
      <c r="AT370" s="254" t="s">
        <v>148</v>
      </c>
      <c r="AU370" s="254" t="s">
        <v>80</v>
      </c>
      <c r="AV370" s="13" t="s">
        <v>147</v>
      </c>
      <c r="AW370" s="13" t="s">
        <v>30</v>
      </c>
      <c r="AX370" s="13" t="s">
        <v>80</v>
      </c>
      <c r="AY370" s="254" t="s">
        <v>141</v>
      </c>
    </row>
    <row r="371" spans="1:65" s="2" customFormat="1" ht="24.15" customHeight="1">
      <c r="A371" s="38"/>
      <c r="B371" s="39"/>
      <c r="C371" s="273" t="s">
        <v>656</v>
      </c>
      <c r="D371" s="273" t="s">
        <v>153</v>
      </c>
      <c r="E371" s="274" t="s">
        <v>657</v>
      </c>
      <c r="F371" s="275" t="s">
        <v>658</v>
      </c>
      <c r="G371" s="276" t="s">
        <v>153</v>
      </c>
      <c r="H371" s="277">
        <v>10.1</v>
      </c>
      <c r="I371" s="278"/>
      <c r="J371" s="279">
        <f>ROUND(I371*H371,2)</f>
        <v>0</v>
      </c>
      <c r="K371" s="275" t="s">
        <v>276</v>
      </c>
      <c r="L371" s="280"/>
      <c r="M371" s="281" t="s">
        <v>1</v>
      </c>
      <c r="N371" s="282" t="s">
        <v>38</v>
      </c>
      <c r="O371" s="91"/>
      <c r="P371" s="228">
        <f>O371*H371</f>
        <v>0</v>
      </c>
      <c r="Q371" s="228">
        <v>0</v>
      </c>
      <c r="R371" s="228">
        <f>Q371*H371</f>
        <v>0</v>
      </c>
      <c r="S371" s="228">
        <v>0</v>
      </c>
      <c r="T371" s="229">
        <f>S371*H371</f>
        <v>0</v>
      </c>
      <c r="U371" s="38"/>
      <c r="V371" s="38"/>
      <c r="W371" s="38"/>
      <c r="X371" s="38"/>
      <c r="Y371" s="38"/>
      <c r="Z371" s="38"/>
      <c r="AA371" s="38"/>
      <c r="AB371" s="38"/>
      <c r="AC371" s="38"/>
      <c r="AD371" s="38"/>
      <c r="AE371" s="38"/>
      <c r="AR371" s="230" t="s">
        <v>162</v>
      </c>
      <c r="AT371" s="230" t="s">
        <v>153</v>
      </c>
      <c r="AU371" s="230" t="s">
        <v>80</v>
      </c>
      <c r="AY371" s="17" t="s">
        <v>141</v>
      </c>
      <c r="BE371" s="231">
        <f>IF(N371="základní",J371,0)</f>
        <v>0</v>
      </c>
      <c r="BF371" s="231">
        <f>IF(N371="snížená",J371,0)</f>
        <v>0</v>
      </c>
      <c r="BG371" s="231">
        <f>IF(N371="zákl. přenesená",J371,0)</f>
        <v>0</v>
      </c>
      <c r="BH371" s="231">
        <f>IF(N371="sníž. přenesená",J371,0)</f>
        <v>0</v>
      </c>
      <c r="BI371" s="231">
        <f>IF(N371="nulová",J371,0)</f>
        <v>0</v>
      </c>
      <c r="BJ371" s="17" t="s">
        <v>80</v>
      </c>
      <c r="BK371" s="231">
        <f>ROUND(I371*H371,2)</f>
        <v>0</v>
      </c>
      <c r="BL371" s="17" t="s">
        <v>147</v>
      </c>
      <c r="BM371" s="230" t="s">
        <v>659</v>
      </c>
    </row>
    <row r="372" spans="1:51" s="12" customFormat="1" ht="12">
      <c r="A372" s="12"/>
      <c r="B372" s="232"/>
      <c r="C372" s="233"/>
      <c r="D372" s="234" t="s">
        <v>148</v>
      </c>
      <c r="E372" s="235" t="s">
        <v>1</v>
      </c>
      <c r="F372" s="236" t="s">
        <v>660</v>
      </c>
      <c r="G372" s="233"/>
      <c r="H372" s="237">
        <v>10.1</v>
      </c>
      <c r="I372" s="238"/>
      <c r="J372" s="233"/>
      <c r="K372" s="233"/>
      <c r="L372" s="239"/>
      <c r="M372" s="240"/>
      <c r="N372" s="241"/>
      <c r="O372" s="241"/>
      <c r="P372" s="241"/>
      <c r="Q372" s="241"/>
      <c r="R372" s="241"/>
      <c r="S372" s="241"/>
      <c r="T372" s="242"/>
      <c r="U372" s="12"/>
      <c r="V372" s="12"/>
      <c r="W372" s="12"/>
      <c r="X372" s="12"/>
      <c r="Y372" s="12"/>
      <c r="Z372" s="12"/>
      <c r="AA372" s="12"/>
      <c r="AB372" s="12"/>
      <c r="AC372" s="12"/>
      <c r="AD372" s="12"/>
      <c r="AE372" s="12"/>
      <c r="AT372" s="243" t="s">
        <v>148</v>
      </c>
      <c r="AU372" s="243" t="s">
        <v>80</v>
      </c>
      <c r="AV372" s="12" t="s">
        <v>82</v>
      </c>
      <c r="AW372" s="12" t="s">
        <v>30</v>
      </c>
      <c r="AX372" s="12" t="s">
        <v>73</v>
      </c>
      <c r="AY372" s="243" t="s">
        <v>141</v>
      </c>
    </row>
    <row r="373" spans="1:51" s="13" customFormat="1" ht="12">
      <c r="A373" s="13"/>
      <c r="B373" s="244"/>
      <c r="C373" s="245"/>
      <c r="D373" s="234" t="s">
        <v>148</v>
      </c>
      <c r="E373" s="246" t="s">
        <v>1</v>
      </c>
      <c r="F373" s="247" t="s">
        <v>150</v>
      </c>
      <c r="G373" s="245"/>
      <c r="H373" s="248">
        <v>10.1</v>
      </c>
      <c r="I373" s="249"/>
      <c r="J373" s="245"/>
      <c r="K373" s="245"/>
      <c r="L373" s="250"/>
      <c r="M373" s="251"/>
      <c r="N373" s="252"/>
      <c r="O373" s="252"/>
      <c r="P373" s="252"/>
      <c r="Q373" s="252"/>
      <c r="R373" s="252"/>
      <c r="S373" s="252"/>
      <c r="T373" s="253"/>
      <c r="U373" s="13"/>
      <c r="V373" s="13"/>
      <c r="W373" s="13"/>
      <c r="X373" s="13"/>
      <c r="Y373" s="13"/>
      <c r="Z373" s="13"/>
      <c r="AA373" s="13"/>
      <c r="AB373" s="13"/>
      <c r="AC373" s="13"/>
      <c r="AD373" s="13"/>
      <c r="AE373" s="13"/>
      <c r="AT373" s="254" t="s">
        <v>148</v>
      </c>
      <c r="AU373" s="254" t="s">
        <v>80</v>
      </c>
      <c r="AV373" s="13" t="s">
        <v>147</v>
      </c>
      <c r="AW373" s="13" t="s">
        <v>30</v>
      </c>
      <c r="AX373" s="13" t="s">
        <v>80</v>
      </c>
      <c r="AY373" s="254" t="s">
        <v>141</v>
      </c>
    </row>
    <row r="374" spans="1:65" s="2" customFormat="1" ht="24.15" customHeight="1">
      <c r="A374" s="38"/>
      <c r="B374" s="39"/>
      <c r="C374" s="219" t="s">
        <v>463</v>
      </c>
      <c r="D374" s="219" t="s">
        <v>142</v>
      </c>
      <c r="E374" s="220" t="s">
        <v>661</v>
      </c>
      <c r="F374" s="221" t="s">
        <v>662</v>
      </c>
      <c r="G374" s="222" t="s">
        <v>153</v>
      </c>
      <c r="H374" s="223">
        <v>42</v>
      </c>
      <c r="I374" s="224"/>
      <c r="J374" s="225">
        <f>ROUND(I374*H374,2)</f>
        <v>0</v>
      </c>
      <c r="K374" s="221" t="s">
        <v>276</v>
      </c>
      <c r="L374" s="44"/>
      <c r="M374" s="226" t="s">
        <v>1</v>
      </c>
      <c r="N374" s="227" t="s">
        <v>38</v>
      </c>
      <c r="O374" s="91"/>
      <c r="P374" s="228">
        <f>O374*H374</f>
        <v>0</v>
      </c>
      <c r="Q374" s="228">
        <v>0</v>
      </c>
      <c r="R374" s="228">
        <f>Q374*H374</f>
        <v>0</v>
      </c>
      <c r="S374" s="228">
        <v>0</v>
      </c>
      <c r="T374" s="229">
        <f>S374*H374</f>
        <v>0</v>
      </c>
      <c r="U374" s="38"/>
      <c r="V374" s="38"/>
      <c r="W374" s="38"/>
      <c r="X374" s="38"/>
      <c r="Y374" s="38"/>
      <c r="Z374" s="38"/>
      <c r="AA374" s="38"/>
      <c r="AB374" s="38"/>
      <c r="AC374" s="38"/>
      <c r="AD374" s="38"/>
      <c r="AE374" s="38"/>
      <c r="AR374" s="230" t="s">
        <v>147</v>
      </c>
      <c r="AT374" s="230" t="s">
        <v>142</v>
      </c>
      <c r="AU374" s="230" t="s">
        <v>80</v>
      </c>
      <c r="AY374" s="17" t="s">
        <v>141</v>
      </c>
      <c r="BE374" s="231">
        <f>IF(N374="základní",J374,0)</f>
        <v>0</v>
      </c>
      <c r="BF374" s="231">
        <f>IF(N374="snížená",J374,0)</f>
        <v>0</v>
      </c>
      <c r="BG374" s="231">
        <f>IF(N374="zákl. přenesená",J374,0)</f>
        <v>0</v>
      </c>
      <c r="BH374" s="231">
        <f>IF(N374="sníž. přenesená",J374,0)</f>
        <v>0</v>
      </c>
      <c r="BI374" s="231">
        <f>IF(N374="nulová",J374,0)</f>
        <v>0</v>
      </c>
      <c r="BJ374" s="17" t="s">
        <v>80</v>
      </c>
      <c r="BK374" s="231">
        <f>ROUND(I374*H374,2)</f>
        <v>0</v>
      </c>
      <c r="BL374" s="17" t="s">
        <v>147</v>
      </c>
      <c r="BM374" s="230" t="s">
        <v>663</v>
      </c>
    </row>
    <row r="375" spans="1:51" s="12" customFormat="1" ht="12">
      <c r="A375" s="12"/>
      <c r="B375" s="232"/>
      <c r="C375" s="233"/>
      <c r="D375" s="234" t="s">
        <v>148</v>
      </c>
      <c r="E375" s="235" t="s">
        <v>1</v>
      </c>
      <c r="F375" s="236" t="s">
        <v>664</v>
      </c>
      <c r="G375" s="233"/>
      <c r="H375" s="237">
        <v>42</v>
      </c>
      <c r="I375" s="238"/>
      <c r="J375" s="233"/>
      <c r="K375" s="233"/>
      <c r="L375" s="239"/>
      <c r="M375" s="240"/>
      <c r="N375" s="241"/>
      <c r="O375" s="241"/>
      <c r="P375" s="241"/>
      <c r="Q375" s="241"/>
      <c r="R375" s="241"/>
      <c r="S375" s="241"/>
      <c r="T375" s="242"/>
      <c r="U375" s="12"/>
      <c r="V375" s="12"/>
      <c r="W375" s="12"/>
      <c r="X375" s="12"/>
      <c r="Y375" s="12"/>
      <c r="Z375" s="12"/>
      <c r="AA375" s="12"/>
      <c r="AB375" s="12"/>
      <c r="AC375" s="12"/>
      <c r="AD375" s="12"/>
      <c r="AE375" s="12"/>
      <c r="AT375" s="243" t="s">
        <v>148</v>
      </c>
      <c r="AU375" s="243" t="s">
        <v>80</v>
      </c>
      <c r="AV375" s="12" t="s">
        <v>82</v>
      </c>
      <c r="AW375" s="12" t="s">
        <v>30</v>
      </c>
      <c r="AX375" s="12" t="s">
        <v>73</v>
      </c>
      <c r="AY375" s="243" t="s">
        <v>141</v>
      </c>
    </row>
    <row r="376" spans="1:51" s="13" customFormat="1" ht="12">
      <c r="A376" s="13"/>
      <c r="B376" s="244"/>
      <c r="C376" s="245"/>
      <c r="D376" s="234" t="s">
        <v>148</v>
      </c>
      <c r="E376" s="246" t="s">
        <v>1</v>
      </c>
      <c r="F376" s="247" t="s">
        <v>150</v>
      </c>
      <c r="G376" s="245"/>
      <c r="H376" s="248">
        <v>42</v>
      </c>
      <c r="I376" s="249"/>
      <c r="J376" s="245"/>
      <c r="K376" s="245"/>
      <c r="L376" s="250"/>
      <c r="M376" s="251"/>
      <c r="N376" s="252"/>
      <c r="O376" s="252"/>
      <c r="P376" s="252"/>
      <c r="Q376" s="252"/>
      <c r="R376" s="252"/>
      <c r="S376" s="252"/>
      <c r="T376" s="253"/>
      <c r="U376" s="13"/>
      <c r="V376" s="13"/>
      <c r="W376" s="13"/>
      <c r="X376" s="13"/>
      <c r="Y376" s="13"/>
      <c r="Z376" s="13"/>
      <c r="AA376" s="13"/>
      <c r="AB376" s="13"/>
      <c r="AC376" s="13"/>
      <c r="AD376" s="13"/>
      <c r="AE376" s="13"/>
      <c r="AT376" s="254" t="s">
        <v>148</v>
      </c>
      <c r="AU376" s="254" t="s">
        <v>80</v>
      </c>
      <c r="AV376" s="13" t="s">
        <v>147</v>
      </c>
      <c r="AW376" s="13" t="s">
        <v>30</v>
      </c>
      <c r="AX376" s="13" t="s">
        <v>80</v>
      </c>
      <c r="AY376" s="254" t="s">
        <v>141</v>
      </c>
    </row>
    <row r="377" spans="1:65" s="2" customFormat="1" ht="24.15" customHeight="1">
      <c r="A377" s="38"/>
      <c r="B377" s="39"/>
      <c r="C377" s="273" t="s">
        <v>665</v>
      </c>
      <c r="D377" s="273" t="s">
        <v>153</v>
      </c>
      <c r="E377" s="274" t="s">
        <v>666</v>
      </c>
      <c r="F377" s="275" t="s">
        <v>667</v>
      </c>
      <c r="G377" s="276" t="s">
        <v>153</v>
      </c>
      <c r="H377" s="277">
        <v>42.42</v>
      </c>
      <c r="I377" s="278"/>
      <c r="J377" s="279">
        <f>ROUND(I377*H377,2)</f>
        <v>0</v>
      </c>
      <c r="K377" s="275" t="s">
        <v>276</v>
      </c>
      <c r="L377" s="280"/>
      <c r="M377" s="281" t="s">
        <v>1</v>
      </c>
      <c r="N377" s="282" t="s">
        <v>38</v>
      </c>
      <c r="O377" s="91"/>
      <c r="P377" s="228">
        <f>O377*H377</f>
        <v>0</v>
      </c>
      <c r="Q377" s="228">
        <v>0</v>
      </c>
      <c r="R377" s="228">
        <f>Q377*H377</f>
        <v>0</v>
      </c>
      <c r="S377" s="228">
        <v>0</v>
      </c>
      <c r="T377" s="229">
        <f>S377*H377</f>
        <v>0</v>
      </c>
      <c r="U377" s="38"/>
      <c r="V377" s="38"/>
      <c r="W377" s="38"/>
      <c r="X377" s="38"/>
      <c r="Y377" s="38"/>
      <c r="Z377" s="38"/>
      <c r="AA377" s="38"/>
      <c r="AB377" s="38"/>
      <c r="AC377" s="38"/>
      <c r="AD377" s="38"/>
      <c r="AE377" s="38"/>
      <c r="AR377" s="230" t="s">
        <v>162</v>
      </c>
      <c r="AT377" s="230" t="s">
        <v>153</v>
      </c>
      <c r="AU377" s="230" t="s">
        <v>80</v>
      </c>
      <c r="AY377" s="17" t="s">
        <v>141</v>
      </c>
      <c r="BE377" s="231">
        <f>IF(N377="základní",J377,0)</f>
        <v>0</v>
      </c>
      <c r="BF377" s="231">
        <f>IF(N377="snížená",J377,0)</f>
        <v>0</v>
      </c>
      <c r="BG377" s="231">
        <f>IF(N377="zákl. přenesená",J377,0)</f>
        <v>0</v>
      </c>
      <c r="BH377" s="231">
        <f>IF(N377="sníž. přenesená",J377,0)</f>
        <v>0</v>
      </c>
      <c r="BI377" s="231">
        <f>IF(N377="nulová",J377,0)</f>
        <v>0</v>
      </c>
      <c r="BJ377" s="17" t="s">
        <v>80</v>
      </c>
      <c r="BK377" s="231">
        <f>ROUND(I377*H377,2)</f>
        <v>0</v>
      </c>
      <c r="BL377" s="17" t="s">
        <v>147</v>
      </c>
      <c r="BM377" s="230" t="s">
        <v>668</v>
      </c>
    </row>
    <row r="378" spans="1:51" s="12" customFormat="1" ht="12">
      <c r="A378" s="12"/>
      <c r="B378" s="232"/>
      <c r="C378" s="233"/>
      <c r="D378" s="234" t="s">
        <v>148</v>
      </c>
      <c r="E378" s="235" t="s">
        <v>1</v>
      </c>
      <c r="F378" s="236" t="s">
        <v>669</v>
      </c>
      <c r="G378" s="233"/>
      <c r="H378" s="237">
        <v>42.42</v>
      </c>
      <c r="I378" s="238"/>
      <c r="J378" s="233"/>
      <c r="K378" s="233"/>
      <c r="L378" s="239"/>
      <c r="M378" s="240"/>
      <c r="N378" s="241"/>
      <c r="O378" s="241"/>
      <c r="P378" s="241"/>
      <c r="Q378" s="241"/>
      <c r="R378" s="241"/>
      <c r="S378" s="241"/>
      <c r="T378" s="242"/>
      <c r="U378" s="12"/>
      <c r="V378" s="12"/>
      <c r="W378" s="12"/>
      <c r="X378" s="12"/>
      <c r="Y378" s="12"/>
      <c r="Z378" s="12"/>
      <c r="AA378" s="12"/>
      <c r="AB378" s="12"/>
      <c r="AC378" s="12"/>
      <c r="AD378" s="12"/>
      <c r="AE378" s="12"/>
      <c r="AT378" s="243" t="s">
        <v>148</v>
      </c>
      <c r="AU378" s="243" t="s">
        <v>80</v>
      </c>
      <c r="AV378" s="12" t="s">
        <v>82</v>
      </c>
      <c r="AW378" s="12" t="s">
        <v>30</v>
      </c>
      <c r="AX378" s="12" t="s">
        <v>73</v>
      </c>
      <c r="AY378" s="243" t="s">
        <v>141</v>
      </c>
    </row>
    <row r="379" spans="1:51" s="13" customFormat="1" ht="12">
      <c r="A379" s="13"/>
      <c r="B379" s="244"/>
      <c r="C379" s="245"/>
      <c r="D379" s="234" t="s">
        <v>148</v>
      </c>
      <c r="E379" s="246" t="s">
        <v>1</v>
      </c>
      <c r="F379" s="247" t="s">
        <v>150</v>
      </c>
      <c r="G379" s="245"/>
      <c r="H379" s="248">
        <v>42.42</v>
      </c>
      <c r="I379" s="249"/>
      <c r="J379" s="245"/>
      <c r="K379" s="245"/>
      <c r="L379" s="250"/>
      <c r="M379" s="251"/>
      <c r="N379" s="252"/>
      <c r="O379" s="252"/>
      <c r="P379" s="252"/>
      <c r="Q379" s="252"/>
      <c r="R379" s="252"/>
      <c r="S379" s="252"/>
      <c r="T379" s="253"/>
      <c r="U379" s="13"/>
      <c r="V379" s="13"/>
      <c r="W379" s="13"/>
      <c r="X379" s="13"/>
      <c r="Y379" s="13"/>
      <c r="Z379" s="13"/>
      <c r="AA379" s="13"/>
      <c r="AB379" s="13"/>
      <c r="AC379" s="13"/>
      <c r="AD379" s="13"/>
      <c r="AE379" s="13"/>
      <c r="AT379" s="254" t="s">
        <v>148</v>
      </c>
      <c r="AU379" s="254" t="s">
        <v>80</v>
      </c>
      <c r="AV379" s="13" t="s">
        <v>147</v>
      </c>
      <c r="AW379" s="13" t="s">
        <v>30</v>
      </c>
      <c r="AX379" s="13" t="s">
        <v>80</v>
      </c>
      <c r="AY379" s="254" t="s">
        <v>141</v>
      </c>
    </row>
    <row r="380" spans="1:65" s="2" customFormat="1" ht="14.4" customHeight="1">
      <c r="A380" s="38"/>
      <c r="B380" s="39"/>
      <c r="C380" s="219" t="s">
        <v>468</v>
      </c>
      <c r="D380" s="219" t="s">
        <v>142</v>
      </c>
      <c r="E380" s="220" t="s">
        <v>670</v>
      </c>
      <c r="F380" s="221" t="s">
        <v>671</v>
      </c>
      <c r="G380" s="222" t="s">
        <v>289</v>
      </c>
      <c r="H380" s="223">
        <v>40.2</v>
      </c>
      <c r="I380" s="224"/>
      <c r="J380" s="225">
        <f>ROUND(I380*H380,2)</f>
        <v>0</v>
      </c>
      <c r="K380" s="221" t="s">
        <v>276</v>
      </c>
      <c r="L380" s="44"/>
      <c r="M380" s="226" t="s">
        <v>1</v>
      </c>
      <c r="N380" s="227" t="s">
        <v>38</v>
      </c>
      <c r="O380" s="91"/>
      <c r="P380" s="228">
        <f>O380*H380</f>
        <v>0</v>
      </c>
      <c r="Q380" s="228">
        <v>0</v>
      </c>
      <c r="R380" s="228">
        <f>Q380*H380</f>
        <v>0</v>
      </c>
      <c r="S380" s="228">
        <v>0</v>
      </c>
      <c r="T380" s="229">
        <f>S380*H380</f>
        <v>0</v>
      </c>
      <c r="U380" s="38"/>
      <c r="V380" s="38"/>
      <c r="W380" s="38"/>
      <c r="X380" s="38"/>
      <c r="Y380" s="38"/>
      <c r="Z380" s="38"/>
      <c r="AA380" s="38"/>
      <c r="AB380" s="38"/>
      <c r="AC380" s="38"/>
      <c r="AD380" s="38"/>
      <c r="AE380" s="38"/>
      <c r="AR380" s="230" t="s">
        <v>147</v>
      </c>
      <c r="AT380" s="230" t="s">
        <v>142</v>
      </c>
      <c r="AU380" s="230" t="s">
        <v>80</v>
      </c>
      <c r="AY380" s="17" t="s">
        <v>141</v>
      </c>
      <c r="BE380" s="231">
        <f>IF(N380="základní",J380,0)</f>
        <v>0</v>
      </c>
      <c r="BF380" s="231">
        <f>IF(N380="snížená",J380,0)</f>
        <v>0</v>
      </c>
      <c r="BG380" s="231">
        <f>IF(N380="zákl. přenesená",J380,0)</f>
        <v>0</v>
      </c>
      <c r="BH380" s="231">
        <f>IF(N380="sníž. přenesená",J380,0)</f>
        <v>0</v>
      </c>
      <c r="BI380" s="231">
        <f>IF(N380="nulová",J380,0)</f>
        <v>0</v>
      </c>
      <c r="BJ380" s="17" t="s">
        <v>80</v>
      </c>
      <c r="BK380" s="231">
        <f>ROUND(I380*H380,2)</f>
        <v>0</v>
      </c>
      <c r="BL380" s="17" t="s">
        <v>147</v>
      </c>
      <c r="BM380" s="230" t="s">
        <v>672</v>
      </c>
    </row>
    <row r="381" spans="1:51" s="12" customFormat="1" ht="12">
      <c r="A381" s="12"/>
      <c r="B381" s="232"/>
      <c r="C381" s="233"/>
      <c r="D381" s="234" t="s">
        <v>148</v>
      </c>
      <c r="E381" s="235" t="s">
        <v>1</v>
      </c>
      <c r="F381" s="236" t="s">
        <v>673</v>
      </c>
      <c r="G381" s="233"/>
      <c r="H381" s="237">
        <v>4.5</v>
      </c>
      <c r="I381" s="238"/>
      <c r="J381" s="233"/>
      <c r="K381" s="233"/>
      <c r="L381" s="239"/>
      <c r="M381" s="240"/>
      <c r="N381" s="241"/>
      <c r="O381" s="241"/>
      <c r="P381" s="241"/>
      <c r="Q381" s="241"/>
      <c r="R381" s="241"/>
      <c r="S381" s="241"/>
      <c r="T381" s="242"/>
      <c r="U381" s="12"/>
      <c r="V381" s="12"/>
      <c r="W381" s="12"/>
      <c r="X381" s="12"/>
      <c r="Y381" s="12"/>
      <c r="Z381" s="12"/>
      <c r="AA381" s="12"/>
      <c r="AB381" s="12"/>
      <c r="AC381" s="12"/>
      <c r="AD381" s="12"/>
      <c r="AE381" s="12"/>
      <c r="AT381" s="243" t="s">
        <v>148</v>
      </c>
      <c r="AU381" s="243" t="s">
        <v>80</v>
      </c>
      <c r="AV381" s="12" t="s">
        <v>82</v>
      </c>
      <c r="AW381" s="12" t="s">
        <v>30</v>
      </c>
      <c r="AX381" s="12" t="s">
        <v>73</v>
      </c>
      <c r="AY381" s="243" t="s">
        <v>141</v>
      </c>
    </row>
    <row r="382" spans="1:51" s="12" customFormat="1" ht="12">
      <c r="A382" s="12"/>
      <c r="B382" s="232"/>
      <c r="C382" s="233"/>
      <c r="D382" s="234" t="s">
        <v>148</v>
      </c>
      <c r="E382" s="235" t="s">
        <v>1</v>
      </c>
      <c r="F382" s="236" t="s">
        <v>674</v>
      </c>
      <c r="G382" s="233"/>
      <c r="H382" s="237">
        <v>35.7</v>
      </c>
      <c r="I382" s="238"/>
      <c r="J382" s="233"/>
      <c r="K382" s="233"/>
      <c r="L382" s="239"/>
      <c r="M382" s="240"/>
      <c r="N382" s="241"/>
      <c r="O382" s="241"/>
      <c r="P382" s="241"/>
      <c r="Q382" s="241"/>
      <c r="R382" s="241"/>
      <c r="S382" s="241"/>
      <c r="T382" s="242"/>
      <c r="U382" s="12"/>
      <c r="V382" s="12"/>
      <c r="W382" s="12"/>
      <c r="X382" s="12"/>
      <c r="Y382" s="12"/>
      <c r="Z382" s="12"/>
      <c r="AA382" s="12"/>
      <c r="AB382" s="12"/>
      <c r="AC382" s="12"/>
      <c r="AD382" s="12"/>
      <c r="AE382" s="12"/>
      <c r="AT382" s="243" t="s">
        <v>148</v>
      </c>
      <c r="AU382" s="243" t="s">
        <v>80</v>
      </c>
      <c r="AV382" s="12" t="s">
        <v>82</v>
      </c>
      <c r="AW382" s="12" t="s">
        <v>30</v>
      </c>
      <c r="AX382" s="12" t="s">
        <v>73</v>
      </c>
      <c r="AY382" s="243" t="s">
        <v>141</v>
      </c>
    </row>
    <row r="383" spans="1:51" s="14" customFormat="1" ht="12">
      <c r="A383" s="14"/>
      <c r="B383" s="259"/>
      <c r="C383" s="260"/>
      <c r="D383" s="234" t="s">
        <v>148</v>
      </c>
      <c r="E383" s="261" t="s">
        <v>1</v>
      </c>
      <c r="F383" s="262" t="s">
        <v>675</v>
      </c>
      <c r="G383" s="260"/>
      <c r="H383" s="261" t="s">
        <v>1</v>
      </c>
      <c r="I383" s="263"/>
      <c r="J383" s="260"/>
      <c r="K383" s="260"/>
      <c r="L383" s="264"/>
      <c r="M383" s="265"/>
      <c r="N383" s="266"/>
      <c r="O383" s="266"/>
      <c r="P383" s="266"/>
      <c r="Q383" s="266"/>
      <c r="R383" s="266"/>
      <c r="S383" s="266"/>
      <c r="T383" s="267"/>
      <c r="U383" s="14"/>
      <c r="V383" s="14"/>
      <c r="W383" s="14"/>
      <c r="X383" s="14"/>
      <c r="Y383" s="14"/>
      <c r="Z383" s="14"/>
      <c r="AA383" s="14"/>
      <c r="AB383" s="14"/>
      <c r="AC383" s="14"/>
      <c r="AD383" s="14"/>
      <c r="AE383" s="14"/>
      <c r="AT383" s="268" t="s">
        <v>148</v>
      </c>
      <c r="AU383" s="268" t="s">
        <v>80</v>
      </c>
      <c r="AV383" s="14" t="s">
        <v>80</v>
      </c>
      <c r="AW383" s="14" t="s">
        <v>30</v>
      </c>
      <c r="AX383" s="14" t="s">
        <v>73</v>
      </c>
      <c r="AY383" s="268" t="s">
        <v>141</v>
      </c>
    </row>
    <row r="384" spans="1:51" s="13" customFormat="1" ht="12">
      <c r="A384" s="13"/>
      <c r="B384" s="244"/>
      <c r="C384" s="245"/>
      <c r="D384" s="234" t="s">
        <v>148</v>
      </c>
      <c r="E384" s="246" t="s">
        <v>1</v>
      </c>
      <c r="F384" s="247" t="s">
        <v>150</v>
      </c>
      <c r="G384" s="245"/>
      <c r="H384" s="248">
        <v>40.2</v>
      </c>
      <c r="I384" s="249"/>
      <c r="J384" s="245"/>
      <c r="K384" s="245"/>
      <c r="L384" s="250"/>
      <c r="M384" s="251"/>
      <c r="N384" s="252"/>
      <c r="O384" s="252"/>
      <c r="P384" s="252"/>
      <c r="Q384" s="252"/>
      <c r="R384" s="252"/>
      <c r="S384" s="252"/>
      <c r="T384" s="253"/>
      <c r="U384" s="13"/>
      <c r="V384" s="13"/>
      <c r="W384" s="13"/>
      <c r="X384" s="13"/>
      <c r="Y384" s="13"/>
      <c r="Z384" s="13"/>
      <c r="AA384" s="13"/>
      <c r="AB384" s="13"/>
      <c r="AC384" s="13"/>
      <c r="AD384" s="13"/>
      <c r="AE384" s="13"/>
      <c r="AT384" s="254" t="s">
        <v>148</v>
      </c>
      <c r="AU384" s="254" t="s">
        <v>80</v>
      </c>
      <c r="AV384" s="13" t="s">
        <v>147</v>
      </c>
      <c r="AW384" s="13" t="s">
        <v>30</v>
      </c>
      <c r="AX384" s="13" t="s">
        <v>80</v>
      </c>
      <c r="AY384" s="254" t="s">
        <v>141</v>
      </c>
    </row>
    <row r="385" spans="1:65" s="2" customFormat="1" ht="14.4" customHeight="1">
      <c r="A385" s="38"/>
      <c r="B385" s="39"/>
      <c r="C385" s="219" t="s">
        <v>676</v>
      </c>
      <c r="D385" s="219" t="s">
        <v>142</v>
      </c>
      <c r="E385" s="220" t="s">
        <v>677</v>
      </c>
      <c r="F385" s="221" t="s">
        <v>678</v>
      </c>
      <c r="G385" s="222" t="s">
        <v>153</v>
      </c>
      <c r="H385" s="223">
        <v>180</v>
      </c>
      <c r="I385" s="224"/>
      <c r="J385" s="225">
        <f>ROUND(I385*H385,2)</f>
        <v>0</v>
      </c>
      <c r="K385" s="221" t="s">
        <v>276</v>
      </c>
      <c r="L385" s="44"/>
      <c r="M385" s="226" t="s">
        <v>1</v>
      </c>
      <c r="N385" s="227" t="s">
        <v>38</v>
      </c>
      <c r="O385" s="91"/>
      <c r="P385" s="228">
        <f>O385*H385</f>
        <v>0</v>
      </c>
      <c r="Q385" s="228">
        <v>0</v>
      </c>
      <c r="R385" s="228">
        <f>Q385*H385</f>
        <v>0</v>
      </c>
      <c r="S385" s="228">
        <v>0</v>
      </c>
      <c r="T385" s="229">
        <f>S385*H385</f>
        <v>0</v>
      </c>
      <c r="U385" s="38"/>
      <c r="V385" s="38"/>
      <c r="W385" s="38"/>
      <c r="X385" s="38"/>
      <c r="Y385" s="38"/>
      <c r="Z385" s="38"/>
      <c r="AA385" s="38"/>
      <c r="AB385" s="38"/>
      <c r="AC385" s="38"/>
      <c r="AD385" s="38"/>
      <c r="AE385" s="38"/>
      <c r="AR385" s="230" t="s">
        <v>147</v>
      </c>
      <c r="AT385" s="230" t="s">
        <v>142</v>
      </c>
      <c r="AU385" s="230" t="s">
        <v>80</v>
      </c>
      <c r="AY385" s="17" t="s">
        <v>141</v>
      </c>
      <c r="BE385" s="231">
        <f>IF(N385="základní",J385,0)</f>
        <v>0</v>
      </c>
      <c r="BF385" s="231">
        <f>IF(N385="snížená",J385,0)</f>
        <v>0</v>
      </c>
      <c r="BG385" s="231">
        <f>IF(N385="zákl. přenesená",J385,0)</f>
        <v>0</v>
      </c>
      <c r="BH385" s="231">
        <f>IF(N385="sníž. přenesená",J385,0)</f>
        <v>0</v>
      </c>
      <c r="BI385" s="231">
        <f>IF(N385="nulová",J385,0)</f>
        <v>0</v>
      </c>
      <c r="BJ385" s="17" t="s">
        <v>80</v>
      </c>
      <c r="BK385" s="231">
        <f>ROUND(I385*H385,2)</f>
        <v>0</v>
      </c>
      <c r="BL385" s="17" t="s">
        <v>147</v>
      </c>
      <c r="BM385" s="230" t="s">
        <v>679</v>
      </c>
    </row>
    <row r="386" spans="1:51" s="12" customFormat="1" ht="12">
      <c r="A386" s="12"/>
      <c r="B386" s="232"/>
      <c r="C386" s="233"/>
      <c r="D386" s="234" t="s">
        <v>148</v>
      </c>
      <c r="E386" s="235" t="s">
        <v>1</v>
      </c>
      <c r="F386" s="236" t="s">
        <v>680</v>
      </c>
      <c r="G386" s="233"/>
      <c r="H386" s="237">
        <v>120</v>
      </c>
      <c r="I386" s="238"/>
      <c r="J386" s="233"/>
      <c r="K386" s="233"/>
      <c r="L386" s="239"/>
      <c r="M386" s="240"/>
      <c r="N386" s="241"/>
      <c r="O386" s="241"/>
      <c r="P386" s="241"/>
      <c r="Q386" s="241"/>
      <c r="R386" s="241"/>
      <c r="S386" s="241"/>
      <c r="T386" s="242"/>
      <c r="U386" s="12"/>
      <c r="V386" s="12"/>
      <c r="W386" s="12"/>
      <c r="X386" s="12"/>
      <c r="Y386" s="12"/>
      <c r="Z386" s="12"/>
      <c r="AA386" s="12"/>
      <c r="AB386" s="12"/>
      <c r="AC386" s="12"/>
      <c r="AD386" s="12"/>
      <c r="AE386" s="12"/>
      <c r="AT386" s="243" t="s">
        <v>148</v>
      </c>
      <c r="AU386" s="243" t="s">
        <v>80</v>
      </c>
      <c r="AV386" s="12" t="s">
        <v>82</v>
      </c>
      <c r="AW386" s="12" t="s">
        <v>30</v>
      </c>
      <c r="AX386" s="12" t="s">
        <v>73</v>
      </c>
      <c r="AY386" s="243" t="s">
        <v>141</v>
      </c>
    </row>
    <row r="387" spans="1:51" s="12" customFormat="1" ht="12">
      <c r="A387" s="12"/>
      <c r="B387" s="232"/>
      <c r="C387" s="233"/>
      <c r="D387" s="234" t="s">
        <v>148</v>
      </c>
      <c r="E387" s="235" t="s">
        <v>1</v>
      </c>
      <c r="F387" s="236" t="s">
        <v>383</v>
      </c>
      <c r="G387" s="233"/>
      <c r="H387" s="237">
        <v>60</v>
      </c>
      <c r="I387" s="238"/>
      <c r="J387" s="233"/>
      <c r="K387" s="233"/>
      <c r="L387" s="239"/>
      <c r="M387" s="240"/>
      <c r="N387" s="241"/>
      <c r="O387" s="241"/>
      <c r="P387" s="241"/>
      <c r="Q387" s="241"/>
      <c r="R387" s="241"/>
      <c r="S387" s="241"/>
      <c r="T387" s="242"/>
      <c r="U387" s="12"/>
      <c r="V387" s="12"/>
      <c r="W387" s="12"/>
      <c r="X387" s="12"/>
      <c r="Y387" s="12"/>
      <c r="Z387" s="12"/>
      <c r="AA387" s="12"/>
      <c r="AB387" s="12"/>
      <c r="AC387" s="12"/>
      <c r="AD387" s="12"/>
      <c r="AE387" s="12"/>
      <c r="AT387" s="243" t="s">
        <v>148</v>
      </c>
      <c r="AU387" s="243" t="s">
        <v>80</v>
      </c>
      <c r="AV387" s="12" t="s">
        <v>82</v>
      </c>
      <c r="AW387" s="12" t="s">
        <v>30</v>
      </c>
      <c r="AX387" s="12" t="s">
        <v>73</v>
      </c>
      <c r="AY387" s="243" t="s">
        <v>141</v>
      </c>
    </row>
    <row r="388" spans="1:51" s="14" customFormat="1" ht="12">
      <c r="A388" s="14"/>
      <c r="B388" s="259"/>
      <c r="C388" s="260"/>
      <c r="D388" s="234" t="s">
        <v>148</v>
      </c>
      <c r="E388" s="261" t="s">
        <v>1</v>
      </c>
      <c r="F388" s="262" t="s">
        <v>681</v>
      </c>
      <c r="G388" s="260"/>
      <c r="H388" s="261" t="s">
        <v>1</v>
      </c>
      <c r="I388" s="263"/>
      <c r="J388" s="260"/>
      <c r="K388" s="260"/>
      <c r="L388" s="264"/>
      <c r="M388" s="265"/>
      <c r="N388" s="266"/>
      <c r="O388" s="266"/>
      <c r="P388" s="266"/>
      <c r="Q388" s="266"/>
      <c r="R388" s="266"/>
      <c r="S388" s="266"/>
      <c r="T388" s="267"/>
      <c r="U388" s="14"/>
      <c r="V388" s="14"/>
      <c r="W388" s="14"/>
      <c r="X388" s="14"/>
      <c r="Y388" s="14"/>
      <c r="Z388" s="14"/>
      <c r="AA388" s="14"/>
      <c r="AB388" s="14"/>
      <c r="AC388" s="14"/>
      <c r="AD388" s="14"/>
      <c r="AE388" s="14"/>
      <c r="AT388" s="268" t="s">
        <v>148</v>
      </c>
      <c r="AU388" s="268" t="s">
        <v>80</v>
      </c>
      <c r="AV388" s="14" t="s">
        <v>80</v>
      </c>
      <c r="AW388" s="14" t="s">
        <v>30</v>
      </c>
      <c r="AX388" s="14" t="s">
        <v>73</v>
      </c>
      <c r="AY388" s="268" t="s">
        <v>141</v>
      </c>
    </row>
    <row r="389" spans="1:51" s="13" customFormat="1" ht="12">
      <c r="A389" s="13"/>
      <c r="B389" s="244"/>
      <c r="C389" s="245"/>
      <c r="D389" s="234" t="s">
        <v>148</v>
      </c>
      <c r="E389" s="246" t="s">
        <v>1</v>
      </c>
      <c r="F389" s="247" t="s">
        <v>150</v>
      </c>
      <c r="G389" s="245"/>
      <c r="H389" s="248">
        <v>180</v>
      </c>
      <c r="I389" s="249"/>
      <c r="J389" s="245"/>
      <c r="K389" s="245"/>
      <c r="L389" s="250"/>
      <c r="M389" s="251"/>
      <c r="N389" s="252"/>
      <c r="O389" s="252"/>
      <c r="P389" s="252"/>
      <c r="Q389" s="252"/>
      <c r="R389" s="252"/>
      <c r="S389" s="252"/>
      <c r="T389" s="253"/>
      <c r="U389" s="13"/>
      <c r="V389" s="13"/>
      <c r="W389" s="13"/>
      <c r="X389" s="13"/>
      <c r="Y389" s="13"/>
      <c r="Z389" s="13"/>
      <c r="AA389" s="13"/>
      <c r="AB389" s="13"/>
      <c r="AC389" s="13"/>
      <c r="AD389" s="13"/>
      <c r="AE389" s="13"/>
      <c r="AT389" s="254" t="s">
        <v>148</v>
      </c>
      <c r="AU389" s="254" t="s">
        <v>80</v>
      </c>
      <c r="AV389" s="13" t="s">
        <v>147</v>
      </c>
      <c r="AW389" s="13" t="s">
        <v>30</v>
      </c>
      <c r="AX389" s="13" t="s">
        <v>80</v>
      </c>
      <c r="AY389" s="254" t="s">
        <v>141</v>
      </c>
    </row>
    <row r="390" spans="1:65" s="2" customFormat="1" ht="24.15" customHeight="1">
      <c r="A390" s="38"/>
      <c r="B390" s="39"/>
      <c r="C390" s="219" t="s">
        <v>472</v>
      </c>
      <c r="D390" s="219" t="s">
        <v>142</v>
      </c>
      <c r="E390" s="220" t="s">
        <v>682</v>
      </c>
      <c r="F390" s="221" t="s">
        <v>683</v>
      </c>
      <c r="G390" s="222" t="s">
        <v>153</v>
      </c>
      <c r="H390" s="223">
        <v>50</v>
      </c>
      <c r="I390" s="224"/>
      <c r="J390" s="225">
        <f>ROUND(I390*H390,2)</f>
        <v>0</v>
      </c>
      <c r="K390" s="221" t="s">
        <v>276</v>
      </c>
      <c r="L390" s="44"/>
      <c r="M390" s="226" t="s">
        <v>1</v>
      </c>
      <c r="N390" s="227" t="s">
        <v>38</v>
      </c>
      <c r="O390" s="91"/>
      <c r="P390" s="228">
        <f>O390*H390</f>
        <v>0</v>
      </c>
      <c r="Q390" s="228">
        <v>0</v>
      </c>
      <c r="R390" s="228">
        <f>Q390*H390</f>
        <v>0</v>
      </c>
      <c r="S390" s="228">
        <v>0</v>
      </c>
      <c r="T390" s="229">
        <f>S390*H390</f>
        <v>0</v>
      </c>
      <c r="U390" s="38"/>
      <c r="V390" s="38"/>
      <c r="W390" s="38"/>
      <c r="X390" s="38"/>
      <c r="Y390" s="38"/>
      <c r="Z390" s="38"/>
      <c r="AA390" s="38"/>
      <c r="AB390" s="38"/>
      <c r="AC390" s="38"/>
      <c r="AD390" s="38"/>
      <c r="AE390" s="38"/>
      <c r="AR390" s="230" t="s">
        <v>147</v>
      </c>
      <c r="AT390" s="230" t="s">
        <v>142</v>
      </c>
      <c r="AU390" s="230" t="s">
        <v>80</v>
      </c>
      <c r="AY390" s="17" t="s">
        <v>141</v>
      </c>
      <c r="BE390" s="231">
        <f>IF(N390="základní",J390,0)</f>
        <v>0</v>
      </c>
      <c r="BF390" s="231">
        <f>IF(N390="snížená",J390,0)</f>
        <v>0</v>
      </c>
      <c r="BG390" s="231">
        <f>IF(N390="zákl. přenesená",J390,0)</f>
        <v>0</v>
      </c>
      <c r="BH390" s="231">
        <f>IF(N390="sníž. přenesená",J390,0)</f>
        <v>0</v>
      </c>
      <c r="BI390" s="231">
        <f>IF(N390="nulová",J390,0)</f>
        <v>0</v>
      </c>
      <c r="BJ390" s="17" t="s">
        <v>80</v>
      </c>
      <c r="BK390" s="231">
        <f>ROUND(I390*H390,2)</f>
        <v>0</v>
      </c>
      <c r="BL390" s="17" t="s">
        <v>147</v>
      </c>
      <c r="BM390" s="230" t="s">
        <v>684</v>
      </c>
    </row>
    <row r="391" spans="1:51" s="12" customFormat="1" ht="12">
      <c r="A391" s="12"/>
      <c r="B391" s="232"/>
      <c r="C391" s="233"/>
      <c r="D391" s="234" t="s">
        <v>148</v>
      </c>
      <c r="E391" s="235" t="s">
        <v>1</v>
      </c>
      <c r="F391" s="236" t="s">
        <v>685</v>
      </c>
      <c r="G391" s="233"/>
      <c r="H391" s="237">
        <v>50</v>
      </c>
      <c r="I391" s="238"/>
      <c r="J391" s="233"/>
      <c r="K391" s="233"/>
      <c r="L391" s="239"/>
      <c r="M391" s="240"/>
      <c r="N391" s="241"/>
      <c r="O391" s="241"/>
      <c r="P391" s="241"/>
      <c r="Q391" s="241"/>
      <c r="R391" s="241"/>
      <c r="S391" s="241"/>
      <c r="T391" s="242"/>
      <c r="U391" s="12"/>
      <c r="V391" s="12"/>
      <c r="W391" s="12"/>
      <c r="X391" s="12"/>
      <c r="Y391" s="12"/>
      <c r="Z391" s="12"/>
      <c r="AA391" s="12"/>
      <c r="AB391" s="12"/>
      <c r="AC391" s="12"/>
      <c r="AD391" s="12"/>
      <c r="AE391" s="12"/>
      <c r="AT391" s="243" t="s">
        <v>148</v>
      </c>
      <c r="AU391" s="243" t="s">
        <v>80</v>
      </c>
      <c r="AV391" s="12" t="s">
        <v>82</v>
      </c>
      <c r="AW391" s="12" t="s">
        <v>30</v>
      </c>
      <c r="AX391" s="12" t="s">
        <v>73</v>
      </c>
      <c r="AY391" s="243" t="s">
        <v>141</v>
      </c>
    </row>
    <row r="392" spans="1:51" s="13" customFormat="1" ht="12">
      <c r="A392" s="13"/>
      <c r="B392" s="244"/>
      <c r="C392" s="245"/>
      <c r="D392" s="234" t="s">
        <v>148</v>
      </c>
      <c r="E392" s="246" t="s">
        <v>1</v>
      </c>
      <c r="F392" s="247" t="s">
        <v>150</v>
      </c>
      <c r="G392" s="245"/>
      <c r="H392" s="248">
        <v>50</v>
      </c>
      <c r="I392" s="249"/>
      <c r="J392" s="245"/>
      <c r="K392" s="245"/>
      <c r="L392" s="250"/>
      <c r="M392" s="251"/>
      <c r="N392" s="252"/>
      <c r="O392" s="252"/>
      <c r="P392" s="252"/>
      <c r="Q392" s="252"/>
      <c r="R392" s="252"/>
      <c r="S392" s="252"/>
      <c r="T392" s="253"/>
      <c r="U392" s="13"/>
      <c r="V392" s="13"/>
      <c r="W392" s="13"/>
      <c r="X392" s="13"/>
      <c r="Y392" s="13"/>
      <c r="Z392" s="13"/>
      <c r="AA392" s="13"/>
      <c r="AB392" s="13"/>
      <c r="AC392" s="13"/>
      <c r="AD392" s="13"/>
      <c r="AE392" s="13"/>
      <c r="AT392" s="254" t="s">
        <v>148</v>
      </c>
      <c r="AU392" s="254" t="s">
        <v>80</v>
      </c>
      <c r="AV392" s="13" t="s">
        <v>147</v>
      </c>
      <c r="AW392" s="13" t="s">
        <v>30</v>
      </c>
      <c r="AX392" s="13" t="s">
        <v>80</v>
      </c>
      <c r="AY392" s="254" t="s">
        <v>141</v>
      </c>
    </row>
    <row r="393" spans="1:65" s="2" customFormat="1" ht="14.4" customHeight="1">
      <c r="A393" s="38"/>
      <c r="B393" s="39"/>
      <c r="C393" s="273" t="s">
        <v>686</v>
      </c>
      <c r="D393" s="273" t="s">
        <v>153</v>
      </c>
      <c r="E393" s="274" t="s">
        <v>687</v>
      </c>
      <c r="F393" s="275" t="s">
        <v>688</v>
      </c>
      <c r="G393" s="276" t="s">
        <v>153</v>
      </c>
      <c r="H393" s="277">
        <v>50.5</v>
      </c>
      <c r="I393" s="278"/>
      <c r="J393" s="279">
        <f>ROUND(I393*H393,2)</f>
        <v>0</v>
      </c>
      <c r="K393" s="275" t="s">
        <v>276</v>
      </c>
      <c r="L393" s="280"/>
      <c r="M393" s="281" t="s">
        <v>1</v>
      </c>
      <c r="N393" s="282" t="s">
        <v>38</v>
      </c>
      <c r="O393" s="91"/>
      <c r="P393" s="228">
        <f>O393*H393</f>
        <v>0</v>
      </c>
      <c r="Q393" s="228">
        <v>0</v>
      </c>
      <c r="R393" s="228">
        <f>Q393*H393</f>
        <v>0</v>
      </c>
      <c r="S393" s="228">
        <v>0</v>
      </c>
      <c r="T393" s="229">
        <f>S393*H393</f>
        <v>0</v>
      </c>
      <c r="U393" s="38"/>
      <c r="V393" s="38"/>
      <c r="W393" s="38"/>
      <c r="X393" s="38"/>
      <c r="Y393" s="38"/>
      <c r="Z393" s="38"/>
      <c r="AA393" s="38"/>
      <c r="AB393" s="38"/>
      <c r="AC393" s="38"/>
      <c r="AD393" s="38"/>
      <c r="AE393" s="38"/>
      <c r="AR393" s="230" t="s">
        <v>162</v>
      </c>
      <c r="AT393" s="230" t="s">
        <v>153</v>
      </c>
      <c r="AU393" s="230" t="s">
        <v>80</v>
      </c>
      <c r="AY393" s="17" t="s">
        <v>141</v>
      </c>
      <c r="BE393" s="231">
        <f>IF(N393="základní",J393,0)</f>
        <v>0</v>
      </c>
      <c r="BF393" s="231">
        <f>IF(N393="snížená",J393,0)</f>
        <v>0</v>
      </c>
      <c r="BG393" s="231">
        <f>IF(N393="zákl. přenesená",J393,0)</f>
        <v>0</v>
      </c>
      <c r="BH393" s="231">
        <f>IF(N393="sníž. přenesená",J393,0)</f>
        <v>0</v>
      </c>
      <c r="BI393" s="231">
        <f>IF(N393="nulová",J393,0)</f>
        <v>0</v>
      </c>
      <c r="BJ393" s="17" t="s">
        <v>80</v>
      </c>
      <c r="BK393" s="231">
        <f>ROUND(I393*H393,2)</f>
        <v>0</v>
      </c>
      <c r="BL393" s="17" t="s">
        <v>147</v>
      </c>
      <c r="BM393" s="230" t="s">
        <v>689</v>
      </c>
    </row>
    <row r="394" spans="1:51" s="12" customFormat="1" ht="12">
      <c r="A394" s="12"/>
      <c r="B394" s="232"/>
      <c r="C394" s="233"/>
      <c r="D394" s="234" t="s">
        <v>148</v>
      </c>
      <c r="E394" s="235" t="s">
        <v>1</v>
      </c>
      <c r="F394" s="236" t="s">
        <v>690</v>
      </c>
      <c r="G394" s="233"/>
      <c r="H394" s="237">
        <v>50.5</v>
      </c>
      <c r="I394" s="238"/>
      <c r="J394" s="233"/>
      <c r="K394" s="233"/>
      <c r="L394" s="239"/>
      <c r="M394" s="240"/>
      <c r="N394" s="241"/>
      <c r="O394" s="241"/>
      <c r="P394" s="241"/>
      <c r="Q394" s="241"/>
      <c r="R394" s="241"/>
      <c r="S394" s="241"/>
      <c r="T394" s="242"/>
      <c r="U394" s="12"/>
      <c r="V394" s="12"/>
      <c r="W394" s="12"/>
      <c r="X394" s="12"/>
      <c r="Y394" s="12"/>
      <c r="Z394" s="12"/>
      <c r="AA394" s="12"/>
      <c r="AB394" s="12"/>
      <c r="AC394" s="12"/>
      <c r="AD394" s="12"/>
      <c r="AE394" s="12"/>
      <c r="AT394" s="243" t="s">
        <v>148</v>
      </c>
      <c r="AU394" s="243" t="s">
        <v>80</v>
      </c>
      <c r="AV394" s="12" t="s">
        <v>82</v>
      </c>
      <c r="AW394" s="12" t="s">
        <v>30</v>
      </c>
      <c r="AX394" s="12" t="s">
        <v>73</v>
      </c>
      <c r="AY394" s="243" t="s">
        <v>141</v>
      </c>
    </row>
    <row r="395" spans="1:51" s="13" customFormat="1" ht="12">
      <c r="A395" s="13"/>
      <c r="B395" s="244"/>
      <c r="C395" s="245"/>
      <c r="D395" s="234" t="s">
        <v>148</v>
      </c>
      <c r="E395" s="246" t="s">
        <v>1</v>
      </c>
      <c r="F395" s="247" t="s">
        <v>150</v>
      </c>
      <c r="G395" s="245"/>
      <c r="H395" s="248">
        <v>50.5</v>
      </c>
      <c r="I395" s="249"/>
      <c r="J395" s="245"/>
      <c r="K395" s="245"/>
      <c r="L395" s="250"/>
      <c r="M395" s="251"/>
      <c r="N395" s="252"/>
      <c r="O395" s="252"/>
      <c r="P395" s="252"/>
      <c r="Q395" s="252"/>
      <c r="R395" s="252"/>
      <c r="S395" s="252"/>
      <c r="T395" s="253"/>
      <c r="U395" s="13"/>
      <c r="V395" s="13"/>
      <c r="W395" s="13"/>
      <c r="X395" s="13"/>
      <c r="Y395" s="13"/>
      <c r="Z395" s="13"/>
      <c r="AA395" s="13"/>
      <c r="AB395" s="13"/>
      <c r="AC395" s="13"/>
      <c r="AD395" s="13"/>
      <c r="AE395" s="13"/>
      <c r="AT395" s="254" t="s">
        <v>148</v>
      </c>
      <c r="AU395" s="254" t="s">
        <v>80</v>
      </c>
      <c r="AV395" s="13" t="s">
        <v>147</v>
      </c>
      <c r="AW395" s="13" t="s">
        <v>30</v>
      </c>
      <c r="AX395" s="13" t="s">
        <v>80</v>
      </c>
      <c r="AY395" s="254" t="s">
        <v>141</v>
      </c>
    </row>
    <row r="396" spans="1:65" s="2" customFormat="1" ht="24.15" customHeight="1">
      <c r="A396" s="38"/>
      <c r="B396" s="39"/>
      <c r="C396" s="219" t="s">
        <v>477</v>
      </c>
      <c r="D396" s="219" t="s">
        <v>142</v>
      </c>
      <c r="E396" s="220" t="s">
        <v>691</v>
      </c>
      <c r="F396" s="221" t="s">
        <v>692</v>
      </c>
      <c r="G396" s="222" t="s">
        <v>153</v>
      </c>
      <c r="H396" s="223">
        <v>939</v>
      </c>
      <c r="I396" s="224"/>
      <c r="J396" s="225">
        <f>ROUND(I396*H396,2)</f>
        <v>0</v>
      </c>
      <c r="K396" s="221" t="s">
        <v>276</v>
      </c>
      <c r="L396" s="44"/>
      <c r="M396" s="226" t="s">
        <v>1</v>
      </c>
      <c r="N396" s="227" t="s">
        <v>38</v>
      </c>
      <c r="O396" s="91"/>
      <c r="P396" s="228">
        <f>O396*H396</f>
        <v>0</v>
      </c>
      <c r="Q396" s="228">
        <v>0</v>
      </c>
      <c r="R396" s="228">
        <f>Q396*H396</f>
        <v>0</v>
      </c>
      <c r="S396" s="228">
        <v>0</v>
      </c>
      <c r="T396" s="229">
        <f>S396*H396</f>
        <v>0</v>
      </c>
      <c r="U396" s="38"/>
      <c r="V396" s="38"/>
      <c r="W396" s="38"/>
      <c r="X396" s="38"/>
      <c r="Y396" s="38"/>
      <c r="Z396" s="38"/>
      <c r="AA396" s="38"/>
      <c r="AB396" s="38"/>
      <c r="AC396" s="38"/>
      <c r="AD396" s="38"/>
      <c r="AE396" s="38"/>
      <c r="AR396" s="230" t="s">
        <v>147</v>
      </c>
      <c r="AT396" s="230" t="s">
        <v>142</v>
      </c>
      <c r="AU396" s="230" t="s">
        <v>80</v>
      </c>
      <c r="AY396" s="17" t="s">
        <v>141</v>
      </c>
      <c r="BE396" s="231">
        <f>IF(N396="základní",J396,0)</f>
        <v>0</v>
      </c>
      <c r="BF396" s="231">
        <f>IF(N396="snížená",J396,0)</f>
        <v>0</v>
      </c>
      <c r="BG396" s="231">
        <f>IF(N396="zákl. přenesená",J396,0)</f>
        <v>0</v>
      </c>
      <c r="BH396" s="231">
        <f>IF(N396="sníž. přenesená",J396,0)</f>
        <v>0</v>
      </c>
      <c r="BI396" s="231">
        <f>IF(N396="nulová",J396,0)</f>
        <v>0</v>
      </c>
      <c r="BJ396" s="17" t="s">
        <v>80</v>
      </c>
      <c r="BK396" s="231">
        <f>ROUND(I396*H396,2)</f>
        <v>0</v>
      </c>
      <c r="BL396" s="17" t="s">
        <v>147</v>
      </c>
      <c r="BM396" s="230" t="s">
        <v>693</v>
      </c>
    </row>
    <row r="397" spans="1:51" s="12" customFormat="1" ht="12">
      <c r="A397" s="12"/>
      <c r="B397" s="232"/>
      <c r="C397" s="233"/>
      <c r="D397" s="234" t="s">
        <v>148</v>
      </c>
      <c r="E397" s="235" t="s">
        <v>1</v>
      </c>
      <c r="F397" s="236" t="s">
        <v>694</v>
      </c>
      <c r="G397" s="233"/>
      <c r="H397" s="237">
        <v>939</v>
      </c>
      <c r="I397" s="238"/>
      <c r="J397" s="233"/>
      <c r="K397" s="233"/>
      <c r="L397" s="239"/>
      <c r="M397" s="240"/>
      <c r="N397" s="241"/>
      <c r="O397" s="241"/>
      <c r="P397" s="241"/>
      <c r="Q397" s="241"/>
      <c r="R397" s="241"/>
      <c r="S397" s="241"/>
      <c r="T397" s="242"/>
      <c r="U397" s="12"/>
      <c r="V397" s="12"/>
      <c r="W397" s="12"/>
      <c r="X397" s="12"/>
      <c r="Y397" s="12"/>
      <c r="Z397" s="12"/>
      <c r="AA397" s="12"/>
      <c r="AB397" s="12"/>
      <c r="AC397" s="12"/>
      <c r="AD397" s="12"/>
      <c r="AE397" s="12"/>
      <c r="AT397" s="243" t="s">
        <v>148</v>
      </c>
      <c r="AU397" s="243" t="s">
        <v>80</v>
      </c>
      <c r="AV397" s="12" t="s">
        <v>82</v>
      </c>
      <c r="AW397" s="12" t="s">
        <v>30</v>
      </c>
      <c r="AX397" s="12" t="s">
        <v>73</v>
      </c>
      <c r="AY397" s="243" t="s">
        <v>141</v>
      </c>
    </row>
    <row r="398" spans="1:51" s="13" customFormat="1" ht="12">
      <c r="A398" s="13"/>
      <c r="B398" s="244"/>
      <c r="C398" s="245"/>
      <c r="D398" s="234" t="s">
        <v>148</v>
      </c>
      <c r="E398" s="246" t="s">
        <v>1</v>
      </c>
      <c r="F398" s="247" t="s">
        <v>150</v>
      </c>
      <c r="G398" s="245"/>
      <c r="H398" s="248">
        <v>939</v>
      </c>
      <c r="I398" s="249"/>
      <c r="J398" s="245"/>
      <c r="K398" s="245"/>
      <c r="L398" s="250"/>
      <c r="M398" s="251"/>
      <c r="N398" s="252"/>
      <c r="O398" s="252"/>
      <c r="P398" s="252"/>
      <c r="Q398" s="252"/>
      <c r="R398" s="252"/>
      <c r="S398" s="252"/>
      <c r="T398" s="253"/>
      <c r="U398" s="13"/>
      <c r="V398" s="13"/>
      <c r="W398" s="13"/>
      <c r="X398" s="13"/>
      <c r="Y398" s="13"/>
      <c r="Z398" s="13"/>
      <c r="AA398" s="13"/>
      <c r="AB398" s="13"/>
      <c r="AC398" s="13"/>
      <c r="AD398" s="13"/>
      <c r="AE398" s="13"/>
      <c r="AT398" s="254" t="s">
        <v>148</v>
      </c>
      <c r="AU398" s="254" t="s">
        <v>80</v>
      </c>
      <c r="AV398" s="13" t="s">
        <v>147</v>
      </c>
      <c r="AW398" s="13" t="s">
        <v>30</v>
      </c>
      <c r="AX398" s="13" t="s">
        <v>80</v>
      </c>
      <c r="AY398" s="254" t="s">
        <v>141</v>
      </c>
    </row>
    <row r="399" spans="1:65" s="2" customFormat="1" ht="24.15" customHeight="1">
      <c r="A399" s="38"/>
      <c r="B399" s="39"/>
      <c r="C399" s="219" t="s">
        <v>695</v>
      </c>
      <c r="D399" s="219" t="s">
        <v>142</v>
      </c>
      <c r="E399" s="220" t="s">
        <v>696</v>
      </c>
      <c r="F399" s="221" t="s">
        <v>697</v>
      </c>
      <c r="G399" s="222" t="s">
        <v>200</v>
      </c>
      <c r="H399" s="223">
        <v>1</v>
      </c>
      <c r="I399" s="224"/>
      <c r="J399" s="225">
        <f>ROUND(I399*H399,2)</f>
        <v>0</v>
      </c>
      <c r="K399" s="221" t="s">
        <v>276</v>
      </c>
      <c r="L399" s="44"/>
      <c r="M399" s="226" t="s">
        <v>1</v>
      </c>
      <c r="N399" s="227" t="s">
        <v>38</v>
      </c>
      <c r="O399" s="91"/>
      <c r="P399" s="228">
        <f>O399*H399</f>
        <v>0</v>
      </c>
      <c r="Q399" s="228">
        <v>0</v>
      </c>
      <c r="R399" s="228">
        <f>Q399*H399</f>
        <v>0</v>
      </c>
      <c r="S399" s="228">
        <v>0</v>
      </c>
      <c r="T399" s="229">
        <f>S399*H399</f>
        <v>0</v>
      </c>
      <c r="U399" s="38"/>
      <c r="V399" s="38"/>
      <c r="W399" s="38"/>
      <c r="X399" s="38"/>
      <c r="Y399" s="38"/>
      <c r="Z399" s="38"/>
      <c r="AA399" s="38"/>
      <c r="AB399" s="38"/>
      <c r="AC399" s="38"/>
      <c r="AD399" s="38"/>
      <c r="AE399" s="38"/>
      <c r="AR399" s="230" t="s">
        <v>147</v>
      </c>
      <c r="AT399" s="230" t="s">
        <v>142</v>
      </c>
      <c r="AU399" s="230" t="s">
        <v>80</v>
      </c>
      <c r="AY399" s="17" t="s">
        <v>141</v>
      </c>
      <c r="BE399" s="231">
        <f>IF(N399="základní",J399,0)</f>
        <v>0</v>
      </c>
      <c r="BF399" s="231">
        <f>IF(N399="snížená",J399,0)</f>
        <v>0</v>
      </c>
      <c r="BG399" s="231">
        <f>IF(N399="zákl. přenesená",J399,0)</f>
        <v>0</v>
      </c>
      <c r="BH399" s="231">
        <f>IF(N399="sníž. přenesená",J399,0)</f>
        <v>0</v>
      </c>
      <c r="BI399" s="231">
        <f>IF(N399="nulová",J399,0)</f>
        <v>0</v>
      </c>
      <c r="BJ399" s="17" t="s">
        <v>80</v>
      </c>
      <c r="BK399" s="231">
        <f>ROUND(I399*H399,2)</f>
        <v>0</v>
      </c>
      <c r="BL399" s="17" t="s">
        <v>147</v>
      </c>
      <c r="BM399" s="230" t="s">
        <v>698</v>
      </c>
    </row>
    <row r="400" spans="1:63" s="11" customFormat="1" ht="25.9" customHeight="1">
      <c r="A400" s="11"/>
      <c r="B400" s="205"/>
      <c r="C400" s="206"/>
      <c r="D400" s="207" t="s">
        <v>72</v>
      </c>
      <c r="E400" s="208" t="s">
        <v>699</v>
      </c>
      <c r="F400" s="208" t="s">
        <v>700</v>
      </c>
      <c r="G400" s="206"/>
      <c r="H400" s="206"/>
      <c r="I400" s="209"/>
      <c r="J400" s="210">
        <f>BK400</f>
        <v>0</v>
      </c>
      <c r="K400" s="206"/>
      <c r="L400" s="211"/>
      <c r="M400" s="212"/>
      <c r="N400" s="213"/>
      <c r="O400" s="213"/>
      <c r="P400" s="214">
        <f>SUM(P401:P415)</f>
        <v>0</v>
      </c>
      <c r="Q400" s="213"/>
      <c r="R400" s="214">
        <f>SUM(R401:R415)</f>
        <v>0</v>
      </c>
      <c r="S400" s="213"/>
      <c r="T400" s="215">
        <f>SUM(T401:T415)</f>
        <v>0</v>
      </c>
      <c r="U400" s="11"/>
      <c r="V400" s="11"/>
      <c r="W400" s="11"/>
      <c r="X400" s="11"/>
      <c r="Y400" s="11"/>
      <c r="Z400" s="11"/>
      <c r="AA400" s="11"/>
      <c r="AB400" s="11"/>
      <c r="AC400" s="11"/>
      <c r="AD400" s="11"/>
      <c r="AE400" s="11"/>
      <c r="AR400" s="216" t="s">
        <v>80</v>
      </c>
      <c r="AT400" s="217" t="s">
        <v>72</v>
      </c>
      <c r="AU400" s="217" t="s">
        <v>73</v>
      </c>
      <c r="AY400" s="216" t="s">
        <v>141</v>
      </c>
      <c r="BK400" s="218">
        <f>SUM(BK401:BK415)</f>
        <v>0</v>
      </c>
    </row>
    <row r="401" spans="1:65" s="2" customFormat="1" ht="14.4" customHeight="1">
      <c r="A401" s="38"/>
      <c r="B401" s="39"/>
      <c r="C401" s="219" t="s">
        <v>481</v>
      </c>
      <c r="D401" s="219" t="s">
        <v>142</v>
      </c>
      <c r="E401" s="220" t="s">
        <v>701</v>
      </c>
      <c r="F401" s="221" t="s">
        <v>702</v>
      </c>
      <c r="G401" s="222" t="s">
        <v>315</v>
      </c>
      <c r="H401" s="223">
        <v>941.966</v>
      </c>
      <c r="I401" s="224"/>
      <c r="J401" s="225">
        <f>ROUND(I401*H401,2)</f>
        <v>0</v>
      </c>
      <c r="K401" s="221" t="s">
        <v>276</v>
      </c>
      <c r="L401" s="44"/>
      <c r="M401" s="226" t="s">
        <v>1</v>
      </c>
      <c r="N401" s="227" t="s">
        <v>38</v>
      </c>
      <c r="O401" s="91"/>
      <c r="P401" s="228">
        <f>O401*H401</f>
        <v>0</v>
      </c>
      <c r="Q401" s="228">
        <v>0</v>
      </c>
      <c r="R401" s="228">
        <f>Q401*H401</f>
        <v>0</v>
      </c>
      <c r="S401" s="228">
        <v>0</v>
      </c>
      <c r="T401" s="229">
        <f>S401*H401</f>
        <v>0</v>
      </c>
      <c r="U401" s="38"/>
      <c r="V401" s="38"/>
      <c r="W401" s="38"/>
      <c r="X401" s="38"/>
      <c r="Y401" s="38"/>
      <c r="Z401" s="38"/>
      <c r="AA401" s="38"/>
      <c r="AB401" s="38"/>
      <c r="AC401" s="38"/>
      <c r="AD401" s="38"/>
      <c r="AE401" s="38"/>
      <c r="AR401" s="230" t="s">
        <v>147</v>
      </c>
      <c r="AT401" s="230" t="s">
        <v>142</v>
      </c>
      <c r="AU401" s="230" t="s">
        <v>80</v>
      </c>
      <c r="AY401" s="17" t="s">
        <v>141</v>
      </c>
      <c r="BE401" s="231">
        <f>IF(N401="základní",J401,0)</f>
        <v>0</v>
      </c>
      <c r="BF401" s="231">
        <f>IF(N401="snížená",J401,0)</f>
        <v>0</v>
      </c>
      <c r="BG401" s="231">
        <f>IF(N401="zákl. přenesená",J401,0)</f>
        <v>0</v>
      </c>
      <c r="BH401" s="231">
        <f>IF(N401="sníž. přenesená",J401,0)</f>
        <v>0</v>
      </c>
      <c r="BI401" s="231">
        <f>IF(N401="nulová",J401,0)</f>
        <v>0</v>
      </c>
      <c r="BJ401" s="17" t="s">
        <v>80</v>
      </c>
      <c r="BK401" s="231">
        <f>ROUND(I401*H401,2)</f>
        <v>0</v>
      </c>
      <c r="BL401" s="17" t="s">
        <v>147</v>
      </c>
      <c r="BM401" s="230" t="s">
        <v>703</v>
      </c>
    </row>
    <row r="402" spans="1:65" s="2" customFormat="1" ht="24.15" customHeight="1">
      <c r="A402" s="38"/>
      <c r="B402" s="39"/>
      <c r="C402" s="219" t="s">
        <v>704</v>
      </c>
      <c r="D402" s="219" t="s">
        <v>142</v>
      </c>
      <c r="E402" s="220" t="s">
        <v>705</v>
      </c>
      <c r="F402" s="221" t="s">
        <v>706</v>
      </c>
      <c r="G402" s="222" t="s">
        <v>315</v>
      </c>
      <c r="H402" s="223">
        <v>66396.13</v>
      </c>
      <c r="I402" s="224"/>
      <c r="J402" s="225">
        <f>ROUND(I402*H402,2)</f>
        <v>0</v>
      </c>
      <c r="K402" s="221" t="s">
        <v>276</v>
      </c>
      <c r="L402" s="44"/>
      <c r="M402" s="226" t="s">
        <v>1</v>
      </c>
      <c r="N402" s="227" t="s">
        <v>38</v>
      </c>
      <c r="O402" s="91"/>
      <c r="P402" s="228">
        <f>O402*H402</f>
        <v>0</v>
      </c>
      <c r="Q402" s="228">
        <v>0</v>
      </c>
      <c r="R402" s="228">
        <f>Q402*H402</f>
        <v>0</v>
      </c>
      <c r="S402" s="228">
        <v>0</v>
      </c>
      <c r="T402" s="229">
        <f>S402*H402</f>
        <v>0</v>
      </c>
      <c r="U402" s="38"/>
      <c r="V402" s="38"/>
      <c r="W402" s="38"/>
      <c r="X402" s="38"/>
      <c r="Y402" s="38"/>
      <c r="Z402" s="38"/>
      <c r="AA402" s="38"/>
      <c r="AB402" s="38"/>
      <c r="AC402" s="38"/>
      <c r="AD402" s="38"/>
      <c r="AE402" s="38"/>
      <c r="AR402" s="230" t="s">
        <v>147</v>
      </c>
      <c r="AT402" s="230" t="s">
        <v>142</v>
      </c>
      <c r="AU402" s="230" t="s">
        <v>80</v>
      </c>
      <c r="AY402" s="17" t="s">
        <v>141</v>
      </c>
      <c r="BE402" s="231">
        <f>IF(N402="základní",J402,0)</f>
        <v>0</v>
      </c>
      <c r="BF402" s="231">
        <f>IF(N402="snížená",J402,0)</f>
        <v>0</v>
      </c>
      <c r="BG402" s="231">
        <f>IF(N402="zákl. přenesená",J402,0)</f>
        <v>0</v>
      </c>
      <c r="BH402" s="231">
        <f>IF(N402="sníž. přenesená",J402,0)</f>
        <v>0</v>
      </c>
      <c r="BI402" s="231">
        <f>IF(N402="nulová",J402,0)</f>
        <v>0</v>
      </c>
      <c r="BJ402" s="17" t="s">
        <v>80</v>
      </c>
      <c r="BK402" s="231">
        <f>ROUND(I402*H402,2)</f>
        <v>0</v>
      </c>
      <c r="BL402" s="17" t="s">
        <v>147</v>
      </c>
      <c r="BM402" s="230" t="s">
        <v>707</v>
      </c>
    </row>
    <row r="403" spans="1:51" s="12" customFormat="1" ht="12">
      <c r="A403" s="12"/>
      <c r="B403" s="232"/>
      <c r="C403" s="233"/>
      <c r="D403" s="234" t="s">
        <v>148</v>
      </c>
      <c r="E403" s="235" t="s">
        <v>1</v>
      </c>
      <c r="F403" s="236" t="s">
        <v>708</v>
      </c>
      <c r="G403" s="233"/>
      <c r="H403" s="237">
        <v>7657.947</v>
      </c>
      <c r="I403" s="238"/>
      <c r="J403" s="233"/>
      <c r="K403" s="233"/>
      <c r="L403" s="239"/>
      <c r="M403" s="240"/>
      <c r="N403" s="241"/>
      <c r="O403" s="241"/>
      <c r="P403" s="241"/>
      <c r="Q403" s="241"/>
      <c r="R403" s="241"/>
      <c r="S403" s="241"/>
      <c r="T403" s="242"/>
      <c r="U403" s="12"/>
      <c r="V403" s="12"/>
      <c r="W403" s="12"/>
      <c r="X403" s="12"/>
      <c r="Y403" s="12"/>
      <c r="Z403" s="12"/>
      <c r="AA403" s="12"/>
      <c r="AB403" s="12"/>
      <c r="AC403" s="12"/>
      <c r="AD403" s="12"/>
      <c r="AE403" s="12"/>
      <c r="AT403" s="243" t="s">
        <v>148</v>
      </c>
      <c r="AU403" s="243" t="s">
        <v>80</v>
      </c>
      <c r="AV403" s="12" t="s">
        <v>82</v>
      </c>
      <c r="AW403" s="12" t="s">
        <v>30</v>
      </c>
      <c r="AX403" s="12" t="s">
        <v>73</v>
      </c>
      <c r="AY403" s="243" t="s">
        <v>141</v>
      </c>
    </row>
    <row r="404" spans="1:51" s="12" customFormat="1" ht="12">
      <c r="A404" s="12"/>
      <c r="B404" s="232"/>
      <c r="C404" s="233"/>
      <c r="D404" s="234" t="s">
        <v>148</v>
      </c>
      <c r="E404" s="235" t="s">
        <v>1</v>
      </c>
      <c r="F404" s="236" t="s">
        <v>709</v>
      </c>
      <c r="G404" s="233"/>
      <c r="H404" s="237">
        <v>20940.381</v>
      </c>
      <c r="I404" s="238"/>
      <c r="J404" s="233"/>
      <c r="K404" s="233"/>
      <c r="L404" s="239"/>
      <c r="M404" s="240"/>
      <c r="N404" s="241"/>
      <c r="O404" s="241"/>
      <c r="P404" s="241"/>
      <c r="Q404" s="241"/>
      <c r="R404" s="241"/>
      <c r="S404" s="241"/>
      <c r="T404" s="242"/>
      <c r="U404" s="12"/>
      <c r="V404" s="12"/>
      <c r="W404" s="12"/>
      <c r="X404" s="12"/>
      <c r="Y404" s="12"/>
      <c r="Z404" s="12"/>
      <c r="AA404" s="12"/>
      <c r="AB404" s="12"/>
      <c r="AC404" s="12"/>
      <c r="AD404" s="12"/>
      <c r="AE404" s="12"/>
      <c r="AT404" s="243" t="s">
        <v>148</v>
      </c>
      <c r="AU404" s="243" t="s">
        <v>80</v>
      </c>
      <c r="AV404" s="12" t="s">
        <v>82</v>
      </c>
      <c r="AW404" s="12" t="s">
        <v>30</v>
      </c>
      <c r="AX404" s="12" t="s">
        <v>73</v>
      </c>
      <c r="AY404" s="243" t="s">
        <v>141</v>
      </c>
    </row>
    <row r="405" spans="1:51" s="12" customFormat="1" ht="12">
      <c r="A405" s="12"/>
      <c r="B405" s="232"/>
      <c r="C405" s="233"/>
      <c r="D405" s="234" t="s">
        <v>148</v>
      </c>
      <c r="E405" s="235" t="s">
        <v>1</v>
      </c>
      <c r="F405" s="236" t="s">
        <v>710</v>
      </c>
      <c r="G405" s="233"/>
      <c r="H405" s="237">
        <v>36522.64</v>
      </c>
      <c r="I405" s="238"/>
      <c r="J405" s="233"/>
      <c r="K405" s="233"/>
      <c r="L405" s="239"/>
      <c r="M405" s="240"/>
      <c r="N405" s="241"/>
      <c r="O405" s="241"/>
      <c r="P405" s="241"/>
      <c r="Q405" s="241"/>
      <c r="R405" s="241"/>
      <c r="S405" s="241"/>
      <c r="T405" s="242"/>
      <c r="U405" s="12"/>
      <c r="V405" s="12"/>
      <c r="W405" s="12"/>
      <c r="X405" s="12"/>
      <c r="Y405" s="12"/>
      <c r="Z405" s="12"/>
      <c r="AA405" s="12"/>
      <c r="AB405" s="12"/>
      <c r="AC405" s="12"/>
      <c r="AD405" s="12"/>
      <c r="AE405" s="12"/>
      <c r="AT405" s="243" t="s">
        <v>148</v>
      </c>
      <c r="AU405" s="243" t="s">
        <v>80</v>
      </c>
      <c r="AV405" s="12" t="s">
        <v>82</v>
      </c>
      <c r="AW405" s="12" t="s">
        <v>30</v>
      </c>
      <c r="AX405" s="12" t="s">
        <v>73</v>
      </c>
      <c r="AY405" s="243" t="s">
        <v>141</v>
      </c>
    </row>
    <row r="406" spans="1:51" s="12" customFormat="1" ht="12">
      <c r="A406" s="12"/>
      <c r="B406" s="232"/>
      <c r="C406" s="233"/>
      <c r="D406" s="234" t="s">
        <v>148</v>
      </c>
      <c r="E406" s="235" t="s">
        <v>1</v>
      </c>
      <c r="F406" s="236" t="s">
        <v>711</v>
      </c>
      <c r="G406" s="233"/>
      <c r="H406" s="237">
        <v>1275.162</v>
      </c>
      <c r="I406" s="238"/>
      <c r="J406" s="233"/>
      <c r="K406" s="233"/>
      <c r="L406" s="239"/>
      <c r="M406" s="240"/>
      <c r="N406" s="241"/>
      <c r="O406" s="241"/>
      <c r="P406" s="241"/>
      <c r="Q406" s="241"/>
      <c r="R406" s="241"/>
      <c r="S406" s="241"/>
      <c r="T406" s="242"/>
      <c r="U406" s="12"/>
      <c r="V406" s="12"/>
      <c r="W406" s="12"/>
      <c r="X406" s="12"/>
      <c r="Y406" s="12"/>
      <c r="Z406" s="12"/>
      <c r="AA406" s="12"/>
      <c r="AB406" s="12"/>
      <c r="AC406" s="12"/>
      <c r="AD406" s="12"/>
      <c r="AE406" s="12"/>
      <c r="AT406" s="243" t="s">
        <v>148</v>
      </c>
      <c r="AU406" s="243" t="s">
        <v>80</v>
      </c>
      <c r="AV406" s="12" t="s">
        <v>82</v>
      </c>
      <c r="AW406" s="12" t="s">
        <v>30</v>
      </c>
      <c r="AX406" s="12" t="s">
        <v>73</v>
      </c>
      <c r="AY406" s="243" t="s">
        <v>141</v>
      </c>
    </row>
    <row r="407" spans="1:51" s="13" customFormat="1" ht="12">
      <c r="A407" s="13"/>
      <c r="B407" s="244"/>
      <c r="C407" s="245"/>
      <c r="D407" s="234" t="s">
        <v>148</v>
      </c>
      <c r="E407" s="246" t="s">
        <v>1</v>
      </c>
      <c r="F407" s="247" t="s">
        <v>150</v>
      </c>
      <c r="G407" s="245"/>
      <c r="H407" s="248">
        <v>66396.13</v>
      </c>
      <c r="I407" s="249"/>
      <c r="J407" s="245"/>
      <c r="K407" s="245"/>
      <c r="L407" s="250"/>
      <c r="M407" s="251"/>
      <c r="N407" s="252"/>
      <c r="O407" s="252"/>
      <c r="P407" s="252"/>
      <c r="Q407" s="252"/>
      <c r="R407" s="252"/>
      <c r="S407" s="252"/>
      <c r="T407" s="253"/>
      <c r="U407" s="13"/>
      <c r="V407" s="13"/>
      <c r="W407" s="13"/>
      <c r="X407" s="13"/>
      <c r="Y407" s="13"/>
      <c r="Z407" s="13"/>
      <c r="AA407" s="13"/>
      <c r="AB407" s="13"/>
      <c r="AC407" s="13"/>
      <c r="AD407" s="13"/>
      <c r="AE407" s="13"/>
      <c r="AT407" s="254" t="s">
        <v>148</v>
      </c>
      <c r="AU407" s="254" t="s">
        <v>80</v>
      </c>
      <c r="AV407" s="13" t="s">
        <v>147</v>
      </c>
      <c r="AW407" s="13" t="s">
        <v>30</v>
      </c>
      <c r="AX407" s="13" t="s">
        <v>80</v>
      </c>
      <c r="AY407" s="254" t="s">
        <v>141</v>
      </c>
    </row>
    <row r="408" spans="1:65" s="2" customFormat="1" ht="24.15" customHeight="1">
      <c r="A408" s="38"/>
      <c r="B408" s="39"/>
      <c r="C408" s="219" t="s">
        <v>486</v>
      </c>
      <c r="D408" s="219" t="s">
        <v>142</v>
      </c>
      <c r="E408" s="220" t="s">
        <v>712</v>
      </c>
      <c r="F408" s="221" t="s">
        <v>713</v>
      </c>
      <c r="G408" s="222" t="s">
        <v>315</v>
      </c>
      <c r="H408" s="223">
        <v>3177.592</v>
      </c>
      <c r="I408" s="224"/>
      <c r="J408" s="225">
        <f>ROUND(I408*H408,2)</f>
        <v>0</v>
      </c>
      <c r="K408" s="221" t="s">
        <v>276</v>
      </c>
      <c r="L408" s="44"/>
      <c r="M408" s="226" t="s">
        <v>1</v>
      </c>
      <c r="N408" s="227" t="s">
        <v>38</v>
      </c>
      <c r="O408" s="91"/>
      <c r="P408" s="228">
        <f>O408*H408</f>
        <v>0</v>
      </c>
      <c r="Q408" s="228">
        <v>0</v>
      </c>
      <c r="R408" s="228">
        <f>Q408*H408</f>
        <v>0</v>
      </c>
      <c r="S408" s="228">
        <v>0</v>
      </c>
      <c r="T408" s="229">
        <f>S408*H408</f>
        <v>0</v>
      </c>
      <c r="U408" s="38"/>
      <c r="V408" s="38"/>
      <c r="W408" s="38"/>
      <c r="X408" s="38"/>
      <c r="Y408" s="38"/>
      <c r="Z408" s="38"/>
      <c r="AA408" s="38"/>
      <c r="AB408" s="38"/>
      <c r="AC408" s="38"/>
      <c r="AD408" s="38"/>
      <c r="AE408" s="38"/>
      <c r="AR408" s="230" t="s">
        <v>147</v>
      </c>
      <c r="AT408" s="230" t="s">
        <v>142</v>
      </c>
      <c r="AU408" s="230" t="s">
        <v>80</v>
      </c>
      <c r="AY408" s="17" t="s">
        <v>141</v>
      </c>
      <c r="BE408" s="231">
        <f>IF(N408="základní",J408,0)</f>
        <v>0</v>
      </c>
      <c r="BF408" s="231">
        <f>IF(N408="snížená",J408,0)</f>
        <v>0</v>
      </c>
      <c r="BG408" s="231">
        <f>IF(N408="zákl. přenesená",J408,0)</f>
        <v>0</v>
      </c>
      <c r="BH408" s="231">
        <f>IF(N408="sníž. přenesená",J408,0)</f>
        <v>0</v>
      </c>
      <c r="BI408" s="231">
        <f>IF(N408="nulová",J408,0)</f>
        <v>0</v>
      </c>
      <c r="BJ408" s="17" t="s">
        <v>80</v>
      </c>
      <c r="BK408" s="231">
        <f>ROUND(I408*H408,2)</f>
        <v>0</v>
      </c>
      <c r="BL408" s="17" t="s">
        <v>147</v>
      </c>
      <c r="BM408" s="230" t="s">
        <v>714</v>
      </c>
    </row>
    <row r="409" spans="1:51" s="12" customFormat="1" ht="12">
      <c r="A409" s="12"/>
      <c r="B409" s="232"/>
      <c r="C409" s="233"/>
      <c r="D409" s="234" t="s">
        <v>148</v>
      </c>
      <c r="E409" s="235" t="s">
        <v>1</v>
      </c>
      <c r="F409" s="236" t="s">
        <v>715</v>
      </c>
      <c r="G409" s="233"/>
      <c r="H409" s="237">
        <v>850.883</v>
      </c>
      <c r="I409" s="238"/>
      <c r="J409" s="233"/>
      <c r="K409" s="233"/>
      <c r="L409" s="239"/>
      <c r="M409" s="240"/>
      <c r="N409" s="241"/>
      <c r="O409" s="241"/>
      <c r="P409" s="241"/>
      <c r="Q409" s="241"/>
      <c r="R409" s="241"/>
      <c r="S409" s="241"/>
      <c r="T409" s="242"/>
      <c r="U409" s="12"/>
      <c r="V409" s="12"/>
      <c r="W409" s="12"/>
      <c r="X409" s="12"/>
      <c r="Y409" s="12"/>
      <c r="Z409" s="12"/>
      <c r="AA409" s="12"/>
      <c r="AB409" s="12"/>
      <c r="AC409" s="12"/>
      <c r="AD409" s="12"/>
      <c r="AE409" s="12"/>
      <c r="AT409" s="243" t="s">
        <v>148</v>
      </c>
      <c r="AU409" s="243" t="s">
        <v>80</v>
      </c>
      <c r="AV409" s="12" t="s">
        <v>82</v>
      </c>
      <c r="AW409" s="12" t="s">
        <v>30</v>
      </c>
      <c r="AX409" s="12" t="s">
        <v>73</v>
      </c>
      <c r="AY409" s="243" t="s">
        <v>141</v>
      </c>
    </row>
    <row r="410" spans="1:51" s="12" customFormat="1" ht="12">
      <c r="A410" s="12"/>
      <c r="B410" s="232"/>
      <c r="C410" s="233"/>
      <c r="D410" s="234" t="s">
        <v>148</v>
      </c>
      <c r="E410" s="235" t="s">
        <v>1</v>
      </c>
      <c r="F410" s="236" t="s">
        <v>716</v>
      </c>
      <c r="G410" s="233"/>
      <c r="H410" s="237">
        <v>2326.709</v>
      </c>
      <c r="I410" s="238"/>
      <c r="J410" s="233"/>
      <c r="K410" s="233"/>
      <c r="L410" s="239"/>
      <c r="M410" s="240"/>
      <c r="N410" s="241"/>
      <c r="O410" s="241"/>
      <c r="P410" s="241"/>
      <c r="Q410" s="241"/>
      <c r="R410" s="241"/>
      <c r="S410" s="241"/>
      <c r="T410" s="242"/>
      <c r="U410" s="12"/>
      <c r="V410" s="12"/>
      <c r="W410" s="12"/>
      <c r="X410" s="12"/>
      <c r="Y410" s="12"/>
      <c r="Z410" s="12"/>
      <c r="AA410" s="12"/>
      <c r="AB410" s="12"/>
      <c r="AC410" s="12"/>
      <c r="AD410" s="12"/>
      <c r="AE410" s="12"/>
      <c r="AT410" s="243" t="s">
        <v>148</v>
      </c>
      <c r="AU410" s="243" t="s">
        <v>80</v>
      </c>
      <c r="AV410" s="12" t="s">
        <v>82</v>
      </c>
      <c r="AW410" s="12" t="s">
        <v>30</v>
      </c>
      <c r="AX410" s="12" t="s">
        <v>73</v>
      </c>
      <c r="AY410" s="243" t="s">
        <v>141</v>
      </c>
    </row>
    <row r="411" spans="1:51" s="13" customFormat="1" ht="12">
      <c r="A411" s="13"/>
      <c r="B411" s="244"/>
      <c r="C411" s="245"/>
      <c r="D411" s="234" t="s">
        <v>148</v>
      </c>
      <c r="E411" s="246" t="s">
        <v>1</v>
      </c>
      <c r="F411" s="247" t="s">
        <v>150</v>
      </c>
      <c r="G411" s="245"/>
      <c r="H411" s="248">
        <v>3177.5919999999996</v>
      </c>
      <c r="I411" s="249"/>
      <c r="J411" s="245"/>
      <c r="K411" s="245"/>
      <c r="L411" s="250"/>
      <c r="M411" s="251"/>
      <c r="N411" s="252"/>
      <c r="O411" s="252"/>
      <c r="P411" s="252"/>
      <c r="Q411" s="252"/>
      <c r="R411" s="252"/>
      <c r="S411" s="252"/>
      <c r="T411" s="253"/>
      <c r="U411" s="13"/>
      <c r="V411" s="13"/>
      <c r="W411" s="13"/>
      <c r="X411" s="13"/>
      <c r="Y411" s="13"/>
      <c r="Z411" s="13"/>
      <c r="AA411" s="13"/>
      <c r="AB411" s="13"/>
      <c r="AC411" s="13"/>
      <c r="AD411" s="13"/>
      <c r="AE411" s="13"/>
      <c r="AT411" s="254" t="s">
        <v>148</v>
      </c>
      <c r="AU411" s="254" t="s">
        <v>80</v>
      </c>
      <c r="AV411" s="13" t="s">
        <v>147</v>
      </c>
      <c r="AW411" s="13" t="s">
        <v>30</v>
      </c>
      <c r="AX411" s="13" t="s">
        <v>80</v>
      </c>
      <c r="AY411" s="254" t="s">
        <v>141</v>
      </c>
    </row>
    <row r="412" spans="1:65" s="2" customFormat="1" ht="24.15" customHeight="1">
      <c r="A412" s="38"/>
      <c r="B412" s="39"/>
      <c r="C412" s="219" t="s">
        <v>717</v>
      </c>
      <c r="D412" s="219" t="s">
        <v>142</v>
      </c>
      <c r="E412" s="220" t="s">
        <v>718</v>
      </c>
      <c r="F412" s="221" t="s">
        <v>719</v>
      </c>
      <c r="G412" s="222" t="s">
        <v>315</v>
      </c>
      <c r="H412" s="223">
        <v>2699.843</v>
      </c>
      <c r="I412" s="224"/>
      <c r="J412" s="225">
        <f>ROUND(I412*H412,2)</f>
        <v>0</v>
      </c>
      <c r="K412" s="221" t="s">
        <v>276</v>
      </c>
      <c r="L412" s="44"/>
      <c r="M412" s="226" t="s">
        <v>1</v>
      </c>
      <c r="N412" s="227" t="s">
        <v>38</v>
      </c>
      <c r="O412" s="91"/>
      <c r="P412" s="228">
        <f>O412*H412</f>
        <v>0</v>
      </c>
      <c r="Q412" s="228">
        <v>0</v>
      </c>
      <c r="R412" s="228">
        <f>Q412*H412</f>
        <v>0</v>
      </c>
      <c r="S412" s="228">
        <v>0</v>
      </c>
      <c r="T412" s="229">
        <f>S412*H412</f>
        <v>0</v>
      </c>
      <c r="U412" s="38"/>
      <c r="V412" s="38"/>
      <c r="W412" s="38"/>
      <c r="X412" s="38"/>
      <c r="Y412" s="38"/>
      <c r="Z412" s="38"/>
      <c r="AA412" s="38"/>
      <c r="AB412" s="38"/>
      <c r="AC412" s="38"/>
      <c r="AD412" s="38"/>
      <c r="AE412" s="38"/>
      <c r="AR412" s="230" t="s">
        <v>147</v>
      </c>
      <c r="AT412" s="230" t="s">
        <v>142</v>
      </c>
      <c r="AU412" s="230" t="s">
        <v>80</v>
      </c>
      <c r="AY412" s="17" t="s">
        <v>141</v>
      </c>
      <c r="BE412" s="231">
        <f>IF(N412="základní",J412,0)</f>
        <v>0</v>
      </c>
      <c r="BF412" s="231">
        <f>IF(N412="snížená",J412,0)</f>
        <v>0</v>
      </c>
      <c r="BG412" s="231">
        <f>IF(N412="zákl. přenesená",J412,0)</f>
        <v>0</v>
      </c>
      <c r="BH412" s="231">
        <f>IF(N412="sníž. přenesená",J412,0)</f>
        <v>0</v>
      </c>
      <c r="BI412" s="231">
        <f>IF(N412="nulová",J412,0)</f>
        <v>0</v>
      </c>
      <c r="BJ412" s="17" t="s">
        <v>80</v>
      </c>
      <c r="BK412" s="231">
        <f>ROUND(I412*H412,2)</f>
        <v>0</v>
      </c>
      <c r="BL412" s="17" t="s">
        <v>147</v>
      </c>
      <c r="BM412" s="230" t="s">
        <v>720</v>
      </c>
    </row>
    <row r="413" spans="1:51" s="12" customFormat="1" ht="12">
      <c r="A413" s="12"/>
      <c r="B413" s="232"/>
      <c r="C413" s="233"/>
      <c r="D413" s="234" t="s">
        <v>148</v>
      </c>
      <c r="E413" s="235" t="s">
        <v>1</v>
      </c>
      <c r="F413" s="236" t="s">
        <v>721</v>
      </c>
      <c r="G413" s="233"/>
      <c r="H413" s="237">
        <v>2608.76</v>
      </c>
      <c r="I413" s="238"/>
      <c r="J413" s="233"/>
      <c r="K413" s="233"/>
      <c r="L413" s="239"/>
      <c r="M413" s="240"/>
      <c r="N413" s="241"/>
      <c r="O413" s="241"/>
      <c r="P413" s="241"/>
      <c r="Q413" s="241"/>
      <c r="R413" s="241"/>
      <c r="S413" s="241"/>
      <c r="T413" s="242"/>
      <c r="U413" s="12"/>
      <c r="V413" s="12"/>
      <c r="W413" s="12"/>
      <c r="X413" s="12"/>
      <c r="Y413" s="12"/>
      <c r="Z413" s="12"/>
      <c r="AA413" s="12"/>
      <c r="AB413" s="12"/>
      <c r="AC413" s="12"/>
      <c r="AD413" s="12"/>
      <c r="AE413" s="12"/>
      <c r="AT413" s="243" t="s">
        <v>148</v>
      </c>
      <c r="AU413" s="243" t="s">
        <v>80</v>
      </c>
      <c r="AV413" s="12" t="s">
        <v>82</v>
      </c>
      <c r="AW413" s="12" t="s">
        <v>30</v>
      </c>
      <c r="AX413" s="12" t="s">
        <v>73</v>
      </c>
      <c r="AY413" s="243" t="s">
        <v>141</v>
      </c>
    </row>
    <row r="414" spans="1:51" s="12" customFormat="1" ht="12">
      <c r="A414" s="12"/>
      <c r="B414" s="232"/>
      <c r="C414" s="233"/>
      <c r="D414" s="234" t="s">
        <v>148</v>
      </c>
      <c r="E414" s="235" t="s">
        <v>1</v>
      </c>
      <c r="F414" s="236" t="s">
        <v>722</v>
      </c>
      <c r="G414" s="233"/>
      <c r="H414" s="237">
        <v>91.083</v>
      </c>
      <c r="I414" s="238"/>
      <c r="J414" s="233"/>
      <c r="K414" s="233"/>
      <c r="L414" s="239"/>
      <c r="M414" s="240"/>
      <c r="N414" s="241"/>
      <c r="O414" s="241"/>
      <c r="P414" s="241"/>
      <c r="Q414" s="241"/>
      <c r="R414" s="241"/>
      <c r="S414" s="241"/>
      <c r="T414" s="242"/>
      <c r="U414" s="12"/>
      <c r="V414" s="12"/>
      <c r="W414" s="12"/>
      <c r="X414" s="12"/>
      <c r="Y414" s="12"/>
      <c r="Z414" s="12"/>
      <c r="AA414" s="12"/>
      <c r="AB414" s="12"/>
      <c r="AC414" s="12"/>
      <c r="AD414" s="12"/>
      <c r="AE414" s="12"/>
      <c r="AT414" s="243" t="s">
        <v>148</v>
      </c>
      <c r="AU414" s="243" t="s">
        <v>80</v>
      </c>
      <c r="AV414" s="12" t="s">
        <v>82</v>
      </c>
      <c r="AW414" s="12" t="s">
        <v>30</v>
      </c>
      <c r="AX414" s="12" t="s">
        <v>73</v>
      </c>
      <c r="AY414" s="243" t="s">
        <v>141</v>
      </c>
    </row>
    <row r="415" spans="1:51" s="13" customFormat="1" ht="12">
      <c r="A415" s="13"/>
      <c r="B415" s="244"/>
      <c r="C415" s="245"/>
      <c r="D415" s="234" t="s">
        <v>148</v>
      </c>
      <c r="E415" s="246" t="s">
        <v>1</v>
      </c>
      <c r="F415" s="247" t="s">
        <v>150</v>
      </c>
      <c r="G415" s="245"/>
      <c r="H415" s="248">
        <v>2699.8430000000003</v>
      </c>
      <c r="I415" s="249"/>
      <c r="J415" s="245"/>
      <c r="K415" s="245"/>
      <c r="L415" s="250"/>
      <c r="M415" s="251"/>
      <c r="N415" s="252"/>
      <c r="O415" s="252"/>
      <c r="P415" s="252"/>
      <c r="Q415" s="252"/>
      <c r="R415" s="252"/>
      <c r="S415" s="252"/>
      <c r="T415" s="253"/>
      <c r="U415" s="13"/>
      <c r="V415" s="13"/>
      <c r="W415" s="13"/>
      <c r="X415" s="13"/>
      <c r="Y415" s="13"/>
      <c r="Z415" s="13"/>
      <c r="AA415" s="13"/>
      <c r="AB415" s="13"/>
      <c r="AC415" s="13"/>
      <c r="AD415" s="13"/>
      <c r="AE415" s="13"/>
      <c r="AT415" s="254" t="s">
        <v>148</v>
      </c>
      <c r="AU415" s="254" t="s">
        <v>80</v>
      </c>
      <c r="AV415" s="13" t="s">
        <v>147</v>
      </c>
      <c r="AW415" s="13" t="s">
        <v>30</v>
      </c>
      <c r="AX415" s="13" t="s">
        <v>80</v>
      </c>
      <c r="AY415" s="254" t="s">
        <v>141</v>
      </c>
    </row>
    <row r="416" spans="1:63" s="11" customFormat="1" ht="25.9" customHeight="1">
      <c r="A416" s="11"/>
      <c r="B416" s="205"/>
      <c r="C416" s="206"/>
      <c r="D416" s="207" t="s">
        <v>72</v>
      </c>
      <c r="E416" s="208" t="s">
        <v>723</v>
      </c>
      <c r="F416" s="208" t="s">
        <v>724</v>
      </c>
      <c r="G416" s="206"/>
      <c r="H416" s="206"/>
      <c r="I416" s="209"/>
      <c r="J416" s="210">
        <f>BK416</f>
        <v>0</v>
      </c>
      <c r="K416" s="206"/>
      <c r="L416" s="211"/>
      <c r="M416" s="212"/>
      <c r="N416" s="213"/>
      <c r="O416" s="213"/>
      <c r="P416" s="214">
        <f>P417</f>
        <v>0</v>
      </c>
      <c r="Q416" s="213"/>
      <c r="R416" s="214">
        <f>R417</f>
        <v>0</v>
      </c>
      <c r="S416" s="213"/>
      <c r="T416" s="215">
        <f>T417</f>
        <v>0</v>
      </c>
      <c r="U416" s="11"/>
      <c r="V416" s="11"/>
      <c r="W416" s="11"/>
      <c r="X416" s="11"/>
      <c r="Y416" s="11"/>
      <c r="Z416" s="11"/>
      <c r="AA416" s="11"/>
      <c r="AB416" s="11"/>
      <c r="AC416" s="11"/>
      <c r="AD416" s="11"/>
      <c r="AE416" s="11"/>
      <c r="AR416" s="216" t="s">
        <v>80</v>
      </c>
      <c r="AT416" s="217" t="s">
        <v>72</v>
      </c>
      <c r="AU416" s="217" t="s">
        <v>73</v>
      </c>
      <c r="AY416" s="216" t="s">
        <v>141</v>
      </c>
      <c r="BK416" s="218">
        <f>BK417</f>
        <v>0</v>
      </c>
    </row>
    <row r="417" spans="1:65" s="2" customFormat="1" ht="24.15" customHeight="1">
      <c r="A417" s="38"/>
      <c r="B417" s="39"/>
      <c r="C417" s="219" t="s">
        <v>491</v>
      </c>
      <c r="D417" s="219" t="s">
        <v>142</v>
      </c>
      <c r="E417" s="220" t="s">
        <v>725</v>
      </c>
      <c r="F417" s="221" t="s">
        <v>726</v>
      </c>
      <c r="G417" s="222" t="s">
        <v>315</v>
      </c>
      <c r="H417" s="223">
        <v>6023.552</v>
      </c>
      <c r="I417" s="224"/>
      <c r="J417" s="225">
        <f>ROUND(I417*H417,2)</f>
        <v>0</v>
      </c>
      <c r="K417" s="221" t="s">
        <v>276</v>
      </c>
      <c r="L417" s="44"/>
      <c r="M417" s="283" t="s">
        <v>1</v>
      </c>
      <c r="N417" s="284" t="s">
        <v>38</v>
      </c>
      <c r="O417" s="271"/>
      <c r="P417" s="285">
        <f>O417*H417</f>
        <v>0</v>
      </c>
      <c r="Q417" s="285">
        <v>0</v>
      </c>
      <c r="R417" s="285">
        <f>Q417*H417</f>
        <v>0</v>
      </c>
      <c r="S417" s="285">
        <v>0</v>
      </c>
      <c r="T417" s="286">
        <f>S417*H417</f>
        <v>0</v>
      </c>
      <c r="U417" s="38"/>
      <c r="V417" s="38"/>
      <c r="W417" s="38"/>
      <c r="X417" s="38"/>
      <c r="Y417" s="38"/>
      <c r="Z417" s="38"/>
      <c r="AA417" s="38"/>
      <c r="AB417" s="38"/>
      <c r="AC417" s="38"/>
      <c r="AD417" s="38"/>
      <c r="AE417" s="38"/>
      <c r="AR417" s="230" t="s">
        <v>147</v>
      </c>
      <c r="AT417" s="230" t="s">
        <v>142</v>
      </c>
      <c r="AU417" s="230" t="s">
        <v>80</v>
      </c>
      <c r="AY417" s="17" t="s">
        <v>141</v>
      </c>
      <c r="BE417" s="231">
        <f>IF(N417="základní",J417,0)</f>
        <v>0</v>
      </c>
      <c r="BF417" s="231">
        <f>IF(N417="snížená",J417,0)</f>
        <v>0</v>
      </c>
      <c r="BG417" s="231">
        <f>IF(N417="zákl. přenesená",J417,0)</f>
        <v>0</v>
      </c>
      <c r="BH417" s="231">
        <f>IF(N417="sníž. přenesená",J417,0)</f>
        <v>0</v>
      </c>
      <c r="BI417" s="231">
        <f>IF(N417="nulová",J417,0)</f>
        <v>0</v>
      </c>
      <c r="BJ417" s="17" t="s">
        <v>80</v>
      </c>
      <c r="BK417" s="231">
        <f>ROUND(I417*H417,2)</f>
        <v>0</v>
      </c>
      <c r="BL417" s="17" t="s">
        <v>147</v>
      </c>
      <c r="BM417" s="230" t="s">
        <v>727</v>
      </c>
    </row>
    <row r="418" spans="1:31" s="2" customFormat="1" ht="6.95" customHeight="1">
      <c r="A418" s="38"/>
      <c r="B418" s="66"/>
      <c r="C418" s="67"/>
      <c r="D418" s="67"/>
      <c r="E418" s="67"/>
      <c r="F418" s="67"/>
      <c r="G418" s="67"/>
      <c r="H418" s="67"/>
      <c r="I418" s="67"/>
      <c r="J418" s="67"/>
      <c r="K418" s="67"/>
      <c r="L418" s="44"/>
      <c r="M418" s="38"/>
      <c r="O418" s="38"/>
      <c r="P418" s="38"/>
      <c r="Q418" s="38"/>
      <c r="R418" s="38"/>
      <c r="S418" s="38"/>
      <c r="T418" s="38"/>
      <c r="U418" s="38"/>
      <c r="V418" s="38"/>
      <c r="W418" s="38"/>
      <c r="X418" s="38"/>
      <c r="Y418" s="38"/>
      <c r="Z418" s="38"/>
      <c r="AA418" s="38"/>
      <c r="AB418" s="38"/>
      <c r="AC418" s="38"/>
      <c r="AD418" s="38"/>
      <c r="AE418" s="38"/>
    </row>
  </sheetData>
  <sheetProtection password="CC35" sheet="1" objects="1" scenarios="1" formatColumns="0" formatRows="0" autoFilter="0"/>
  <autoFilter ref="C129:K417"/>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94</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728</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729</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ROUND(J123,2)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ROUND((SUM(BE123:BE141)),2)</f>
        <v>0</v>
      </c>
      <c r="G35" s="38"/>
      <c r="H35" s="38"/>
      <c r="I35" s="164">
        <v>0.21</v>
      </c>
      <c r="J35" s="163">
        <f>ROUND(((SUM(BE123:BE141))*I35),2)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ROUND((SUM(BF123:BF141)),2)</f>
        <v>0</v>
      </c>
      <c r="G36" s="38"/>
      <c r="H36" s="38"/>
      <c r="I36" s="164">
        <v>0.15</v>
      </c>
      <c r="J36" s="163">
        <f>ROUND(((SUM(BF123:BF141))*I36),2)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ROUND((SUM(BG123:BG141)),2)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ROUND((SUM(BH123:BH141)),2)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ROUND((SUM(BI123:BI141)),2)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728</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 000 - Vedlejší rozpočt...</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J123</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120</v>
      </c>
      <c r="E99" s="191"/>
      <c r="F99" s="191"/>
      <c r="G99" s="191"/>
      <c r="H99" s="191"/>
      <c r="I99" s="191"/>
      <c r="J99" s="192">
        <f>J124</f>
        <v>0</v>
      </c>
      <c r="K99" s="189"/>
      <c r="L99" s="193"/>
      <c r="S99" s="9"/>
      <c r="T99" s="9"/>
      <c r="U99" s="9"/>
      <c r="V99" s="9"/>
      <c r="W99" s="9"/>
      <c r="X99" s="9"/>
      <c r="Y99" s="9"/>
      <c r="Z99" s="9"/>
      <c r="AA99" s="9"/>
      <c r="AB99" s="9"/>
      <c r="AC99" s="9"/>
      <c r="AD99" s="9"/>
      <c r="AE99" s="9"/>
    </row>
    <row r="100" spans="1:31" s="9" customFormat="1" ht="24.95" customHeight="1">
      <c r="A100" s="9"/>
      <c r="B100" s="188"/>
      <c r="C100" s="189"/>
      <c r="D100" s="190" t="s">
        <v>121</v>
      </c>
      <c r="E100" s="191"/>
      <c r="F100" s="191"/>
      <c r="G100" s="191"/>
      <c r="H100" s="191"/>
      <c r="I100" s="191"/>
      <c r="J100" s="192">
        <f>J135</f>
        <v>0</v>
      </c>
      <c r="K100" s="189"/>
      <c r="L100" s="193"/>
      <c r="S100" s="9"/>
      <c r="T100" s="9"/>
      <c r="U100" s="9"/>
      <c r="V100" s="9"/>
      <c r="W100" s="9"/>
      <c r="X100" s="9"/>
      <c r="Y100" s="9"/>
      <c r="Z100" s="9"/>
      <c r="AA100" s="9"/>
      <c r="AB100" s="9"/>
      <c r="AC100" s="9"/>
      <c r="AD100" s="9"/>
      <c r="AE100" s="9"/>
    </row>
    <row r="101" spans="1:31" s="9" customFormat="1" ht="24.95" customHeight="1">
      <c r="A101" s="9"/>
      <c r="B101" s="188"/>
      <c r="C101" s="189"/>
      <c r="D101" s="190" t="s">
        <v>122</v>
      </c>
      <c r="E101" s="191"/>
      <c r="F101" s="191"/>
      <c r="G101" s="191"/>
      <c r="H101" s="191"/>
      <c r="I101" s="191"/>
      <c r="J101" s="192">
        <f>J137</f>
        <v>0</v>
      </c>
      <c r="K101" s="189"/>
      <c r="L101" s="193"/>
      <c r="S101" s="9"/>
      <c r="T101" s="9"/>
      <c r="U101" s="9"/>
      <c r="V101" s="9"/>
      <c r="W101" s="9"/>
      <c r="X101" s="9"/>
      <c r="Y101" s="9"/>
      <c r="Z101" s="9"/>
      <c r="AA101" s="9"/>
      <c r="AB101" s="9"/>
      <c r="AC101" s="9"/>
      <c r="AD101" s="9"/>
      <c r="AE101" s="9"/>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pans="1:31" s="2" customFormat="1" ht="24.95" customHeight="1">
      <c r="A108" s="38"/>
      <c r="B108" s="39"/>
      <c r="C108" s="23" t="s">
        <v>125</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183" t="str">
        <f>E7</f>
        <v xml:space="preserve">Modernizace silnice II/315 Hrádek  - Ústí nad Orlicí</v>
      </c>
      <c r="F111" s="32"/>
      <c r="G111" s="32"/>
      <c r="H111" s="32"/>
      <c r="I111" s="40"/>
      <c r="J111" s="40"/>
      <c r="K111" s="40"/>
      <c r="L111" s="63"/>
      <c r="S111" s="38"/>
      <c r="T111" s="38"/>
      <c r="U111" s="38"/>
      <c r="V111" s="38"/>
      <c r="W111" s="38"/>
      <c r="X111" s="38"/>
      <c r="Y111" s="38"/>
      <c r="Z111" s="38"/>
      <c r="AA111" s="38"/>
      <c r="AB111" s="38"/>
      <c r="AC111" s="38"/>
      <c r="AD111" s="38"/>
      <c r="AE111" s="38"/>
    </row>
    <row r="112" spans="2:12" s="1" customFormat="1" ht="12" customHeight="1">
      <c r="B112" s="21"/>
      <c r="C112" s="32" t="s">
        <v>111</v>
      </c>
      <c r="D112" s="22"/>
      <c r="E112" s="22"/>
      <c r="F112" s="22"/>
      <c r="G112" s="22"/>
      <c r="H112" s="22"/>
      <c r="I112" s="22"/>
      <c r="J112" s="22"/>
      <c r="K112" s="22"/>
      <c r="L112" s="20"/>
    </row>
    <row r="113" spans="1:31" s="2" customFormat="1" ht="16.5" customHeight="1">
      <c r="A113" s="38"/>
      <c r="B113" s="39"/>
      <c r="C113" s="40"/>
      <c r="D113" s="40"/>
      <c r="E113" s="183" t="s">
        <v>728</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113</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76" t="str">
        <f>E11</f>
        <v>SO 000 - Vedlejší rozpočt...</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20</v>
      </c>
      <c r="D117" s="40"/>
      <c r="E117" s="40"/>
      <c r="F117" s="27" t="str">
        <f>F14</f>
        <v xml:space="preserve"> </v>
      </c>
      <c r="G117" s="40"/>
      <c r="H117" s="40"/>
      <c r="I117" s="32" t="s">
        <v>22</v>
      </c>
      <c r="J117" s="79" t="str">
        <f>IF(J14="","",J14)</f>
        <v>10. 7. 2021</v>
      </c>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5.15" customHeight="1">
      <c r="A119" s="38"/>
      <c r="B119" s="39"/>
      <c r="C119" s="32" t="s">
        <v>24</v>
      </c>
      <c r="D119" s="40"/>
      <c r="E119" s="40"/>
      <c r="F119" s="27" t="str">
        <f>E17</f>
        <v xml:space="preserve"> </v>
      </c>
      <c r="G119" s="40"/>
      <c r="H119" s="40"/>
      <c r="I119" s="32" t="s">
        <v>29</v>
      </c>
      <c r="J119" s="36" t="str">
        <f>E23</f>
        <v xml:space="preserve"> </v>
      </c>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27</v>
      </c>
      <c r="D120" s="40"/>
      <c r="E120" s="40"/>
      <c r="F120" s="27" t="str">
        <f>IF(E20="","",E20)</f>
        <v>Vyplň údaj</v>
      </c>
      <c r="G120" s="40"/>
      <c r="H120" s="40"/>
      <c r="I120" s="32" t="s">
        <v>31</v>
      </c>
      <c r="J120" s="36" t="str">
        <f>E26</f>
        <v xml:space="preserve"> </v>
      </c>
      <c r="K120" s="40"/>
      <c r="L120" s="63"/>
      <c r="S120" s="38"/>
      <c r="T120" s="38"/>
      <c r="U120" s="38"/>
      <c r="V120" s="38"/>
      <c r="W120" s="38"/>
      <c r="X120" s="38"/>
      <c r="Y120" s="38"/>
      <c r="Z120" s="38"/>
      <c r="AA120" s="38"/>
      <c r="AB120" s="38"/>
      <c r="AC120" s="38"/>
      <c r="AD120" s="38"/>
      <c r="AE120" s="38"/>
    </row>
    <row r="121" spans="1:31" s="2" customFormat="1" ht="10.3"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10" customFormat="1" ht="29.25" customHeight="1">
      <c r="A122" s="194"/>
      <c r="B122" s="195"/>
      <c r="C122" s="196" t="s">
        <v>126</v>
      </c>
      <c r="D122" s="197" t="s">
        <v>58</v>
      </c>
      <c r="E122" s="197" t="s">
        <v>54</v>
      </c>
      <c r="F122" s="197" t="s">
        <v>55</v>
      </c>
      <c r="G122" s="197" t="s">
        <v>127</v>
      </c>
      <c r="H122" s="197" t="s">
        <v>128</v>
      </c>
      <c r="I122" s="197" t="s">
        <v>129</v>
      </c>
      <c r="J122" s="197" t="s">
        <v>117</v>
      </c>
      <c r="K122" s="198" t="s">
        <v>130</v>
      </c>
      <c r="L122" s="199"/>
      <c r="M122" s="100" t="s">
        <v>1</v>
      </c>
      <c r="N122" s="101" t="s">
        <v>37</v>
      </c>
      <c r="O122" s="101" t="s">
        <v>131</v>
      </c>
      <c r="P122" s="101" t="s">
        <v>132</v>
      </c>
      <c r="Q122" s="101" t="s">
        <v>133</v>
      </c>
      <c r="R122" s="101" t="s">
        <v>134</v>
      </c>
      <c r="S122" s="101" t="s">
        <v>135</v>
      </c>
      <c r="T122" s="102" t="s">
        <v>136</v>
      </c>
      <c r="U122" s="194"/>
      <c r="V122" s="194"/>
      <c r="W122" s="194"/>
      <c r="X122" s="194"/>
      <c r="Y122" s="194"/>
      <c r="Z122" s="194"/>
      <c r="AA122" s="194"/>
      <c r="AB122" s="194"/>
      <c r="AC122" s="194"/>
      <c r="AD122" s="194"/>
      <c r="AE122" s="194"/>
    </row>
    <row r="123" spans="1:63" s="2" customFormat="1" ht="22.8" customHeight="1">
      <c r="A123" s="38"/>
      <c r="B123" s="39"/>
      <c r="C123" s="107" t="s">
        <v>137</v>
      </c>
      <c r="D123" s="40"/>
      <c r="E123" s="40"/>
      <c r="F123" s="40"/>
      <c r="G123" s="40"/>
      <c r="H123" s="40"/>
      <c r="I123" s="40"/>
      <c r="J123" s="200">
        <f>BK123</f>
        <v>0</v>
      </c>
      <c r="K123" s="40"/>
      <c r="L123" s="44"/>
      <c r="M123" s="103"/>
      <c r="N123" s="201"/>
      <c r="O123" s="104"/>
      <c r="P123" s="202">
        <f>P124+P135+P137</f>
        <v>0</v>
      </c>
      <c r="Q123" s="104"/>
      <c r="R123" s="202">
        <f>R124+R135+R137</f>
        <v>0</v>
      </c>
      <c r="S123" s="104"/>
      <c r="T123" s="203">
        <f>T124+T135+T137</f>
        <v>0</v>
      </c>
      <c r="U123" s="38"/>
      <c r="V123" s="38"/>
      <c r="W123" s="38"/>
      <c r="X123" s="38"/>
      <c r="Y123" s="38"/>
      <c r="Z123" s="38"/>
      <c r="AA123" s="38"/>
      <c r="AB123" s="38"/>
      <c r="AC123" s="38"/>
      <c r="AD123" s="38"/>
      <c r="AE123" s="38"/>
      <c r="AT123" s="17" t="s">
        <v>72</v>
      </c>
      <c r="AU123" s="17" t="s">
        <v>119</v>
      </c>
      <c r="BK123" s="204">
        <f>BK124+BK135+BK137</f>
        <v>0</v>
      </c>
    </row>
    <row r="124" spans="1:63" s="11" customFormat="1" ht="25.9" customHeight="1">
      <c r="A124" s="11"/>
      <c r="B124" s="205"/>
      <c r="C124" s="206"/>
      <c r="D124" s="207" t="s">
        <v>72</v>
      </c>
      <c r="E124" s="208" t="s">
        <v>138</v>
      </c>
      <c r="F124" s="208" t="s">
        <v>139</v>
      </c>
      <c r="G124" s="206"/>
      <c r="H124" s="206"/>
      <c r="I124" s="209"/>
      <c r="J124" s="210">
        <f>BK124</f>
        <v>0</v>
      </c>
      <c r="K124" s="206"/>
      <c r="L124" s="211"/>
      <c r="M124" s="212"/>
      <c r="N124" s="213"/>
      <c r="O124" s="213"/>
      <c r="P124" s="214">
        <f>SUM(P125:P134)</f>
        <v>0</v>
      </c>
      <c r="Q124" s="213"/>
      <c r="R124" s="214">
        <f>SUM(R125:R134)</f>
        <v>0</v>
      </c>
      <c r="S124" s="213"/>
      <c r="T124" s="215">
        <f>SUM(T125:T134)</f>
        <v>0</v>
      </c>
      <c r="U124" s="11"/>
      <c r="V124" s="11"/>
      <c r="W124" s="11"/>
      <c r="X124" s="11"/>
      <c r="Y124" s="11"/>
      <c r="Z124" s="11"/>
      <c r="AA124" s="11"/>
      <c r="AB124" s="11"/>
      <c r="AC124" s="11"/>
      <c r="AD124" s="11"/>
      <c r="AE124" s="11"/>
      <c r="AR124" s="216" t="s">
        <v>140</v>
      </c>
      <c r="AT124" s="217" t="s">
        <v>72</v>
      </c>
      <c r="AU124" s="217" t="s">
        <v>73</v>
      </c>
      <c r="AY124" s="216" t="s">
        <v>141</v>
      </c>
      <c r="BK124" s="218">
        <f>SUM(BK125:BK134)</f>
        <v>0</v>
      </c>
    </row>
    <row r="125" spans="1:65" s="2" customFormat="1" ht="14.4" customHeight="1">
      <c r="A125" s="38"/>
      <c r="B125" s="39"/>
      <c r="C125" s="219" t="s">
        <v>80</v>
      </c>
      <c r="D125" s="219" t="s">
        <v>142</v>
      </c>
      <c r="E125" s="220" t="s">
        <v>143</v>
      </c>
      <c r="F125" s="221" t="s">
        <v>144</v>
      </c>
      <c r="G125" s="222" t="s">
        <v>145</v>
      </c>
      <c r="H125" s="223">
        <v>1</v>
      </c>
      <c r="I125" s="224"/>
      <c r="J125" s="225">
        <f>ROUND(I125*H125,2)</f>
        <v>0</v>
      </c>
      <c r="K125" s="221" t="s">
        <v>146</v>
      </c>
      <c r="L125" s="44"/>
      <c r="M125" s="226" t="s">
        <v>1</v>
      </c>
      <c r="N125" s="227" t="s">
        <v>38</v>
      </c>
      <c r="O125" s="91"/>
      <c r="P125" s="228">
        <f>O125*H125</f>
        <v>0</v>
      </c>
      <c r="Q125" s="228">
        <v>0</v>
      </c>
      <c r="R125" s="228">
        <f>Q125*H125</f>
        <v>0</v>
      </c>
      <c r="S125" s="228">
        <v>0</v>
      </c>
      <c r="T125" s="229">
        <f>S125*H125</f>
        <v>0</v>
      </c>
      <c r="U125" s="38"/>
      <c r="V125" s="38"/>
      <c r="W125" s="38"/>
      <c r="X125" s="38"/>
      <c r="Y125" s="38"/>
      <c r="Z125" s="38"/>
      <c r="AA125" s="38"/>
      <c r="AB125" s="38"/>
      <c r="AC125" s="38"/>
      <c r="AD125" s="38"/>
      <c r="AE125" s="38"/>
      <c r="AR125" s="230" t="s">
        <v>147</v>
      </c>
      <c r="AT125" s="230" t="s">
        <v>142</v>
      </c>
      <c r="AU125" s="230" t="s">
        <v>80</v>
      </c>
      <c r="AY125" s="17" t="s">
        <v>141</v>
      </c>
      <c r="BE125" s="231">
        <f>IF(N125="základní",J125,0)</f>
        <v>0</v>
      </c>
      <c r="BF125" s="231">
        <f>IF(N125="snížená",J125,0)</f>
        <v>0</v>
      </c>
      <c r="BG125" s="231">
        <f>IF(N125="zákl. přenesená",J125,0)</f>
        <v>0</v>
      </c>
      <c r="BH125" s="231">
        <f>IF(N125="sníž. přenesená",J125,0)</f>
        <v>0</v>
      </c>
      <c r="BI125" s="231">
        <f>IF(N125="nulová",J125,0)</f>
        <v>0</v>
      </c>
      <c r="BJ125" s="17" t="s">
        <v>80</v>
      </c>
      <c r="BK125" s="231">
        <f>ROUND(I125*H125,2)</f>
        <v>0</v>
      </c>
      <c r="BL125" s="17" t="s">
        <v>147</v>
      </c>
      <c r="BM125" s="230" t="s">
        <v>82</v>
      </c>
    </row>
    <row r="126" spans="1:51" s="12" customFormat="1" ht="12">
      <c r="A126" s="12"/>
      <c r="B126" s="232"/>
      <c r="C126" s="233"/>
      <c r="D126" s="234" t="s">
        <v>148</v>
      </c>
      <c r="E126" s="235" t="s">
        <v>1</v>
      </c>
      <c r="F126" s="236" t="s">
        <v>149</v>
      </c>
      <c r="G126" s="233"/>
      <c r="H126" s="237">
        <v>1</v>
      </c>
      <c r="I126" s="238"/>
      <c r="J126" s="233"/>
      <c r="K126" s="233"/>
      <c r="L126" s="239"/>
      <c r="M126" s="240"/>
      <c r="N126" s="241"/>
      <c r="O126" s="241"/>
      <c r="P126" s="241"/>
      <c r="Q126" s="241"/>
      <c r="R126" s="241"/>
      <c r="S126" s="241"/>
      <c r="T126" s="242"/>
      <c r="U126" s="12"/>
      <c r="V126" s="12"/>
      <c r="W126" s="12"/>
      <c r="X126" s="12"/>
      <c r="Y126" s="12"/>
      <c r="Z126" s="12"/>
      <c r="AA126" s="12"/>
      <c r="AB126" s="12"/>
      <c r="AC126" s="12"/>
      <c r="AD126" s="12"/>
      <c r="AE126" s="12"/>
      <c r="AT126" s="243" t="s">
        <v>148</v>
      </c>
      <c r="AU126" s="243" t="s">
        <v>80</v>
      </c>
      <c r="AV126" s="12" t="s">
        <v>82</v>
      </c>
      <c r="AW126" s="12" t="s">
        <v>30</v>
      </c>
      <c r="AX126" s="12" t="s">
        <v>73</v>
      </c>
      <c r="AY126" s="243" t="s">
        <v>141</v>
      </c>
    </row>
    <row r="127" spans="1:51" s="13" customFormat="1" ht="12">
      <c r="A127" s="13"/>
      <c r="B127" s="244"/>
      <c r="C127" s="245"/>
      <c r="D127" s="234" t="s">
        <v>148</v>
      </c>
      <c r="E127" s="246" t="s">
        <v>1</v>
      </c>
      <c r="F127" s="247" t="s">
        <v>150</v>
      </c>
      <c r="G127" s="245"/>
      <c r="H127" s="248">
        <v>1</v>
      </c>
      <c r="I127" s="249"/>
      <c r="J127" s="245"/>
      <c r="K127" s="245"/>
      <c r="L127" s="250"/>
      <c r="M127" s="251"/>
      <c r="N127" s="252"/>
      <c r="O127" s="252"/>
      <c r="P127" s="252"/>
      <c r="Q127" s="252"/>
      <c r="R127" s="252"/>
      <c r="S127" s="252"/>
      <c r="T127" s="253"/>
      <c r="U127" s="13"/>
      <c r="V127" s="13"/>
      <c r="W127" s="13"/>
      <c r="X127" s="13"/>
      <c r="Y127" s="13"/>
      <c r="Z127" s="13"/>
      <c r="AA127" s="13"/>
      <c r="AB127" s="13"/>
      <c r="AC127" s="13"/>
      <c r="AD127" s="13"/>
      <c r="AE127" s="13"/>
      <c r="AT127" s="254" t="s">
        <v>148</v>
      </c>
      <c r="AU127" s="254" t="s">
        <v>80</v>
      </c>
      <c r="AV127" s="13" t="s">
        <v>147</v>
      </c>
      <c r="AW127" s="13" t="s">
        <v>30</v>
      </c>
      <c r="AX127" s="13" t="s">
        <v>80</v>
      </c>
      <c r="AY127" s="254" t="s">
        <v>141</v>
      </c>
    </row>
    <row r="128" spans="1:65" s="2" customFormat="1" ht="14.4" customHeight="1">
      <c r="A128" s="38"/>
      <c r="B128" s="39"/>
      <c r="C128" s="219" t="s">
        <v>82</v>
      </c>
      <c r="D128" s="219" t="s">
        <v>142</v>
      </c>
      <c r="E128" s="220" t="s">
        <v>151</v>
      </c>
      <c r="F128" s="221" t="s">
        <v>152</v>
      </c>
      <c r="G128" s="222" t="s">
        <v>153</v>
      </c>
      <c r="H128" s="223">
        <v>500</v>
      </c>
      <c r="I128" s="224"/>
      <c r="J128" s="225">
        <f>ROUND(I128*H128,2)</f>
        <v>0</v>
      </c>
      <c r="K128" s="221" t="s">
        <v>1</v>
      </c>
      <c r="L128" s="44"/>
      <c r="M128" s="226" t="s">
        <v>1</v>
      </c>
      <c r="N128" s="227" t="s">
        <v>38</v>
      </c>
      <c r="O128" s="91"/>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147</v>
      </c>
      <c r="AT128" s="230" t="s">
        <v>142</v>
      </c>
      <c r="AU128" s="230" t="s">
        <v>80</v>
      </c>
      <c r="AY128" s="17" t="s">
        <v>141</v>
      </c>
      <c r="BE128" s="231">
        <f>IF(N128="základní",J128,0)</f>
        <v>0</v>
      </c>
      <c r="BF128" s="231">
        <f>IF(N128="snížená",J128,0)</f>
        <v>0</v>
      </c>
      <c r="BG128" s="231">
        <f>IF(N128="zákl. přenesená",J128,0)</f>
        <v>0</v>
      </c>
      <c r="BH128" s="231">
        <f>IF(N128="sníž. přenesená",J128,0)</f>
        <v>0</v>
      </c>
      <c r="BI128" s="231">
        <f>IF(N128="nulová",J128,0)</f>
        <v>0</v>
      </c>
      <c r="BJ128" s="17" t="s">
        <v>80</v>
      </c>
      <c r="BK128" s="231">
        <f>ROUND(I128*H128,2)</f>
        <v>0</v>
      </c>
      <c r="BL128" s="17" t="s">
        <v>147</v>
      </c>
      <c r="BM128" s="230" t="s">
        <v>147</v>
      </c>
    </row>
    <row r="129" spans="1:65" s="2" customFormat="1" ht="14.4" customHeight="1">
      <c r="A129" s="38"/>
      <c r="B129" s="39"/>
      <c r="C129" s="219" t="s">
        <v>156</v>
      </c>
      <c r="D129" s="219" t="s">
        <v>142</v>
      </c>
      <c r="E129" s="220" t="s">
        <v>157</v>
      </c>
      <c r="F129" s="221" t="s">
        <v>158</v>
      </c>
      <c r="G129" s="222" t="s">
        <v>153</v>
      </c>
      <c r="H129" s="223">
        <v>500</v>
      </c>
      <c r="I129" s="224"/>
      <c r="J129" s="225">
        <f>ROUND(I129*H129,2)</f>
        <v>0</v>
      </c>
      <c r="K129" s="221" t="s">
        <v>1</v>
      </c>
      <c r="L129" s="44"/>
      <c r="M129" s="226" t="s">
        <v>1</v>
      </c>
      <c r="N129" s="227" t="s">
        <v>38</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147</v>
      </c>
      <c r="AT129" s="230" t="s">
        <v>142</v>
      </c>
      <c r="AU129" s="230" t="s">
        <v>80</v>
      </c>
      <c r="AY129" s="17" t="s">
        <v>141</v>
      </c>
      <c r="BE129" s="231">
        <f>IF(N129="základní",J129,0)</f>
        <v>0</v>
      </c>
      <c r="BF129" s="231">
        <f>IF(N129="snížená",J129,0)</f>
        <v>0</v>
      </c>
      <c r="BG129" s="231">
        <f>IF(N129="zákl. přenesená",J129,0)</f>
        <v>0</v>
      </c>
      <c r="BH129" s="231">
        <f>IF(N129="sníž. přenesená",J129,0)</f>
        <v>0</v>
      </c>
      <c r="BI129" s="231">
        <f>IF(N129="nulová",J129,0)</f>
        <v>0</v>
      </c>
      <c r="BJ129" s="17" t="s">
        <v>80</v>
      </c>
      <c r="BK129" s="231">
        <f>ROUND(I129*H129,2)</f>
        <v>0</v>
      </c>
      <c r="BL129" s="17" t="s">
        <v>147</v>
      </c>
      <c r="BM129" s="230" t="s">
        <v>159</v>
      </c>
    </row>
    <row r="130" spans="1:65" s="2" customFormat="1" ht="14.4" customHeight="1">
      <c r="A130" s="38"/>
      <c r="B130" s="39"/>
      <c r="C130" s="219" t="s">
        <v>147</v>
      </c>
      <c r="D130" s="219" t="s">
        <v>142</v>
      </c>
      <c r="E130" s="220" t="s">
        <v>176</v>
      </c>
      <c r="F130" s="221" t="s">
        <v>177</v>
      </c>
      <c r="G130" s="222" t="s">
        <v>166</v>
      </c>
      <c r="H130" s="223">
        <v>1</v>
      </c>
      <c r="I130" s="224"/>
      <c r="J130" s="225">
        <f>ROUND(I130*H130,2)</f>
        <v>0</v>
      </c>
      <c r="K130" s="221" t="s">
        <v>1</v>
      </c>
      <c r="L130" s="44"/>
      <c r="M130" s="226" t="s">
        <v>1</v>
      </c>
      <c r="N130" s="227" t="s">
        <v>38</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147</v>
      </c>
      <c r="AT130" s="230" t="s">
        <v>142</v>
      </c>
      <c r="AU130" s="230" t="s">
        <v>80</v>
      </c>
      <c r="AY130" s="17" t="s">
        <v>141</v>
      </c>
      <c r="BE130" s="231">
        <f>IF(N130="základní",J130,0)</f>
        <v>0</v>
      </c>
      <c r="BF130" s="231">
        <f>IF(N130="snížená",J130,0)</f>
        <v>0</v>
      </c>
      <c r="BG130" s="231">
        <f>IF(N130="zákl. přenesená",J130,0)</f>
        <v>0</v>
      </c>
      <c r="BH130" s="231">
        <f>IF(N130="sníž. přenesená",J130,0)</f>
        <v>0</v>
      </c>
      <c r="BI130" s="231">
        <f>IF(N130="nulová",J130,0)</f>
        <v>0</v>
      </c>
      <c r="BJ130" s="17" t="s">
        <v>80</v>
      </c>
      <c r="BK130" s="231">
        <f>ROUND(I130*H130,2)</f>
        <v>0</v>
      </c>
      <c r="BL130" s="17" t="s">
        <v>147</v>
      </c>
      <c r="BM130" s="230" t="s">
        <v>162</v>
      </c>
    </row>
    <row r="131" spans="1:65" s="2" customFormat="1" ht="14.4" customHeight="1">
      <c r="A131" s="38"/>
      <c r="B131" s="39"/>
      <c r="C131" s="219" t="s">
        <v>140</v>
      </c>
      <c r="D131" s="219" t="s">
        <v>142</v>
      </c>
      <c r="E131" s="220" t="s">
        <v>185</v>
      </c>
      <c r="F131" s="221" t="s">
        <v>186</v>
      </c>
      <c r="G131" s="222" t="s">
        <v>166</v>
      </c>
      <c r="H131" s="223">
        <v>1</v>
      </c>
      <c r="I131" s="224"/>
      <c r="J131" s="225">
        <f>ROUND(I131*H131,2)</f>
        <v>0</v>
      </c>
      <c r="K131" s="221" t="s">
        <v>1</v>
      </c>
      <c r="L131" s="44"/>
      <c r="M131" s="226" t="s">
        <v>1</v>
      </c>
      <c r="N131" s="227" t="s">
        <v>38</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147</v>
      </c>
      <c r="AT131" s="230" t="s">
        <v>142</v>
      </c>
      <c r="AU131" s="230" t="s">
        <v>80</v>
      </c>
      <c r="AY131" s="17" t="s">
        <v>141</v>
      </c>
      <c r="BE131" s="231">
        <f>IF(N131="základní",J131,0)</f>
        <v>0</v>
      </c>
      <c r="BF131" s="231">
        <f>IF(N131="snížená",J131,0)</f>
        <v>0</v>
      </c>
      <c r="BG131" s="231">
        <f>IF(N131="zákl. přenesená",J131,0)</f>
        <v>0</v>
      </c>
      <c r="BH131" s="231">
        <f>IF(N131="sníž. přenesená",J131,0)</f>
        <v>0</v>
      </c>
      <c r="BI131" s="231">
        <f>IF(N131="nulová",J131,0)</f>
        <v>0</v>
      </c>
      <c r="BJ131" s="17" t="s">
        <v>80</v>
      </c>
      <c r="BK131" s="231">
        <f>ROUND(I131*H131,2)</f>
        <v>0</v>
      </c>
      <c r="BL131" s="17" t="s">
        <v>147</v>
      </c>
      <c r="BM131" s="230" t="s">
        <v>167</v>
      </c>
    </row>
    <row r="132" spans="1:51" s="12" customFormat="1" ht="12">
      <c r="A132" s="12"/>
      <c r="B132" s="232"/>
      <c r="C132" s="233"/>
      <c r="D132" s="234" t="s">
        <v>148</v>
      </c>
      <c r="E132" s="235" t="s">
        <v>1</v>
      </c>
      <c r="F132" s="236" t="s">
        <v>80</v>
      </c>
      <c r="G132" s="233"/>
      <c r="H132" s="237">
        <v>1</v>
      </c>
      <c r="I132" s="238"/>
      <c r="J132" s="233"/>
      <c r="K132" s="233"/>
      <c r="L132" s="239"/>
      <c r="M132" s="240"/>
      <c r="N132" s="241"/>
      <c r="O132" s="241"/>
      <c r="P132" s="241"/>
      <c r="Q132" s="241"/>
      <c r="R132" s="241"/>
      <c r="S132" s="241"/>
      <c r="T132" s="242"/>
      <c r="U132" s="12"/>
      <c r="V132" s="12"/>
      <c r="W132" s="12"/>
      <c r="X132" s="12"/>
      <c r="Y132" s="12"/>
      <c r="Z132" s="12"/>
      <c r="AA132" s="12"/>
      <c r="AB132" s="12"/>
      <c r="AC132" s="12"/>
      <c r="AD132" s="12"/>
      <c r="AE132" s="12"/>
      <c r="AT132" s="243" t="s">
        <v>148</v>
      </c>
      <c r="AU132" s="243" t="s">
        <v>80</v>
      </c>
      <c r="AV132" s="12" t="s">
        <v>82</v>
      </c>
      <c r="AW132" s="12" t="s">
        <v>30</v>
      </c>
      <c r="AX132" s="12" t="s">
        <v>73</v>
      </c>
      <c r="AY132" s="243" t="s">
        <v>141</v>
      </c>
    </row>
    <row r="133" spans="1:51" s="14" customFormat="1" ht="12">
      <c r="A133" s="14"/>
      <c r="B133" s="259"/>
      <c r="C133" s="260"/>
      <c r="D133" s="234" t="s">
        <v>148</v>
      </c>
      <c r="E133" s="261" t="s">
        <v>1</v>
      </c>
      <c r="F133" s="262" t="s">
        <v>189</v>
      </c>
      <c r="G133" s="260"/>
      <c r="H133" s="261" t="s">
        <v>1</v>
      </c>
      <c r="I133" s="263"/>
      <c r="J133" s="260"/>
      <c r="K133" s="260"/>
      <c r="L133" s="264"/>
      <c r="M133" s="265"/>
      <c r="N133" s="266"/>
      <c r="O133" s="266"/>
      <c r="P133" s="266"/>
      <c r="Q133" s="266"/>
      <c r="R133" s="266"/>
      <c r="S133" s="266"/>
      <c r="T133" s="267"/>
      <c r="U133" s="14"/>
      <c r="V133" s="14"/>
      <c r="W133" s="14"/>
      <c r="X133" s="14"/>
      <c r="Y133" s="14"/>
      <c r="Z133" s="14"/>
      <c r="AA133" s="14"/>
      <c r="AB133" s="14"/>
      <c r="AC133" s="14"/>
      <c r="AD133" s="14"/>
      <c r="AE133" s="14"/>
      <c r="AT133" s="268" t="s">
        <v>148</v>
      </c>
      <c r="AU133" s="268" t="s">
        <v>80</v>
      </c>
      <c r="AV133" s="14" t="s">
        <v>80</v>
      </c>
      <c r="AW133" s="14" t="s">
        <v>30</v>
      </c>
      <c r="AX133" s="14" t="s">
        <v>73</v>
      </c>
      <c r="AY133" s="268" t="s">
        <v>141</v>
      </c>
    </row>
    <row r="134" spans="1:51" s="13" customFormat="1" ht="12">
      <c r="A134" s="13"/>
      <c r="B134" s="244"/>
      <c r="C134" s="245"/>
      <c r="D134" s="234" t="s">
        <v>148</v>
      </c>
      <c r="E134" s="246" t="s">
        <v>1</v>
      </c>
      <c r="F134" s="247" t="s">
        <v>150</v>
      </c>
      <c r="G134" s="245"/>
      <c r="H134" s="248">
        <v>1</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148</v>
      </c>
      <c r="AU134" s="254" t="s">
        <v>80</v>
      </c>
      <c r="AV134" s="13" t="s">
        <v>147</v>
      </c>
      <c r="AW134" s="13" t="s">
        <v>30</v>
      </c>
      <c r="AX134" s="13" t="s">
        <v>80</v>
      </c>
      <c r="AY134" s="254" t="s">
        <v>141</v>
      </c>
    </row>
    <row r="135" spans="1:63" s="11" customFormat="1" ht="25.9" customHeight="1">
      <c r="A135" s="11"/>
      <c r="B135" s="205"/>
      <c r="C135" s="206"/>
      <c r="D135" s="207" t="s">
        <v>72</v>
      </c>
      <c r="E135" s="208" t="s">
        <v>195</v>
      </c>
      <c r="F135" s="208" t="s">
        <v>196</v>
      </c>
      <c r="G135" s="206"/>
      <c r="H135" s="206"/>
      <c r="I135" s="209"/>
      <c r="J135" s="210">
        <f>BK135</f>
        <v>0</v>
      </c>
      <c r="K135" s="206"/>
      <c r="L135" s="211"/>
      <c r="M135" s="212"/>
      <c r="N135" s="213"/>
      <c r="O135" s="213"/>
      <c r="P135" s="214">
        <f>P136</f>
        <v>0</v>
      </c>
      <c r="Q135" s="213"/>
      <c r="R135" s="214">
        <f>R136</f>
        <v>0</v>
      </c>
      <c r="S135" s="213"/>
      <c r="T135" s="215">
        <f>T136</f>
        <v>0</v>
      </c>
      <c r="U135" s="11"/>
      <c r="V135" s="11"/>
      <c r="W135" s="11"/>
      <c r="X135" s="11"/>
      <c r="Y135" s="11"/>
      <c r="Z135" s="11"/>
      <c r="AA135" s="11"/>
      <c r="AB135" s="11"/>
      <c r="AC135" s="11"/>
      <c r="AD135" s="11"/>
      <c r="AE135" s="11"/>
      <c r="AR135" s="216" t="s">
        <v>140</v>
      </c>
      <c r="AT135" s="217" t="s">
        <v>72</v>
      </c>
      <c r="AU135" s="217" t="s">
        <v>73</v>
      </c>
      <c r="AY135" s="216" t="s">
        <v>141</v>
      </c>
      <c r="BK135" s="218">
        <f>BK136</f>
        <v>0</v>
      </c>
    </row>
    <row r="136" spans="1:65" s="2" customFormat="1" ht="14.4" customHeight="1">
      <c r="A136" s="38"/>
      <c r="B136" s="39"/>
      <c r="C136" s="219" t="s">
        <v>159</v>
      </c>
      <c r="D136" s="219" t="s">
        <v>142</v>
      </c>
      <c r="E136" s="220" t="s">
        <v>198</v>
      </c>
      <c r="F136" s="221" t="s">
        <v>199</v>
      </c>
      <c r="G136" s="222" t="s">
        <v>200</v>
      </c>
      <c r="H136" s="223">
        <v>1</v>
      </c>
      <c r="I136" s="224"/>
      <c r="J136" s="225">
        <f>ROUND(I136*H136,2)</f>
        <v>0</v>
      </c>
      <c r="K136" s="221" t="s">
        <v>1</v>
      </c>
      <c r="L136" s="44"/>
      <c r="M136" s="226" t="s">
        <v>1</v>
      </c>
      <c r="N136" s="227" t="s">
        <v>38</v>
      </c>
      <c r="O136" s="91"/>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147</v>
      </c>
      <c r="AT136" s="230" t="s">
        <v>142</v>
      </c>
      <c r="AU136" s="230" t="s">
        <v>80</v>
      </c>
      <c r="AY136" s="17" t="s">
        <v>141</v>
      </c>
      <c r="BE136" s="231">
        <f>IF(N136="základní",J136,0)</f>
        <v>0</v>
      </c>
      <c r="BF136" s="231">
        <f>IF(N136="snížená",J136,0)</f>
        <v>0</v>
      </c>
      <c r="BG136" s="231">
        <f>IF(N136="zákl. přenesená",J136,0)</f>
        <v>0</v>
      </c>
      <c r="BH136" s="231">
        <f>IF(N136="sníž. přenesená",J136,0)</f>
        <v>0</v>
      </c>
      <c r="BI136" s="231">
        <f>IF(N136="nulová",J136,0)</f>
        <v>0</v>
      </c>
      <c r="BJ136" s="17" t="s">
        <v>80</v>
      </c>
      <c r="BK136" s="231">
        <f>ROUND(I136*H136,2)</f>
        <v>0</v>
      </c>
      <c r="BL136" s="17" t="s">
        <v>147</v>
      </c>
      <c r="BM136" s="230" t="s">
        <v>172</v>
      </c>
    </row>
    <row r="137" spans="1:63" s="11" customFormat="1" ht="25.9" customHeight="1">
      <c r="A137" s="11"/>
      <c r="B137" s="205"/>
      <c r="C137" s="206"/>
      <c r="D137" s="207" t="s">
        <v>72</v>
      </c>
      <c r="E137" s="208" t="s">
        <v>203</v>
      </c>
      <c r="F137" s="208" t="s">
        <v>204</v>
      </c>
      <c r="G137" s="206"/>
      <c r="H137" s="206"/>
      <c r="I137" s="209"/>
      <c r="J137" s="210">
        <f>BK137</f>
        <v>0</v>
      </c>
      <c r="K137" s="206"/>
      <c r="L137" s="211"/>
      <c r="M137" s="212"/>
      <c r="N137" s="213"/>
      <c r="O137" s="213"/>
      <c r="P137" s="214">
        <f>SUM(P138:P141)</f>
        <v>0</v>
      </c>
      <c r="Q137" s="213"/>
      <c r="R137" s="214">
        <f>SUM(R138:R141)</f>
        <v>0</v>
      </c>
      <c r="S137" s="213"/>
      <c r="T137" s="215">
        <f>SUM(T138:T141)</f>
        <v>0</v>
      </c>
      <c r="U137" s="11"/>
      <c r="V137" s="11"/>
      <c r="W137" s="11"/>
      <c r="X137" s="11"/>
      <c r="Y137" s="11"/>
      <c r="Z137" s="11"/>
      <c r="AA137" s="11"/>
      <c r="AB137" s="11"/>
      <c r="AC137" s="11"/>
      <c r="AD137" s="11"/>
      <c r="AE137" s="11"/>
      <c r="AR137" s="216" t="s">
        <v>140</v>
      </c>
      <c r="AT137" s="217" t="s">
        <v>72</v>
      </c>
      <c r="AU137" s="217" t="s">
        <v>73</v>
      </c>
      <c r="AY137" s="216" t="s">
        <v>141</v>
      </c>
      <c r="BK137" s="218">
        <f>SUM(BK138:BK141)</f>
        <v>0</v>
      </c>
    </row>
    <row r="138" spans="1:65" s="2" customFormat="1" ht="14.4" customHeight="1">
      <c r="A138" s="38"/>
      <c r="B138" s="39"/>
      <c r="C138" s="219" t="s">
        <v>175</v>
      </c>
      <c r="D138" s="219" t="s">
        <v>142</v>
      </c>
      <c r="E138" s="220" t="s">
        <v>205</v>
      </c>
      <c r="F138" s="221" t="s">
        <v>206</v>
      </c>
      <c r="G138" s="222" t="s">
        <v>166</v>
      </c>
      <c r="H138" s="223">
        <v>1</v>
      </c>
      <c r="I138" s="224"/>
      <c r="J138" s="225">
        <f>ROUND(I138*H138,2)</f>
        <v>0</v>
      </c>
      <c r="K138" s="221" t="s">
        <v>1</v>
      </c>
      <c r="L138" s="44"/>
      <c r="M138" s="226" t="s">
        <v>1</v>
      </c>
      <c r="N138" s="227" t="s">
        <v>38</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147</v>
      </c>
      <c r="AT138" s="230" t="s">
        <v>142</v>
      </c>
      <c r="AU138" s="230" t="s">
        <v>80</v>
      </c>
      <c r="AY138" s="17" t="s">
        <v>141</v>
      </c>
      <c r="BE138" s="231">
        <f>IF(N138="základní",J138,0)</f>
        <v>0</v>
      </c>
      <c r="BF138" s="231">
        <f>IF(N138="snížená",J138,0)</f>
        <v>0</v>
      </c>
      <c r="BG138" s="231">
        <f>IF(N138="zákl. přenesená",J138,0)</f>
        <v>0</v>
      </c>
      <c r="BH138" s="231">
        <f>IF(N138="sníž. přenesená",J138,0)</f>
        <v>0</v>
      </c>
      <c r="BI138" s="231">
        <f>IF(N138="nulová",J138,0)</f>
        <v>0</v>
      </c>
      <c r="BJ138" s="17" t="s">
        <v>80</v>
      </c>
      <c r="BK138" s="231">
        <f>ROUND(I138*H138,2)</f>
        <v>0</v>
      </c>
      <c r="BL138" s="17" t="s">
        <v>147</v>
      </c>
      <c r="BM138" s="230" t="s">
        <v>178</v>
      </c>
    </row>
    <row r="139" spans="1:51" s="12" customFormat="1" ht="12">
      <c r="A139" s="12"/>
      <c r="B139" s="232"/>
      <c r="C139" s="233"/>
      <c r="D139" s="234" t="s">
        <v>148</v>
      </c>
      <c r="E139" s="235" t="s">
        <v>1</v>
      </c>
      <c r="F139" s="236" t="s">
        <v>80</v>
      </c>
      <c r="G139" s="233"/>
      <c r="H139" s="237">
        <v>1</v>
      </c>
      <c r="I139" s="238"/>
      <c r="J139" s="233"/>
      <c r="K139" s="233"/>
      <c r="L139" s="239"/>
      <c r="M139" s="240"/>
      <c r="N139" s="241"/>
      <c r="O139" s="241"/>
      <c r="P139" s="241"/>
      <c r="Q139" s="241"/>
      <c r="R139" s="241"/>
      <c r="S139" s="241"/>
      <c r="T139" s="242"/>
      <c r="U139" s="12"/>
      <c r="V139" s="12"/>
      <c r="W139" s="12"/>
      <c r="X139" s="12"/>
      <c r="Y139" s="12"/>
      <c r="Z139" s="12"/>
      <c r="AA139" s="12"/>
      <c r="AB139" s="12"/>
      <c r="AC139" s="12"/>
      <c r="AD139" s="12"/>
      <c r="AE139" s="12"/>
      <c r="AT139" s="243" t="s">
        <v>148</v>
      </c>
      <c r="AU139" s="243" t="s">
        <v>80</v>
      </c>
      <c r="AV139" s="12" t="s">
        <v>82</v>
      </c>
      <c r="AW139" s="12" t="s">
        <v>30</v>
      </c>
      <c r="AX139" s="12" t="s">
        <v>73</v>
      </c>
      <c r="AY139" s="243" t="s">
        <v>141</v>
      </c>
    </row>
    <row r="140" spans="1:51" s="14" customFormat="1" ht="12">
      <c r="A140" s="14"/>
      <c r="B140" s="259"/>
      <c r="C140" s="260"/>
      <c r="D140" s="234" t="s">
        <v>148</v>
      </c>
      <c r="E140" s="261" t="s">
        <v>1</v>
      </c>
      <c r="F140" s="262" t="s">
        <v>209</v>
      </c>
      <c r="G140" s="260"/>
      <c r="H140" s="261" t="s">
        <v>1</v>
      </c>
      <c r="I140" s="263"/>
      <c r="J140" s="260"/>
      <c r="K140" s="260"/>
      <c r="L140" s="264"/>
      <c r="M140" s="265"/>
      <c r="N140" s="266"/>
      <c r="O140" s="266"/>
      <c r="P140" s="266"/>
      <c r="Q140" s="266"/>
      <c r="R140" s="266"/>
      <c r="S140" s="266"/>
      <c r="T140" s="267"/>
      <c r="U140" s="14"/>
      <c r="V140" s="14"/>
      <c r="W140" s="14"/>
      <c r="X140" s="14"/>
      <c r="Y140" s="14"/>
      <c r="Z140" s="14"/>
      <c r="AA140" s="14"/>
      <c r="AB140" s="14"/>
      <c r="AC140" s="14"/>
      <c r="AD140" s="14"/>
      <c r="AE140" s="14"/>
      <c r="AT140" s="268" t="s">
        <v>148</v>
      </c>
      <c r="AU140" s="268" t="s">
        <v>80</v>
      </c>
      <c r="AV140" s="14" t="s">
        <v>80</v>
      </c>
      <c r="AW140" s="14" t="s">
        <v>30</v>
      </c>
      <c r="AX140" s="14" t="s">
        <v>73</v>
      </c>
      <c r="AY140" s="268" t="s">
        <v>141</v>
      </c>
    </row>
    <row r="141" spans="1:51" s="13" customFormat="1" ht="12">
      <c r="A141" s="13"/>
      <c r="B141" s="244"/>
      <c r="C141" s="245"/>
      <c r="D141" s="234" t="s">
        <v>148</v>
      </c>
      <c r="E141" s="246" t="s">
        <v>1</v>
      </c>
      <c r="F141" s="247" t="s">
        <v>150</v>
      </c>
      <c r="G141" s="245"/>
      <c r="H141" s="248">
        <v>1</v>
      </c>
      <c r="I141" s="249"/>
      <c r="J141" s="245"/>
      <c r="K141" s="245"/>
      <c r="L141" s="250"/>
      <c r="M141" s="287"/>
      <c r="N141" s="288"/>
      <c r="O141" s="288"/>
      <c r="P141" s="288"/>
      <c r="Q141" s="288"/>
      <c r="R141" s="288"/>
      <c r="S141" s="288"/>
      <c r="T141" s="289"/>
      <c r="U141" s="13"/>
      <c r="V141" s="13"/>
      <c r="W141" s="13"/>
      <c r="X141" s="13"/>
      <c r="Y141" s="13"/>
      <c r="Z141" s="13"/>
      <c r="AA141" s="13"/>
      <c r="AB141" s="13"/>
      <c r="AC141" s="13"/>
      <c r="AD141" s="13"/>
      <c r="AE141" s="13"/>
      <c r="AT141" s="254" t="s">
        <v>148</v>
      </c>
      <c r="AU141" s="254" t="s">
        <v>80</v>
      </c>
      <c r="AV141" s="13" t="s">
        <v>147</v>
      </c>
      <c r="AW141" s="13" t="s">
        <v>30</v>
      </c>
      <c r="AX141" s="13" t="s">
        <v>80</v>
      </c>
      <c r="AY141" s="254" t="s">
        <v>141</v>
      </c>
    </row>
    <row r="142" spans="1:31" s="2" customFormat="1" ht="6.95" customHeight="1">
      <c r="A142" s="38"/>
      <c r="B142" s="66"/>
      <c r="C142" s="67"/>
      <c r="D142" s="67"/>
      <c r="E142" s="67"/>
      <c r="F142" s="67"/>
      <c r="G142" s="67"/>
      <c r="H142" s="67"/>
      <c r="I142" s="67"/>
      <c r="J142" s="67"/>
      <c r="K142" s="67"/>
      <c r="L142" s="44"/>
      <c r="M142" s="38"/>
      <c r="O142" s="38"/>
      <c r="P142" s="38"/>
      <c r="Q142" s="38"/>
      <c r="R142" s="38"/>
      <c r="S142" s="38"/>
      <c r="T142" s="38"/>
      <c r="U142" s="38"/>
      <c r="V142" s="38"/>
      <c r="W142" s="38"/>
      <c r="X142" s="38"/>
      <c r="Y142" s="38"/>
      <c r="Z142" s="38"/>
      <c r="AA142" s="38"/>
      <c r="AB142" s="38"/>
      <c r="AC142" s="38"/>
      <c r="AD142" s="38"/>
      <c r="AE142" s="38"/>
    </row>
  </sheetData>
  <sheetProtection password="CC35" sheet="1" objects="1" scenarios="1" formatColumns="0" formatRows="0" autoFilter="0"/>
  <autoFilter ref="C122:K14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96</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728</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730</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ROUND(J128,2)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ROUND((SUM(BE128:BE213)),2)</f>
        <v>0</v>
      </c>
      <c r="G35" s="38"/>
      <c r="H35" s="38"/>
      <c r="I35" s="164">
        <v>0.21</v>
      </c>
      <c r="J35" s="163">
        <f>ROUND(((SUM(BE128:BE213))*I35),2)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ROUND((SUM(BF128:BF213)),2)</f>
        <v>0</v>
      </c>
      <c r="G36" s="38"/>
      <c r="H36" s="38"/>
      <c r="I36" s="164">
        <v>0.15</v>
      </c>
      <c r="J36" s="163">
        <f>ROUND(((SUM(BF128:BF213))*I36),2)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ROUND((SUM(BG128:BG213)),2)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ROUND((SUM(BH128:BH213)),2)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ROUND((SUM(BI128:BI213)),2)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728</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1 - Sanace území</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J128</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731</v>
      </c>
      <c r="E99" s="191"/>
      <c r="F99" s="191"/>
      <c r="G99" s="191"/>
      <c r="H99" s="191"/>
      <c r="I99" s="191"/>
      <c r="J99" s="192">
        <f>J129</f>
        <v>0</v>
      </c>
      <c r="K99" s="189"/>
      <c r="L99" s="193"/>
      <c r="S99" s="9"/>
      <c r="T99" s="9"/>
      <c r="U99" s="9"/>
      <c r="V99" s="9"/>
      <c r="W99" s="9"/>
      <c r="X99" s="9"/>
      <c r="Y99" s="9"/>
      <c r="Z99" s="9"/>
      <c r="AA99" s="9"/>
      <c r="AB99" s="9"/>
      <c r="AC99" s="9"/>
      <c r="AD99" s="9"/>
      <c r="AE99" s="9"/>
    </row>
    <row r="100" spans="1:31" s="15" customFormat="1" ht="19.9" customHeight="1">
      <c r="A100" s="15"/>
      <c r="B100" s="290"/>
      <c r="C100" s="133"/>
      <c r="D100" s="291" t="s">
        <v>732</v>
      </c>
      <c r="E100" s="292"/>
      <c r="F100" s="292"/>
      <c r="G100" s="292"/>
      <c r="H100" s="292"/>
      <c r="I100" s="292"/>
      <c r="J100" s="293">
        <f>J130</f>
        <v>0</v>
      </c>
      <c r="K100" s="133"/>
      <c r="L100" s="294"/>
      <c r="S100" s="15"/>
      <c r="T100" s="15"/>
      <c r="U100" s="15"/>
      <c r="V100" s="15"/>
      <c r="W100" s="15"/>
      <c r="X100" s="15"/>
      <c r="Y100" s="15"/>
      <c r="Z100" s="15"/>
      <c r="AA100" s="15"/>
      <c r="AB100" s="15"/>
      <c r="AC100" s="15"/>
      <c r="AD100" s="15"/>
      <c r="AE100" s="15"/>
    </row>
    <row r="101" spans="1:31" s="15" customFormat="1" ht="19.9" customHeight="1">
      <c r="A101" s="15"/>
      <c r="B101" s="290"/>
      <c r="C101" s="133"/>
      <c r="D101" s="291" t="s">
        <v>733</v>
      </c>
      <c r="E101" s="292"/>
      <c r="F101" s="292"/>
      <c r="G101" s="292"/>
      <c r="H101" s="292"/>
      <c r="I101" s="292"/>
      <c r="J101" s="293">
        <f>J150</f>
        <v>0</v>
      </c>
      <c r="K101" s="133"/>
      <c r="L101" s="294"/>
      <c r="S101" s="15"/>
      <c r="T101" s="15"/>
      <c r="U101" s="15"/>
      <c r="V101" s="15"/>
      <c r="W101" s="15"/>
      <c r="X101" s="15"/>
      <c r="Y101" s="15"/>
      <c r="Z101" s="15"/>
      <c r="AA101" s="15"/>
      <c r="AB101" s="15"/>
      <c r="AC101" s="15"/>
      <c r="AD101" s="15"/>
      <c r="AE101" s="15"/>
    </row>
    <row r="102" spans="1:31" s="15" customFormat="1" ht="19.9" customHeight="1">
      <c r="A102" s="15"/>
      <c r="B102" s="290"/>
      <c r="C102" s="133"/>
      <c r="D102" s="291" t="s">
        <v>734</v>
      </c>
      <c r="E102" s="292"/>
      <c r="F102" s="292"/>
      <c r="G102" s="292"/>
      <c r="H102" s="292"/>
      <c r="I102" s="292"/>
      <c r="J102" s="293">
        <f>J190</f>
        <v>0</v>
      </c>
      <c r="K102" s="133"/>
      <c r="L102" s="294"/>
      <c r="S102" s="15"/>
      <c r="T102" s="15"/>
      <c r="U102" s="15"/>
      <c r="V102" s="15"/>
      <c r="W102" s="15"/>
      <c r="X102" s="15"/>
      <c r="Y102" s="15"/>
      <c r="Z102" s="15"/>
      <c r="AA102" s="15"/>
      <c r="AB102" s="15"/>
      <c r="AC102" s="15"/>
      <c r="AD102" s="15"/>
      <c r="AE102" s="15"/>
    </row>
    <row r="103" spans="1:31" s="15" customFormat="1" ht="19.9" customHeight="1">
      <c r="A103" s="15"/>
      <c r="B103" s="290"/>
      <c r="C103" s="133"/>
      <c r="D103" s="291" t="s">
        <v>735</v>
      </c>
      <c r="E103" s="292"/>
      <c r="F103" s="292"/>
      <c r="G103" s="292"/>
      <c r="H103" s="292"/>
      <c r="I103" s="292"/>
      <c r="J103" s="293">
        <f>J196</f>
        <v>0</v>
      </c>
      <c r="K103" s="133"/>
      <c r="L103" s="294"/>
      <c r="S103" s="15"/>
      <c r="T103" s="15"/>
      <c r="U103" s="15"/>
      <c r="V103" s="15"/>
      <c r="W103" s="15"/>
      <c r="X103" s="15"/>
      <c r="Y103" s="15"/>
      <c r="Z103" s="15"/>
      <c r="AA103" s="15"/>
      <c r="AB103" s="15"/>
      <c r="AC103" s="15"/>
      <c r="AD103" s="15"/>
      <c r="AE103" s="15"/>
    </row>
    <row r="104" spans="1:31" s="15" customFormat="1" ht="19.9" customHeight="1">
      <c r="A104" s="15"/>
      <c r="B104" s="290"/>
      <c r="C104" s="133"/>
      <c r="D104" s="291" t="s">
        <v>736</v>
      </c>
      <c r="E104" s="292"/>
      <c r="F104" s="292"/>
      <c r="G104" s="292"/>
      <c r="H104" s="292"/>
      <c r="I104" s="292"/>
      <c r="J104" s="293">
        <f>J207</f>
        <v>0</v>
      </c>
      <c r="K104" s="133"/>
      <c r="L104" s="294"/>
      <c r="S104" s="15"/>
      <c r="T104" s="15"/>
      <c r="U104" s="15"/>
      <c r="V104" s="15"/>
      <c r="W104" s="15"/>
      <c r="X104" s="15"/>
      <c r="Y104" s="15"/>
      <c r="Z104" s="15"/>
      <c r="AA104" s="15"/>
      <c r="AB104" s="15"/>
      <c r="AC104" s="15"/>
      <c r="AD104" s="15"/>
      <c r="AE104" s="15"/>
    </row>
    <row r="105" spans="1:31" s="9" customFormat="1" ht="24.95" customHeight="1">
      <c r="A105" s="9"/>
      <c r="B105" s="188"/>
      <c r="C105" s="189"/>
      <c r="D105" s="190" t="s">
        <v>737</v>
      </c>
      <c r="E105" s="191"/>
      <c r="F105" s="191"/>
      <c r="G105" s="191"/>
      <c r="H105" s="191"/>
      <c r="I105" s="191"/>
      <c r="J105" s="192">
        <f>J209</f>
        <v>0</v>
      </c>
      <c r="K105" s="189"/>
      <c r="L105" s="193"/>
      <c r="S105" s="9"/>
      <c r="T105" s="9"/>
      <c r="U105" s="9"/>
      <c r="V105" s="9"/>
      <c r="W105" s="9"/>
      <c r="X105" s="9"/>
      <c r="Y105" s="9"/>
      <c r="Z105" s="9"/>
      <c r="AA105" s="9"/>
      <c r="AB105" s="9"/>
      <c r="AC105" s="9"/>
      <c r="AD105" s="9"/>
      <c r="AE105" s="9"/>
    </row>
    <row r="106" spans="1:31" s="15" customFormat="1" ht="19.9" customHeight="1">
      <c r="A106" s="15"/>
      <c r="B106" s="290"/>
      <c r="C106" s="133"/>
      <c r="D106" s="291" t="s">
        <v>738</v>
      </c>
      <c r="E106" s="292"/>
      <c r="F106" s="292"/>
      <c r="G106" s="292"/>
      <c r="H106" s="292"/>
      <c r="I106" s="292"/>
      <c r="J106" s="293">
        <f>J210</f>
        <v>0</v>
      </c>
      <c r="K106" s="133"/>
      <c r="L106" s="294"/>
      <c r="S106" s="15"/>
      <c r="T106" s="15"/>
      <c r="U106" s="15"/>
      <c r="V106" s="15"/>
      <c r="W106" s="15"/>
      <c r="X106" s="15"/>
      <c r="Y106" s="15"/>
      <c r="Z106" s="15"/>
      <c r="AA106" s="15"/>
      <c r="AB106" s="15"/>
      <c r="AC106" s="15"/>
      <c r="AD106" s="15"/>
      <c r="AE106" s="15"/>
    </row>
    <row r="107" spans="1:31" s="2" customFormat="1" ht="21.8"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12" spans="1:31" s="2" customFormat="1" ht="6.95"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pans="1:31" s="2" customFormat="1" ht="24.95" customHeight="1">
      <c r="A113" s="38"/>
      <c r="B113" s="39"/>
      <c r="C113" s="23" t="s">
        <v>125</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183" t="str">
        <f>E7</f>
        <v xml:space="preserve">Modernizace silnice II/315 Hrádek  - Ústí nad Orlicí</v>
      </c>
      <c r="F116" s="32"/>
      <c r="G116" s="32"/>
      <c r="H116" s="32"/>
      <c r="I116" s="40"/>
      <c r="J116" s="40"/>
      <c r="K116" s="40"/>
      <c r="L116" s="63"/>
      <c r="S116" s="38"/>
      <c r="T116" s="38"/>
      <c r="U116" s="38"/>
      <c r="V116" s="38"/>
      <c r="W116" s="38"/>
      <c r="X116" s="38"/>
      <c r="Y116" s="38"/>
      <c r="Z116" s="38"/>
      <c r="AA116" s="38"/>
      <c r="AB116" s="38"/>
      <c r="AC116" s="38"/>
      <c r="AD116" s="38"/>
      <c r="AE116" s="38"/>
    </row>
    <row r="117" spans="2:12" s="1" customFormat="1" ht="12" customHeight="1">
      <c r="B117" s="21"/>
      <c r="C117" s="32" t="s">
        <v>111</v>
      </c>
      <c r="D117" s="22"/>
      <c r="E117" s="22"/>
      <c r="F117" s="22"/>
      <c r="G117" s="22"/>
      <c r="H117" s="22"/>
      <c r="I117" s="22"/>
      <c r="J117" s="22"/>
      <c r="K117" s="22"/>
      <c r="L117" s="20"/>
    </row>
    <row r="118" spans="1:31" s="2" customFormat="1" ht="16.5" customHeight="1">
      <c r="A118" s="38"/>
      <c r="B118" s="39"/>
      <c r="C118" s="40"/>
      <c r="D118" s="40"/>
      <c r="E118" s="183" t="s">
        <v>728</v>
      </c>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113</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76" t="str">
        <f>E11</f>
        <v>1 - Sanace území</v>
      </c>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20</v>
      </c>
      <c r="D122" s="40"/>
      <c r="E122" s="40"/>
      <c r="F122" s="27" t="str">
        <f>F14</f>
        <v xml:space="preserve"> </v>
      </c>
      <c r="G122" s="40"/>
      <c r="H122" s="40"/>
      <c r="I122" s="32" t="s">
        <v>22</v>
      </c>
      <c r="J122" s="79" t="str">
        <f>IF(J14="","",J14)</f>
        <v>10. 7. 2021</v>
      </c>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24</v>
      </c>
      <c r="D124" s="40"/>
      <c r="E124" s="40"/>
      <c r="F124" s="27" t="str">
        <f>E17</f>
        <v xml:space="preserve"> </v>
      </c>
      <c r="G124" s="40"/>
      <c r="H124" s="40"/>
      <c r="I124" s="32" t="s">
        <v>29</v>
      </c>
      <c r="J124" s="36" t="str">
        <f>E23</f>
        <v xml:space="preserve"> </v>
      </c>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27</v>
      </c>
      <c r="D125" s="40"/>
      <c r="E125" s="40"/>
      <c r="F125" s="27" t="str">
        <f>IF(E20="","",E20)</f>
        <v>Vyplň údaj</v>
      </c>
      <c r="G125" s="40"/>
      <c r="H125" s="40"/>
      <c r="I125" s="32" t="s">
        <v>31</v>
      </c>
      <c r="J125" s="36" t="str">
        <f>E26</f>
        <v xml:space="preserve"> </v>
      </c>
      <c r="K125" s="40"/>
      <c r="L125" s="63"/>
      <c r="S125" s="38"/>
      <c r="T125" s="38"/>
      <c r="U125" s="38"/>
      <c r="V125" s="38"/>
      <c r="W125" s="38"/>
      <c r="X125" s="38"/>
      <c r="Y125" s="38"/>
      <c r="Z125" s="38"/>
      <c r="AA125" s="38"/>
      <c r="AB125" s="38"/>
      <c r="AC125" s="38"/>
      <c r="AD125" s="38"/>
      <c r="AE125" s="38"/>
    </row>
    <row r="126" spans="1:31" s="2" customFormat="1" ht="10.3"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10" customFormat="1" ht="29.25" customHeight="1">
      <c r="A127" s="194"/>
      <c r="B127" s="195"/>
      <c r="C127" s="196" t="s">
        <v>126</v>
      </c>
      <c r="D127" s="197" t="s">
        <v>58</v>
      </c>
      <c r="E127" s="197" t="s">
        <v>54</v>
      </c>
      <c r="F127" s="197" t="s">
        <v>55</v>
      </c>
      <c r="G127" s="197" t="s">
        <v>127</v>
      </c>
      <c r="H127" s="197" t="s">
        <v>128</v>
      </c>
      <c r="I127" s="197" t="s">
        <v>129</v>
      </c>
      <c r="J127" s="197" t="s">
        <v>117</v>
      </c>
      <c r="K127" s="198" t="s">
        <v>130</v>
      </c>
      <c r="L127" s="199"/>
      <c r="M127" s="100" t="s">
        <v>1</v>
      </c>
      <c r="N127" s="101" t="s">
        <v>37</v>
      </c>
      <c r="O127" s="101" t="s">
        <v>131</v>
      </c>
      <c r="P127" s="101" t="s">
        <v>132</v>
      </c>
      <c r="Q127" s="101" t="s">
        <v>133</v>
      </c>
      <c r="R127" s="101" t="s">
        <v>134</v>
      </c>
      <c r="S127" s="101" t="s">
        <v>135</v>
      </c>
      <c r="T127" s="102" t="s">
        <v>136</v>
      </c>
      <c r="U127" s="194"/>
      <c r="V127" s="194"/>
      <c r="W127" s="194"/>
      <c r="X127" s="194"/>
      <c r="Y127" s="194"/>
      <c r="Z127" s="194"/>
      <c r="AA127" s="194"/>
      <c r="AB127" s="194"/>
      <c r="AC127" s="194"/>
      <c r="AD127" s="194"/>
      <c r="AE127" s="194"/>
    </row>
    <row r="128" spans="1:63" s="2" customFormat="1" ht="22.8" customHeight="1">
      <c r="A128" s="38"/>
      <c r="B128" s="39"/>
      <c r="C128" s="107" t="s">
        <v>137</v>
      </c>
      <c r="D128" s="40"/>
      <c r="E128" s="40"/>
      <c r="F128" s="40"/>
      <c r="G128" s="40"/>
      <c r="H128" s="40"/>
      <c r="I128" s="40"/>
      <c r="J128" s="200">
        <f>BK128</f>
        <v>0</v>
      </c>
      <c r="K128" s="40"/>
      <c r="L128" s="44"/>
      <c r="M128" s="103"/>
      <c r="N128" s="201"/>
      <c r="O128" s="104"/>
      <c r="P128" s="202">
        <f>P129+P209</f>
        <v>0</v>
      </c>
      <c r="Q128" s="104"/>
      <c r="R128" s="202">
        <f>R129+R209</f>
        <v>0</v>
      </c>
      <c r="S128" s="104"/>
      <c r="T128" s="203">
        <f>T129+T209</f>
        <v>0</v>
      </c>
      <c r="U128" s="38"/>
      <c r="V128" s="38"/>
      <c r="W128" s="38"/>
      <c r="X128" s="38"/>
      <c r="Y128" s="38"/>
      <c r="Z128" s="38"/>
      <c r="AA128" s="38"/>
      <c r="AB128" s="38"/>
      <c r="AC128" s="38"/>
      <c r="AD128" s="38"/>
      <c r="AE128" s="38"/>
      <c r="AT128" s="17" t="s">
        <v>72</v>
      </c>
      <c r="AU128" s="17" t="s">
        <v>119</v>
      </c>
      <c r="BK128" s="204">
        <f>BK129+BK209</f>
        <v>0</v>
      </c>
    </row>
    <row r="129" spans="1:63" s="11" customFormat="1" ht="25.9" customHeight="1">
      <c r="A129" s="11"/>
      <c r="B129" s="205"/>
      <c r="C129" s="206"/>
      <c r="D129" s="207" t="s">
        <v>72</v>
      </c>
      <c r="E129" s="208" t="s">
        <v>739</v>
      </c>
      <c r="F129" s="208" t="s">
        <v>740</v>
      </c>
      <c r="G129" s="206"/>
      <c r="H129" s="206"/>
      <c r="I129" s="209"/>
      <c r="J129" s="210">
        <f>BK129</f>
        <v>0</v>
      </c>
      <c r="K129" s="206"/>
      <c r="L129" s="211"/>
      <c r="M129" s="212"/>
      <c r="N129" s="213"/>
      <c r="O129" s="213"/>
      <c r="P129" s="214">
        <f>P130+P150+P190+P196+P207</f>
        <v>0</v>
      </c>
      <c r="Q129" s="213"/>
      <c r="R129" s="214">
        <f>R130+R150+R190+R196+R207</f>
        <v>0</v>
      </c>
      <c r="S129" s="213"/>
      <c r="T129" s="215">
        <f>T130+T150+T190+T196+T207</f>
        <v>0</v>
      </c>
      <c r="U129" s="11"/>
      <c r="V129" s="11"/>
      <c r="W129" s="11"/>
      <c r="X129" s="11"/>
      <c r="Y129" s="11"/>
      <c r="Z129" s="11"/>
      <c r="AA129" s="11"/>
      <c r="AB129" s="11"/>
      <c r="AC129" s="11"/>
      <c r="AD129" s="11"/>
      <c r="AE129" s="11"/>
      <c r="AR129" s="216" t="s">
        <v>80</v>
      </c>
      <c r="AT129" s="217" t="s">
        <v>72</v>
      </c>
      <c r="AU129" s="217" t="s">
        <v>73</v>
      </c>
      <c r="AY129" s="216" t="s">
        <v>141</v>
      </c>
      <c r="BK129" s="218">
        <f>BK130+BK150+BK190+BK196+BK207</f>
        <v>0</v>
      </c>
    </row>
    <row r="130" spans="1:63" s="11" customFormat="1" ht="22.8" customHeight="1">
      <c r="A130" s="11"/>
      <c r="B130" s="205"/>
      <c r="C130" s="206"/>
      <c r="D130" s="207" t="s">
        <v>72</v>
      </c>
      <c r="E130" s="295" t="s">
        <v>80</v>
      </c>
      <c r="F130" s="295" t="s">
        <v>266</v>
      </c>
      <c r="G130" s="206"/>
      <c r="H130" s="206"/>
      <c r="I130" s="209"/>
      <c r="J130" s="296">
        <f>BK130</f>
        <v>0</v>
      </c>
      <c r="K130" s="206"/>
      <c r="L130" s="211"/>
      <c r="M130" s="212"/>
      <c r="N130" s="213"/>
      <c r="O130" s="213"/>
      <c r="P130" s="214">
        <f>SUM(P131:P149)</f>
        <v>0</v>
      </c>
      <c r="Q130" s="213"/>
      <c r="R130" s="214">
        <f>SUM(R131:R149)</f>
        <v>0</v>
      </c>
      <c r="S130" s="213"/>
      <c r="T130" s="215">
        <f>SUM(T131:T149)</f>
        <v>0</v>
      </c>
      <c r="U130" s="11"/>
      <c r="V130" s="11"/>
      <c r="W130" s="11"/>
      <c r="X130" s="11"/>
      <c r="Y130" s="11"/>
      <c r="Z130" s="11"/>
      <c r="AA130" s="11"/>
      <c r="AB130" s="11"/>
      <c r="AC130" s="11"/>
      <c r="AD130" s="11"/>
      <c r="AE130" s="11"/>
      <c r="AR130" s="216" t="s">
        <v>80</v>
      </c>
      <c r="AT130" s="217" t="s">
        <v>72</v>
      </c>
      <c r="AU130" s="217" t="s">
        <v>80</v>
      </c>
      <c r="AY130" s="216" t="s">
        <v>141</v>
      </c>
      <c r="BK130" s="218">
        <f>SUM(BK131:BK149)</f>
        <v>0</v>
      </c>
    </row>
    <row r="131" spans="1:65" s="2" customFormat="1" ht="24.15" customHeight="1">
      <c r="A131" s="38"/>
      <c r="B131" s="39"/>
      <c r="C131" s="219" t="s">
        <v>80</v>
      </c>
      <c r="D131" s="219" t="s">
        <v>142</v>
      </c>
      <c r="E131" s="220" t="s">
        <v>741</v>
      </c>
      <c r="F131" s="221" t="s">
        <v>742</v>
      </c>
      <c r="G131" s="222" t="s">
        <v>743</v>
      </c>
      <c r="H131" s="223">
        <v>3447</v>
      </c>
      <c r="I131" s="224"/>
      <c r="J131" s="225">
        <f>ROUND(I131*H131,2)</f>
        <v>0</v>
      </c>
      <c r="K131" s="221" t="s">
        <v>146</v>
      </c>
      <c r="L131" s="44"/>
      <c r="M131" s="226" t="s">
        <v>1</v>
      </c>
      <c r="N131" s="227" t="s">
        <v>38</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147</v>
      </c>
      <c r="AT131" s="230" t="s">
        <v>142</v>
      </c>
      <c r="AU131" s="230" t="s">
        <v>82</v>
      </c>
      <c r="AY131" s="17" t="s">
        <v>141</v>
      </c>
      <c r="BE131" s="231">
        <f>IF(N131="základní",J131,0)</f>
        <v>0</v>
      </c>
      <c r="BF131" s="231">
        <f>IF(N131="snížená",J131,0)</f>
        <v>0</v>
      </c>
      <c r="BG131" s="231">
        <f>IF(N131="zákl. přenesená",J131,0)</f>
        <v>0</v>
      </c>
      <c r="BH131" s="231">
        <f>IF(N131="sníž. přenesená",J131,0)</f>
        <v>0</v>
      </c>
      <c r="BI131" s="231">
        <f>IF(N131="nulová",J131,0)</f>
        <v>0</v>
      </c>
      <c r="BJ131" s="17" t="s">
        <v>80</v>
      </c>
      <c r="BK131" s="231">
        <f>ROUND(I131*H131,2)</f>
        <v>0</v>
      </c>
      <c r="BL131" s="17" t="s">
        <v>147</v>
      </c>
      <c r="BM131" s="230" t="s">
        <v>82</v>
      </c>
    </row>
    <row r="132" spans="1:51" s="14" customFormat="1" ht="12">
      <c r="A132" s="14"/>
      <c r="B132" s="259"/>
      <c r="C132" s="260"/>
      <c r="D132" s="234" t="s">
        <v>148</v>
      </c>
      <c r="E132" s="261" t="s">
        <v>1</v>
      </c>
      <c r="F132" s="262" t="s">
        <v>744</v>
      </c>
      <c r="G132" s="260"/>
      <c r="H132" s="261" t="s">
        <v>1</v>
      </c>
      <c r="I132" s="263"/>
      <c r="J132" s="260"/>
      <c r="K132" s="260"/>
      <c r="L132" s="264"/>
      <c r="M132" s="265"/>
      <c r="N132" s="266"/>
      <c r="O132" s="266"/>
      <c r="P132" s="266"/>
      <c r="Q132" s="266"/>
      <c r="R132" s="266"/>
      <c r="S132" s="266"/>
      <c r="T132" s="267"/>
      <c r="U132" s="14"/>
      <c r="V132" s="14"/>
      <c r="W132" s="14"/>
      <c r="X132" s="14"/>
      <c r="Y132" s="14"/>
      <c r="Z132" s="14"/>
      <c r="AA132" s="14"/>
      <c r="AB132" s="14"/>
      <c r="AC132" s="14"/>
      <c r="AD132" s="14"/>
      <c r="AE132" s="14"/>
      <c r="AT132" s="268" t="s">
        <v>148</v>
      </c>
      <c r="AU132" s="268" t="s">
        <v>82</v>
      </c>
      <c r="AV132" s="14" t="s">
        <v>80</v>
      </c>
      <c r="AW132" s="14" t="s">
        <v>30</v>
      </c>
      <c r="AX132" s="14" t="s">
        <v>73</v>
      </c>
      <c r="AY132" s="268" t="s">
        <v>141</v>
      </c>
    </row>
    <row r="133" spans="1:51" s="12" customFormat="1" ht="12">
      <c r="A133" s="12"/>
      <c r="B133" s="232"/>
      <c r="C133" s="233"/>
      <c r="D133" s="234" t="s">
        <v>148</v>
      </c>
      <c r="E133" s="235" t="s">
        <v>1</v>
      </c>
      <c r="F133" s="236" t="s">
        <v>745</v>
      </c>
      <c r="G133" s="233"/>
      <c r="H133" s="237">
        <v>3447</v>
      </c>
      <c r="I133" s="238"/>
      <c r="J133" s="233"/>
      <c r="K133" s="233"/>
      <c r="L133" s="239"/>
      <c r="M133" s="240"/>
      <c r="N133" s="241"/>
      <c r="O133" s="241"/>
      <c r="P133" s="241"/>
      <c r="Q133" s="241"/>
      <c r="R133" s="241"/>
      <c r="S133" s="241"/>
      <c r="T133" s="242"/>
      <c r="U133" s="12"/>
      <c r="V133" s="12"/>
      <c r="W133" s="12"/>
      <c r="X133" s="12"/>
      <c r="Y133" s="12"/>
      <c r="Z133" s="12"/>
      <c r="AA133" s="12"/>
      <c r="AB133" s="12"/>
      <c r="AC133" s="12"/>
      <c r="AD133" s="12"/>
      <c r="AE133" s="12"/>
      <c r="AT133" s="243" t="s">
        <v>148</v>
      </c>
      <c r="AU133" s="243" t="s">
        <v>82</v>
      </c>
      <c r="AV133" s="12" t="s">
        <v>82</v>
      </c>
      <c r="AW133" s="12" t="s">
        <v>30</v>
      </c>
      <c r="AX133" s="12" t="s">
        <v>73</v>
      </c>
      <c r="AY133" s="243" t="s">
        <v>141</v>
      </c>
    </row>
    <row r="134" spans="1:51" s="13" customFormat="1" ht="12">
      <c r="A134" s="13"/>
      <c r="B134" s="244"/>
      <c r="C134" s="245"/>
      <c r="D134" s="234" t="s">
        <v>148</v>
      </c>
      <c r="E134" s="246" t="s">
        <v>1</v>
      </c>
      <c r="F134" s="247" t="s">
        <v>150</v>
      </c>
      <c r="G134" s="245"/>
      <c r="H134" s="248">
        <v>3447</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148</v>
      </c>
      <c r="AU134" s="254" t="s">
        <v>82</v>
      </c>
      <c r="AV134" s="13" t="s">
        <v>147</v>
      </c>
      <c r="AW134" s="13" t="s">
        <v>30</v>
      </c>
      <c r="AX134" s="13" t="s">
        <v>80</v>
      </c>
      <c r="AY134" s="254" t="s">
        <v>141</v>
      </c>
    </row>
    <row r="135" spans="1:65" s="2" customFormat="1" ht="24.15" customHeight="1">
      <c r="A135" s="38"/>
      <c r="B135" s="39"/>
      <c r="C135" s="219" t="s">
        <v>82</v>
      </c>
      <c r="D135" s="219" t="s">
        <v>142</v>
      </c>
      <c r="E135" s="220" t="s">
        <v>746</v>
      </c>
      <c r="F135" s="221" t="s">
        <v>747</v>
      </c>
      <c r="G135" s="222" t="s">
        <v>743</v>
      </c>
      <c r="H135" s="223">
        <v>2993</v>
      </c>
      <c r="I135" s="224"/>
      <c r="J135" s="225">
        <f>ROUND(I135*H135,2)</f>
        <v>0</v>
      </c>
      <c r="K135" s="221" t="s">
        <v>146</v>
      </c>
      <c r="L135" s="44"/>
      <c r="M135" s="226" t="s">
        <v>1</v>
      </c>
      <c r="N135" s="227" t="s">
        <v>38</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147</v>
      </c>
      <c r="AT135" s="230" t="s">
        <v>142</v>
      </c>
      <c r="AU135" s="230" t="s">
        <v>82</v>
      </c>
      <c r="AY135" s="17" t="s">
        <v>141</v>
      </c>
      <c r="BE135" s="231">
        <f>IF(N135="základní",J135,0)</f>
        <v>0</v>
      </c>
      <c r="BF135" s="231">
        <f>IF(N135="snížená",J135,0)</f>
        <v>0</v>
      </c>
      <c r="BG135" s="231">
        <f>IF(N135="zákl. přenesená",J135,0)</f>
        <v>0</v>
      </c>
      <c r="BH135" s="231">
        <f>IF(N135="sníž. přenesená",J135,0)</f>
        <v>0</v>
      </c>
      <c r="BI135" s="231">
        <f>IF(N135="nulová",J135,0)</f>
        <v>0</v>
      </c>
      <c r="BJ135" s="17" t="s">
        <v>80</v>
      </c>
      <c r="BK135" s="231">
        <f>ROUND(I135*H135,2)</f>
        <v>0</v>
      </c>
      <c r="BL135" s="17" t="s">
        <v>147</v>
      </c>
      <c r="BM135" s="230" t="s">
        <v>147</v>
      </c>
    </row>
    <row r="136" spans="1:51" s="12" customFormat="1" ht="12">
      <c r="A136" s="12"/>
      <c r="B136" s="232"/>
      <c r="C136" s="233"/>
      <c r="D136" s="234" t="s">
        <v>148</v>
      </c>
      <c r="E136" s="235" t="s">
        <v>1</v>
      </c>
      <c r="F136" s="236" t="s">
        <v>748</v>
      </c>
      <c r="G136" s="233"/>
      <c r="H136" s="237">
        <v>2993</v>
      </c>
      <c r="I136" s="238"/>
      <c r="J136" s="233"/>
      <c r="K136" s="233"/>
      <c r="L136" s="239"/>
      <c r="M136" s="240"/>
      <c r="N136" s="241"/>
      <c r="O136" s="241"/>
      <c r="P136" s="241"/>
      <c r="Q136" s="241"/>
      <c r="R136" s="241"/>
      <c r="S136" s="241"/>
      <c r="T136" s="242"/>
      <c r="U136" s="12"/>
      <c r="V136" s="12"/>
      <c r="W136" s="12"/>
      <c r="X136" s="12"/>
      <c r="Y136" s="12"/>
      <c r="Z136" s="12"/>
      <c r="AA136" s="12"/>
      <c r="AB136" s="12"/>
      <c r="AC136" s="12"/>
      <c r="AD136" s="12"/>
      <c r="AE136" s="12"/>
      <c r="AT136" s="243" t="s">
        <v>148</v>
      </c>
      <c r="AU136" s="243" t="s">
        <v>82</v>
      </c>
      <c r="AV136" s="12" t="s">
        <v>82</v>
      </c>
      <c r="AW136" s="12" t="s">
        <v>30</v>
      </c>
      <c r="AX136" s="12" t="s">
        <v>73</v>
      </c>
      <c r="AY136" s="243" t="s">
        <v>141</v>
      </c>
    </row>
    <row r="137" spans="1:51" s="13" customFormat="1" ht="12">
      <c r="A137" s="13"/>
      <c r="B137" s="244"/>
      <c r="C137" s="245"/>
      <c r="D137" s="234" t="s">
        <v>148</v>
      </c>
      <c r="E137" s="246" t="s">
        <v>1</v>
      </c>
      <c r="F137" s="247" t="s">
        <v>150</v>
      </c>
      <c r="G137" s="245"/>
      <c r="H137" s="248">
        <v>2993</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148</v>
      </c>
      <c r="AU137" s="254" t="s">
        <v>82</v>
      </c>
      <c r="AV137" s="13" t="s">
        <v>147</v>
      </c>
      <c r="AW137" s="13" t="s">
        <v>30</v>
      </c>
      <c r="AX137" s="13" t="s">
        <v>80</v>
      </c>
      <c r="AY137" s="254" t="s">
        <v>141</v>
      </c>
    </row>
    <row r="138" spans="1:65" s="2" customFormat="1" ht="37.8" customHeight="1">
      <c r="A138" s="38"/>
      <c r="B138" s="39"/>
      <c r="C138" s="219" t="s">
        <v>156</v>
      </c>
      <c r="D138" s="219" t="s">
        <v>142</v>
      </c>
      <c r="E138" s="220" t="s">
        <v>749</v>
      </c>
      <c r="F138" s="221" t="s">
        <v>750</v>
      </c>
      <c r="G138" s="222" t="s">
        <v>743</v>
      </c>
      <c r="H138" s="223">
        <v>20951</v>
      </c>
      <c r="I138" s="224"/>
      <c r="J138" s="225">
        <f>ROUND(I138*H138,2)</f>
        <v>0</v>
      </c>
      <c r="K138" s="221" t="s">
        <v>146</v>
      </c>
      <c r="L138" s="44"/>
      <c r="M138" s="226" t="s">
        <v>1</v>
      </c>
      <c r="N138" s="227" t="s">
        <v>38</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147</v>
      </c>
      <c r="AT138" s="230" t="s">
        <v>142</v>
      </c>
      <c r="AU138" s="230" t="s">
        <v>82</v>
      </c>
      <c r="AY138" s="17" t="s">
        <v>141</v>
      </c>
      <c r="BE138" s="231">
        <f>IF(N138="základní",J138,0)</f>
        <v>0</v>
      </c>
      <c r="BF138" s="231">
        <f>IF(N138="snížená",J138,0)</f>
        <v>0</v>
      </c>
      <c r="BG138" s="231">
        <f>IF(N138="zákl. přenesená",J138,0)</f>
        <v>0</v>
      </c>
      <c r="BH138" s="231">
        <f>IF(N138="sníž. přenesená",J138,0)</f>
        <v>0</v>
      </c>
      <c r="BI138" s="231">
        <f>IF(N138="nulová",J138,0)</f>
        <v>0</v>
      </c>
      <c r="BJ138" s="17" t="s">
        <v>80</v>
      </c>
      <c r="BK138" s="231">
        <f>ROUND(I138*H138,2)</f>
        <v>0</v>
      </c>
      <c r="BL138" s="17" t="s">
        <v>147</v>
      </c>
      <c r="BM138" s="230" t="s">
        <v>159</v>
      </c>
    </row>
    <row r="139" spans="1:51" s="12" customFormat="1" ht="12">
      <c r="A139" s="12"/>
      <c r="B139" s="232"/>
      <c r="C139" s="233"/>
      <c r="D139" s="234" t="s">
        <v>148</v>
      </c>
      <c r="E139" s="235" t="s">
        <v>1</v>
      </c>
      <c r="F139" s="236" t="s">
        <v>751</v>
      </c>
      <c r="G139" s="233"/>
      <c r="H139" s="237">
        <v>20951</v>
      </c>
      <c r="I139" s="238"/>
      <c r="J139" s="233"/>
      <c r="K139" s="233"/>
      <c r="L139" s="239"/>
      <c r="M139" s="240"/>
      <c r="N139" s="241"/>
      <c r="O139" s="241"/>
      <c r="P139" s="241"/>
      <c r="Q139" s="241"/>
      <c r="R139" s="241"/>
      <c r="S139" s="241"/>
      <c r="T139" s="242"/>
      <c r="U139" s="12"/>
      <c r="V139" s="12"/>
      <c r="W139" s="12"/>
      <c r="X139" s="12"/>
      <c r="Y139" s="12"/>
      <c r="Z139" s="12"/>
      <c r="AA139" s="12"/>
      <c r="AB139" s="12"/>
      <c r="AC139" s="12"/>
      <c r="AD139" s="12"/>
      <c r="AE139" s="12"/>
      <c r="AT139" s="243" t="s">
        <v>148</v>
      </c>
      <c r="AU139" s="243" t="s">
        <v>82</v>
      </c>
      <c r="AV139" s="12" t="s">
        <v>82</v>
      </c>
      <c r="AW139" s="12" t="s">
        <v>30</v>
      </c>
      <c r="AX139" s="12" t="s">
        <v>73</v>
      </c>
      <c r="AY139" s="243" t="s">
        <v>141</v>
      </c>
    </row>
    <row r="140" spans="1:51" s="13" customFormat="1" ht="12">
      <c r="A140" s="13"/>
      <c r="B140" s="244"/>
      <c r="C140" s="245"/>
      <c r="D140" s="234" t="s">
        <v>148</v>
      </c>
      <c r="E140" s="246" t="s">
        <v>1</v>
      </c>
      <c r="F140" s="247" t="s">
        <v>150</v>
      </c>
      <c r="G140" s="245"/>
      <c r="H140" s="248">
        <v>20951</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148</v>
      </c>
      <c r="AU140" s="254" t="s">
        <v>82</v>
      </c>
      <c r="AV140" s="13" t="s">
        <v>147</v>
      </c>
      <c r="AW140" s="13" t="s">
        <v>30</v>
      </c>
      <c r="AX140" s="13" t="s">
        <v>80</v>
      </c>
      <c r="AY140" s="254" t="s">
        <v>141</v>
      </c>
    </row>
    <row r="141" spans="1:65" s="2" customFormat="1" ht="24.15" customHeight="1">
      <c r="A141" s="38"/>
      <c r="B141" s="39"/>
      <c r="C141" s="219" t="s">
        <v>147</v>
      </c>
      <c r="D141" s="219" t="s">
        <v>142</v>
      </c>
      <c r="E141" s="220" t="s">
        <v>752</v>
      </c>
      <c r="F141" s="221" t="s">
        <v>753</v>
      </c>
      <c r="G141" s="222" t="s">
        <v>743</v>
      </c>
      <c r="H141" s="223">
        <v>454</v>
      </c>
      <c r="I141" s="224"/>
      <c r="J141" s="225">
        <f>ROUND(I141*H141,2)</f>
        <v>0</v>
      </c>
      <c r="K141" s="221" t="s">
        <v>146</v>
      </c>
      <c r="L141" s="44"/>
      <c r="M141" s="226" t="s">
        <v>1</v>
      </c>
      <c r="N141" s="227" t="s">
        <v>38</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147</v>
      </c>
      <c r="AT141" s="230" t="s">
        <v>142</v>
      </c>
      <c r="AU141" s="230" t="s">
        <v>82</v>
      </c>
      <c r="AY141" s="17" t="s">
        <v>141</v>
      </c>
      <c r="BE141" s="231">
        <f>IF(N141="základní",J141,0)</f>
        <v>0</v>
      </c>
      <c r="BF141" s="231">
        <f>IF(N141="snížená",J141,0)</f>
        <v>0</v>
      </c>
      <c r="BG141" s="231">
        <f>IF(N141="zákl. přenesená",J141,0)</f>
        <v>0</v>
      </c>
      <c r="BH141" s="231">
        <f>IF(N141="sníž. přenesená",J141,0)</f>
        <v>0</v>
      </c>
      <c r="BI141" s="231">
        <f>IF(N141="nulová",J141,0)</f>
        <v>0</v>
      </c>
      <c r="BJ141" s="17" t="s">
        <v>80</v>
      </c>
      <c r="BK141" s="231">
        <f>ROUND(I141*H141,2)</f>
        <v>0</v>
      </c>
      <c r="BL141" s="17" t="s">
        <v>147</v>
      </c>
      <c r="BM141" s="230" t="s">
        <v>162</v>
      </c>
    </row>
    <row r="142" spans="1:65" s="2" customFormat="1" ht="24.15" customHeight="1">
      <c r="A142" s="38"/>
      <c r="B142" s="39"/>
      <c r="C142" s="219" t="s">
        <v>140</v>
      </c>
      <c r="D142" s="219" t="s">
        <v>142</v>
      </c>
      <c r="E142" s="220" t="s">
        <v>754</v>
      </c>
      <c r="F142" s="221" t="s">
        <v>755</v>
      </c>
      <c r="G142" s="222" t="s">
        <v>331</v>
      </c>
      <c r="H142" s="223">
        <v>5387.4</v>
      </c>
      <c r="I142" s="224"/>
      <c r="J142" s="225">
        <f>ROUND(I142*H142,2)</f>
        <v>0</v>
      </c>
      <c r="K142" s="221" t="s">
        <v>146</v>
      </c>
      <c r="L142" s="44"/>
      <c r="M142" s="226" t="s">
        <v>1</v>
      </c>
      <c r="N142" s="227" t="s">
        <v>38</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147</v>
      </c>
      <c r="AT142" s="230" t="s">
        <v>142</v>
      </c>
      <c r="AU142" s="230" t="s">
        <v>82</v>
      </c>
      <c r="AY142" s="17" t="s">
        <v>141</v>
      </c>
      <c r="BE142" s="231">
        <f>IF(N142="základní",J142,0)</f>
        <v>0</v>
      </c>
      <c r="BF142" s="231">
        <f>IF(N142="snížená",J142,0)</f>
        <v>0</v>
      </c>
      <c r="BG142" s="231">
        <f>IF(N142="zákl. přenesená",J142,0)</f>
        <v>0</v>
      </c>
      <c r="BH142" s="231">
        <f>IF(N142="sníž. přenesená",J142,0)</f>
        <v>0</v>
      </c>
      <c r="BI142" s="231">
        <f>IF(N142="nulová",J142,0)</f>
        <v>0</v>
      </c>
      <c r="BJ142" s="17" t="s">
        <v>80</v>
      </c>
      <c r="BK142" s="231">
        <f>ROUND(I142*H142,2)</f>
        <v>0</v>
      </c>
      <c r="BL142" s="17" t="s">
        <v>147</v>
      </c>
      <c r="BM142" s="230" t="s">
        <v>167</v>
      </c>
    </row>
    <row r="143" spans="1:51" s="12" customFormat="1" ht="12">
      <c r="A143" s="12"/>
      <c r="B143" s="232"/>
      <c r="C143" s="233"/>
      <c r="D143" s="234" t="s">
        <v>148</v>
      </c>
      <c r="E143" s="235" t="s">
        <v>1</v>
      </c>
      <c r="F143" s="236" t="s">
        <v>756</v>
      </c>
      <c r="G143" s="233"/>
      <c r="H143" s="237">
        <v>5387.4</v>
      </c>
      <c r="I143" s="238"/>
      <c r="J143" s="233"/>
      <c r="K143" s="233"/>
      <c r="L143" s="239"/>
      <c r="M143" s="240"/>
      <c r="N143" s="241"/>
      <c r="O143" s="241"/>
      <c r="P143" s="241"/>
      <c r="Q143" s="241"/>
      <c r="R143" s="241"/>
      <c r="S143" s="241"/>
      <c r="T143" s="242"/>
      <c r="U143" s="12"/>
      <c r="V143" s="12"/>
      <c r="W143" s="12"/>
      <c r="X143" s="12"/>
      <c r="Y143" s="12"/>
      <c r="Z143" s="12"/>
      <c r="AA143" s="12"/>
      <c r="AB143" s="12"/>
      <c r="AC143" s="12"/>
      <c r="AD143" s="12"/>
      <c r="AE143" s="12"/>
      <c r="AT143" s="243" t="s">
        <v>148</v>
      </c>
      <c r="AU143" s="243" t="s">
        <v>82</v>
      </c>
      <c r="AV143" s="12" t="s">
        <v>82</v>
      </c>
      <c r="AW143" s="12" t="s">
        <v>30</v>
      </c>
      <c r="AX143" s="12" t="s">
        <v>73</v>
      </c>
      <c r="AY143" s="243" t="s">
        <v>141</v>
      </c>
    </row>
    <row r="144" spans="1:51" s="13" customFormat="1" ht="12">
      <c r="A144" s="13"/>
      <c r="B144" s="244"/>
      <c r="C144" s="245"/>
      <c r="D144" s="234" t="s">
        <v>148</v>
      </c>
      <c r="E144" s="246" t="s">
        <v>1</v>
      </c>
      <c r="F144" s="247" t="s">
        <v>150</v>
      </c>
      <c r="G144" s="245"/>
      <c r="H144" s="248">
        <v>5387.4</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148</v>
      </c>
      <c r="AU144" s="254" t="s">
        <v>82</v>
      </c>
      <c r="AV144" s="13" t="s">
        <v>147</v>
      </c>
      <c r="AW144" s="13" t="s">
        <v>30</v>
      </c>
      <c r="AX144" s="13" t="s">
        <v>80</v>
      </c>
      <c r="AY144" s="254" t="s">
        <v>141</v>
      </c>
    </row>
    <row r="145" spans="1:65" s="2" customFormat="1" ht="14.4" customHeight="1">
      <c r="A145" s="38"/>
      <c r="B145" s="39"/>
      <c r="C145" s="219" t="s">
        <v>159</v>
      </c>
      <c r="D145" s="219" t="s">
        <v>142</v>
      </c>
      <c r="E145" s="220" t="s">
        <v>757</v>
      </c>
      <c r="F145" s="221" t="s">
        <v>758</v>
      </c>
      <c r="G145" s="222" t="s">
        <v>743</v>
      </c>
      <c r="H145" s="223">
        <v>2993</v>
      </c>
      <c r="I145" s="224"/>
      <c r="J145" s="225">
        <f>ROUND(I145*H145,2)</f>
        <v>0</v>
      </c>
      <c r="K145" s="221" t="s">
        <v>146</v>
      </c>
      <c r="L145" s="44"/>
      <c r="M145" s="226" t="s">
        <v>1</v>
      </c>
      <c r="N145" s="227" t="s">
        <v>38</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147</v>
      </c>
      <c r="AT145" s="230" t="s">
        <v>142</v>
      </c>
      <c r="AU145" s="230" t="s">
        <v>82</v>
      </c>
      <c r="AY145" s="17" t="s">
        <v>141</v>
      </c>
      <c r="BE145" s="231">
        <f>IF(N145="základní",J145,0)</f>
        <v>0</v>
      </c>
      <c r="BF145" s="231">
        <f>IF(N145="snížená",J145,0)</f>
        <v>0</v>
      </c>
      <c r="BG145" s="231">
        <f>IF(N145="zákl. přenesená",J145,0)</f>
        <v>0</v>
      </c>
      <c r="BH145" s="231">
        <f>IF(N145="sníž. přenesená",J145,0)</f>
        <v>0</v>
      </c>
      <c r="BI145" s="231">
        <f>IF(N145="nulová",J145,0)</f>
        <v>0</v>
      </c>
      <c r="BJ145" s="17" t="s">
        <v>80</v>
      </c>
      <c r="BK145" s="231">
        <f>ROUND(I145*H145,2)</f>
        <v>0</v>
      </c>
      <c r="BL145" s="17" t="s">
        <v>147</v>
      </c>
      <c r="BM145" s="230" t="s">
        <v>172</v>
      </c>
    </row>
    <row r="146" spans="1:65" s="2" customFormat="1" ht="24.15" customHeight="1">
      <c r="A146" s="38"/>
      <c r="B146" s="39"/>
      <c r="C146" s="219" t="s">
        <v>175</v>
      </c>
      <c r="D146" s="219" t="s">
        <v>142</v>
      </c>
      <c r="E146" s="220" t="s">
        <v>759</v>
      </c>
      <c r="F146" s="221" t="s">
        <v>323</v>
      </c>
      <c r="G146" s="222" t="s">
        <v>743</v>
      </c>
      <c r="H146" s="223">
        <v>1683</v>
      </c>
      <c r="I146" s="224"/>
      <c r="J146" s="225">
        <f>ROUND(I146*H146,2)</f>
        <v>0</v>
      </c>
      <c r="K146" s="221" t="s">
        <v>146</v>
      </c>
      <c r="L146" s="44"/>
      <c r="M146" s="226" t="s">
        <v>1</v>
      </c>
      <c r="N146" s="227" t="s">
        <v>38</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147</v>
      </c>
      <c r="AT146" s="230" t="s">
        <v>142</v>
      </c>
      <c r="AU146" s="230" t="s">
        <v>82</v>
      </c>
      <c r="AY146" s="17" t="s">
        <v>141</v>
      </c>
      <c r="BE146" s="231">
        <f>IF(N146="základní",J146,0)</f>
        <v>0</v>
      </c>
      <c r="BF146" s="231">
        <f>IF(N146="snížená",J146,0)</f>
        <v>0</v>
      </c>
      <c r="BG146" s="231">
        <f>IF(N146="zákl. přenesená",J146,0)</f>
        <v>0</v>
      </c>
      <c r="BH146" s="231">
        <f>IF(N146="sníž. přenesená",J146,0)</f>
        <v>0</v>
      </c>
      <c r="BI146" s="231">
        <f>IF(N146="nulová",J146,0)</f>
        <v>0</v>
      </c>
      <c r="BJ146" s="17" t="s">
        <v>80</v>
      </c>
      <c r="BK146" s="231">
        <f>ROUND(I146*H146,2)</f>
        <v>0</v>
      </c>
      <c r="BL146" s="17" t="s">
        <v>147</v>
      </c>
      <c r="BM146" s="230" t="s">
        <v>178</v>
      </c>
    </row>
    <row r="147" spans="1:65" s="2" customFormat="1" ht="14.4" customHeight="1">
      <c r="A147" s="38"/>
      <c r="B147" s="39"/>
      <c r="C147" s="273" t="s">
        <v>162</v>
      </c>
      <c r="D147" s="273" t="s">
        <v>153</v>
      </c>
      <c r="E147" s="274" t="s">
        <v>760</v>
      </c>
      <c r="F147" s="275" t="s">
        <v>761</v>
      </c>
      <c r="G147" s="276" t="s">
        <v>331</v>
      </c>
      <c r="H147" s="277">
        <v>3372</v>
      </c>
      <c r="I147" s="278"/>
      <c r="J147" s="279">
        <f>ROUND(I147*H147,2)</f>
        <v>0</v>
      </c>
      <c r="K147" s="275" t="s">
        <v>146</v>
      </c>
      <c r="L147" s="280"/>
      <c r="M147" s="281" t="s">
        <v>1</v>
      </c>
      <c r="N147" s="282" t="s">
        <v>38</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162</v>
      </c>
      <c r="AT147" s="230" t="s">
        <v>153</v>
      </c>
      <c r="AU147" s="230" t="s">
        <v>82</v>
      </c>
      <c r="AY147" s="17" t="s">
        <v>141</v>
      </c>
      <c r="BE147" s="231">
        <f>IF(N147="základní",J147,0)</f>
        <v>0</v>
      </c>
      <c r="BF147" s="231">
        <f>IF(N147="snížená",J147,0)</f>
        <v>0</v>
      </c>
      <c r="BG147" s="231">
        <f>IF(N147="zákl. přenesená",J147,0)</f>
        <v>0</v>
      </c>
      <c r="BH147" s="231">
        <f>IF(N147="sníž. přenesená",J147,0)</f>
        <v>0</v>
      </c>
      <c r="BI147" s="231">
        <f>IF(N147="nulová",J147,0)</f>
        <v>0</v>
      </c>
      <c r="BJ147" s="17" t="s">
        <v>80</v>
      </c>
      <c r="BK147" s="231">
        <f>ROUND(I147*H147,2)</f>
        <v>0</v>
      </c>
      <c r="BL147" s="17" t="s">
        <v>147</v>
      </c>
      <c r="BM147" s="230" t="s">
        <v>182</v>
      </c>
    </row>
    <row r="148" spans="1:51" s="12" customFormat="1" ht="12">
      <c r="A148" s="12"/>
      <c r="B148" s="232"/>
      <c r="C148" s="233"/>
      <c r="D148" s="234" t="s">
        <v>148</v>
      </c>
      <c r="E148" s="235" t="s">
        <v>1</v>
      </c>
      <c r="F148" s="236" t="s">
        <v>762</v>
      </c>
      <c r="G148" s="233"/>
      <c r="H148" s="237">
        <v>3372</v>
      </c>
      <c r="I148" s="238"/>
      <c r="J148" s="233"/>
      <c r="K148" s="233"/>
      <c r="L148" s="239"/>
      <c r="M148" s="240"/>
      <c r="N148" s="241"/>
      <c r="O148" s="241"/>
      <c r="P148" s="241"/>
      <c r="Q148" s="241"/>
      <c r="R148" s="241"/>
      <c r="S148" s="241"/>
      <c r="T148" s="242"/>
      <c r="U148" s="12"/>
      <c r="V148" s="12"/>
      <c r="W148" s="12"/>
      <c r="X148" s="12"/>
      <c r="Y148" s="12"/>
      <c r="Z148" s="12"/>
      <c r="AA148" s="12"/>
      <c r="AB148" s="12"/>
      <c r="AC148" s="12"/>
      <c r="AD148" s="12"/>
      <c r="AE148" s="12"/>
      <c r="AT148" s="243" t="s">
        <v>148</v>
      </c>
      <c r="AU148" s="243" t="s">
        <v>82</v>
      </c>
      <c r="AV148" s="12" t="s">
        <v>82</v>
      </c>
      <c r="AW148" s="12" t="s">
        <v>30</v>
      </c>
      <c r="AX148" s="12" t="s">
        <v>73</v>
      </c>
      <c r="AY148" s="243" t="s">
        <v>141</v>
      </c>
    </row>
    <row r="149" spans="1:51" s="13" customFormat="1" ht="12">
      <c r="A149" s="13"/>
      <c r="B149" s="244"/>
      <c r="C149" s="245"/>
      <c r="D149" s="234" t="s">
        <v>148</v>
      </c>
      <c r="E149" s="246" t="s">
        <v>1</v>
      </c>
      <c r="F149" s="247" t="s">
        <v>150</v>
      </c>
      <c r="G149" s="245"/>
      <c r="H149" s="248">
        <v>3372</v>
      </c>
      <c r="I149" s="249"/>
      <c r="J149" s="245"/>
      <c r="K149" s="245"/>
      <c r="L149" s="250"/>
      <c r="M149" s="251"/>
      <c r="N149" s="252"/>
      <c r="O149" s="252"/>
      <c r="P149" s="252"/>
      <c r="Q149" s="252"/>
      <c r="R149" s="252"/>
      <c r="S149" s="252"/>
      <c r="T149" s="253"/>
      <c r="U149" s="13"/>
      <c r="V149" s="13"/>
      <c r="W149" s="13"/>
      <c r="X149" s="13"/>
      <c r="Y149" s="13"/>
      <c r="Z149" s="13"/>
      <c r="AA149" s="13"/>
      <c r="AB149" s="13"/>
      <c r="AC149" s="13"/>
      <c r="AD149" s="13"/>
      <c r="AE149" s="13"/>
      <c r="AT149" s="254" t="s">
        <v>148</v>
      </c>
      <c r="AU149" s="254" t="s">
        <v>82</v>
      </c>
      <c r="AV149" s="13" t="s">
        <v>147</v>
      </c>
      <c r="AW149" s="13" t="s">
        <v>30</v>
      </c>
      <c r="AX149" s="13" t="s">
        <v>80</v>
      </c>
      <c r="AY149" s="254" t="s">
        <v>141</v>
      </c>
    </row>
    <row r="150" spans="1:63" s="11" customFormat="1" ht="22.8" customHeight="1">
      <c r="A150" s="11"/>
      <c r="B150" s="205"/>
      <c r="C150" s="206"/>
      <c r="D150" s="207" t="s">
        <v>72</v>
      </c>
      <c r="E150" s="295" t="s">
        <v>82</v>
      </c>
      <c r="F150" s="295" t="s">
        <v>384</v>
      </c>
      <c r="G150" s="206"/>
      <c r="H150" s="206"/>
      <c r="I150" s="209"/>
      <c r="J150" s="296">
        <f>BK150</f>
        <v>0</v>
      </c>
      <c r="K150" s="206"/>
      <c r="L150" s="211"/>
      <c r="M150" s="212"/>
      <c r="N150" s="213"/>
      <c r="O150" s="213"/>
      <c r="P150" s="214">
        <f>SUM(P151:P189)</f>
        <v>0</v>
      </c>
      <c r="Q150" s="213"/>
      <c r="R150" s="214">
        <f>SUM(R151:R189)</f>
        <v>0</v>
      </c>
      <c r="S150" s="213"/>
      <c r="T150" s="215">
        <f>SUM(T151:T189)</f>
        <v>0</v>
      </c>
      <c r="U150" s="11"/>
      <c r="V150" s="11"/>
      <c r="W150" s="11"/>
      <c r="X150" s="11"/>
      <c r="Y150" s="11"/>
      <c r="Z150" s="11"/>
      <c r="AA150" s="11"/>
      <c r="AB150" s="11"/>
      <c r="AC150" s="11"/>
      <c r="AD150" s="11"/>
      <c r="AE150" s="11"/>
      <c r="AR150" s="216" t="s">
        <v>80</v>
      </c>
      <c r="AT150" s="217" t="s">
        <v>72</v>
      </c>
      <c r="AU150" s="217" t="s">
        <v>80</v>
      </c>
      <c r="AY150" s="216" t="s">
        <v>141</v>
      </c>
      <c r="BK150" s="218">
        <f>SUM(BK151:BK189)</f>
        <v>0</v>
      </c>
    </row>
    <row r="151" spans="1:65" s="2" customFormat="1" ht="37.8" customHeight="1">
      <c r="A151" s="38"/>
      <c r="B151" s="39"/>
      <c r="C151" s="219" t="s">
        <v>184</v>
      </c>
      <c r="D151" s="219" t="s">
        <v>142</v>
      </c>
      <c r="E151" s="220" t="s">
        <v>763</v>
      </c>
      <c r="F151" s="221" t="s">
        <v>764</v>
      </c>
      <c r="G151" s="222" t="s">
        <v>558</v>
      </c>
      <c r="H151" s="223">
        <v>770</v>
      </c>
      <c r="I151" s="224"/>
      <c r="J151" s="225">
        <f>ROUND(I151*H151,2)</f>
        <v>0</v>
      </c>
      <c r="K151" s="221" t="s">
        <v>146</v>
      </c>
      <c r="L151" s="44"/>
      <c r="M151" s="226" t="s">
        <v>1</v>
      </c>
      <c r="N151" s="227" t="s">
        <v>38</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147</v>
      </c>
      <c r="AT151" s="230" t="s">
        <v>142</v>
      </c>
      <c r="AU151" s="230" t="s">
        <v>82</v>
      </c>
      <c r="AY151" s="17" t="s">
        <v>141</v>
      </c>
      <c r="BE151" s="231">
        <f>IF(N151="základní",J151,0)</f>
        <v>0</v>
      </c>
      <c r="BF151" s="231">
        <f>IF(N151="snížená",J151,0)</f>
        <v>0</v>
      </c>
      <c r="BG151" s="231">
        <f>IF(N151="zákl. přenesená",J151,0)</f>
        <v>0</v>
      </c>
      <c r="BH151" s="231">
        <f>IF(N151="sníž. přenesená",J151,0)</f>
        <v>0</v>
      </c>
      <c r="BI151" s="231">
        <f>IF(N151="nulová",J151,0)</f>
        <v>0</v>
      </c>
      <c r="BJ151" s="17" t="s">
        <v>80</v>
      </c>
      <c r="BK151" s="231">
        <f>ROUND(I151*H151,2)</f>
        <v>0</v>
      </c>
      <c r="BL151" s="17" t="s">
        <v>147</v>
      </c>
      <c r="BM151" s="230" t="s">
        <v>187</v>
      </c>
    </row>
    <row r="152" spans="1:51" s="14" customFormat="1" ht="12">
      <c r="A152" s="14"/>
      <c r="B152" s="259"/>
      <c r="C152" s="260"/>
      <c r="D152" s="234" t="s">
        <v>148</v>
      </c>
      <c r="E152" s="261" t="s">
        <v>1</v>
      </c>
      <c r="F152" s="262" t="s">
        <v>765</v>
      </c>
      <c r="G152" s="260"/>
      <c r="H152" s="261" t="s">
        <v>1</v>
      </c>
      <c r="I152" s="263"/>
      <c r="J152" s="260"/>
      <c r="K152" s="260"/>
      <c r="L152" s="264"/>
      <c r="M152" s="265"/>
      <c r="N152" s="266"/>
      <c r="O152" s="266"/>
      <c r="P152" s="266"/>
      <c r="Q152" s="266"/>
      <c r="R152" s="266"/>
      <c r="S152" s="266"/>
      <c r="T152" s="267"/>
      <c r="U152" s="14"/>
      <c r="V152" s="14"/>
      <c r="W152" s="14"/>
      <c r="X152" s="14"/>
      <c r="Y152" s="14"/>
      <c r="Z152" s="14"/>
      <c r="AA152" s="14"/>
      <c r="AB152" s="14"/>
      <c r="AC152" s="14"/>
      <c r="AD152" s="14"/>
      <c r="AE152" s="14"/>
      <c r="AT152" s="268" t="s">
        <v>148</v>
      </c>
      <c r="AU152" s="268" t="s">
        <v>82</v>
      </c>
      <c r="AV152" s="14" t="s">
        <v>80</v>
      </c>
      <c r="AW152" s="14" t="s">
        <v>30</v>
      </c>
      <c r="AX152" s="14" t="s">
        <v>73</v>
      </c>
      <c r="AY152" s="268" t="s">
        <v>141</v>
      </c>
    </row>
    <row r="153" spans="1:51" s="12" customFormat="1" ht="12">
      <c r="A153" s="12"/>
      <c r="B153" s="232"/>
      <c r="C153" s="233"/>
      <c r="D153" s="234" t="s">
        <v>148</v>
      </c>
      <c r="E153" s="235" t="s">
        <v>1</v>
      </c>
      <c r="F153" s="236" t="s">
        <v>766</v>
      </c>
      <c r="G153" s="233"/>
      <c r="H153" s="237">
        <v>85</v>
      </c>
      <c r="I153" s="238"/>
      <c r="J153" s="233"/>
      <c r="K153" s="233"/>
      <c r="L153" s="239"/>
      <c r="M153" s="240"/>
      <c r="N153" s="241"/>
      <c r="O153" s="241"/>
      <c r="P153" s="241"/>
      <c r="Q153" s="241"/>
      <c r="R153" s="241"/>
      <c r="S153" s="241"/>
      <c r="T153" s="242"/>
      <c r="U153" s="12"/>
      <c r="V153" s="12"/>
      <c r="W153" s="12"/>
      <c r="X153" s="12"/>
      <c r="Y153" s="12"/>
      <c r="Z153" s="12"/>
      <c r="AA153" s="12"/>
      <c r="AB153" s="12"/>
      <c r="AC153" s="12"/>
      <c r="AD153" s="12"/>
      <c r="AE153" s="12"/>
      <c r="AT153" s="243" t="s">
        <v>148</v>
      </c>
      <c r="AU153" s="243" t="s">
        <v>82</v>
      </c>
      <c r="AV153" s="12" t="s">
        <v>82</v>
      </c>
      <c r="AW153" s="12" t="s">
        <v>30</v>
      </c>
      <c r="AX153" s="12" t="s">
        <v>73</v>
      </c>
      <c r="AY153" s="243" t="s">
        <v>141</v>
      </c>
    </row>
    <row r="154" spans="1:51" s="12" customFormat="1" ht="12">
      <c r="A154" s="12"/>
      <c r="B154" s="232"/>
      <c r="C154" s="233"/>
      <c r="D154" s="234" t="s">
        <v>148</v>
      </c>
      <c r="E154" s="235" t="s">
        <v>1</v>
      </c>
      <c r="F154" s="236" t="s">
        <v>767</v>
      </c>
      <c r="G154" s="233"/>
      <c r="H154" s="237">
        <v>85</v>
      </c>
      <c r="I154" s="238"/>
      <c r="J154" s="233"/>
      <c r="K154" s="233"/>
      <c r="L154" s="239"/>
      <c r="M154" s="240"/>
      <c r="N154" s="241"/>
      <c r="O154" s="241"/>
      <c r="P154" s="241"/>
      <c r="Q154" s="241"/>
      <c r="R154" s="241"/>
      <c r="S154" s="241"/>
      <c r="T154" s="242"/>
      <c r="U154" s="12"/>
      <c r="V154" s="12"/>
      <c r="W154" s="12"/>
      <c r="X154" s="12"/>
      <c r="Y154" s="12"/>
      <c r="Z154" s="12"/>
      <c r="AA154" s="12"/>
      <c r="AB154" s="12"/>
      <c r="AC154" s="12"/>
      <c r="AD154" s="12"/>
      <c r="AE154" s="12"/>
      <c r="AT154" s="243" t="s">
        <v>148</v>
      </c>
      <c r="AU154" s="243" t="s">
        <v>82</v>
      </c>
      <c r="AV154" s="12" t="s">
        <v>82</v>
      </c>
      <c r="AW154" s="12" t="s">
        <v>30</v>
      </c>
      <c r="AX154" s="12" t="s">
        <v>73</v>
      </c>
      <c r="AY154" s="243" t="s">
        <v>141</v>
      </c>
    </row>
    <row r="155" spans="1:51" s="12" customFormat="1" ht="12">
      <c r="A155" s="12"/>
      <c r="B155" s="232"/>
      <c r="C155" s="233"/>
      <c r="D155" s="234" t="s">
        <v>148</v>
      </c>
      <c r="E155" s="235" t="s">
        <v>1</v>
      </c>
      <c r="F155" s="236" t="s">
        <v>768</v>
      </c>
      <c r="G155" s="233"/>
      <c r="H155" s="237">
        <v>600</v>
      </c>
      <c r="I155" s="238"/>
      <c r="J155" s="233"/>
      <c r="K155" s="233"/>
      <c r="L155" s="239"/>
      <c r="M155" s="240"/>
      <c r="N155" s="241"/>
      <c r="O155" s="241"/>
      <c r="P155" s="241"/>
      <c r="Q155" s="241"/>
      <c r="R155" s="241"/>
      <c r="S155" s="241"/>
      <c r="T155" s="242"/>
      <c r="U155" s="12"/>
      <c r="V155" s="12"/>
      <c r="W155" s="12"/>
      <c r="X155" s="12"/>
      <c r="Y155" s="12"/>
      <c r="Z155" s="12"/>
      <c r="AA155" s="12"/>
      <c r="AB155" s="12"/>
      <c r="AC155" s="12"/>
      <c r="AD155" s="12"/>
      <c r="AE155" s="12"/>
      <c r="AT155" s="243" t="s">
        <v>148</v>
      </c>
      <c r="AU155" s="243" t="s">
        <v>82</v>
      </c>
      <c r="AV155" s="12" t="s">
        <v>82</v>
      </c>
      <c r="AW155" s="12" t="s">
        <v>30</v>
      </c>
      <c r="AX155" s="12" t="s">
        <v>73</v>
      </c>
      <c r="AY155" s="243" t="s">
        <v>141</v>
      </c>
    </row>
    <row r="156" spans="1:51" s="13" customFormat="1" ht="12">
      <c r="A156" s="13"/>
      <c r="B156" s="244"/>
      <c r="C156" s="245"/>
      <c r="D156" s="234" t="s">
        <v>148</v>
      </c>
      <c r="E156" s="246" t="s">
        <v>1</v>
      </c>
      <c r="F156" s="247" t="s">
        <v>150</v>
      </c>
      <c r="G156" s="245"/>
      <c r="H156" s="248">
        <v>770</v>
      </c>
      <c r="I156" s="249"/>
      <c r="J156" s="245"/>
      <c r="K156" s="245"/>
      <c r="L156" s="250"/>
      <c r="M156" s="251"/>
      <c r="N156" s="252"/>
      <c r="O156" s="252"/>
      <c r="P156" s="252"/>
      <c r="Q156" s="252"/>
      <c r="R156" s="252"/>
      <c r="S156" s="252"/>
      <c r="T156" s="253"/>
      <c r="U156" s="13"/>
      <c r="V156" s="13"/>
      <c r="W156" s="13"/>
      <c r="X156" s="13"/>
      <c r="Y156" s="13"/>
      <c r="Z156" s="13"/>
      <c r="AA156" s="13"/>
      <c r="AB156" s="13"/>
      <c r="AC156" s="13"/>
      <c r="AD156" s="13"/>
      <c r="AE156" s="13"/>
      <c r="AT156" s="254" t="s">
        <v>148</v>
      </c>
      <c r="AU156" s="254" t="s">
        <v>82</v>
      </c>
      <c r="AV156" s="13" t="s">
        <v>147</v>
      </c>
      <c r="AW156" s="13" t="s">
        <v>30</v>
      </c>
      <c r="AX156" s="13" t="s">
        <v>80</v>
      </c>
      <c r="AY156" s="254" t="s">
        <v>141</v>
      </c>
    </row>
    <row r="157" spans="1:65" s="2" customFormat="1" ht="37.8" customHeight="1">
      <c r="A157" s="38"/>
      <c r="B157" s="39"/>
      <c r="C157" s="219" t="s">
        <v>167</v>
      </c>
      <c r="D157" s="219" t="s">
        <v>142</v>
      </c>
      <c r="E157" s="220" t="s">
        <v>769</v>
      </c>
      <c r="F157" s="221" t="s">
        <v>770</v>
      </c>
      <c r="G157" s="222" t="s">
        <v>558</v>
      </c>
      <c r="H157" s="223">
        <v>9</v>
      </c>
      <c r="I157" s="224"/>
      <c r="J157" s="225">
        <f>ROUND(I157*H157,2)</f>
        <v>0</v>
      </c>
      <c r="K157" s="221" t="s">
        <v>146</v>
      </c>
      <c r="L157" s="44"/>
      <c r="M157" s="226" t="s">
        <v>1</v>
      </c>
      <c r="N157" s="227" t="s">
        <v>38</v>
      </c>
      <c r="O157" s="91"/>
      <c r="P157" s="228">
        <f>O157*H157</f>
        <v>0</v>
      </c>
      <c r="Q157" s="228">
        <v>0</v>
      </c>
      <c r="R157" s="228">
        <f>Q157*H157</f>
        <v>0</v>
      </c>
      <c r="S157" s="228">
        <v>0</v>
      </c>
      <c r="T157" s="229">
        <f>S157*H157</f>
        <v>0</v>
      </c>
      <c r="U157" s="38"/>
      <c r="V157" s="38"/>
      <c r="W157" s="38"/>
      <c r="X157" s="38"/>
      <c r="Y157" s="38"/>
      <c r="Z157" s="38"/>
      <c r="AA157" s="38"/>
      <c r="AB157" s="38"/>
      <c r="AC157" s="38"/>
      <c r="AD157" s="38"/>
      <c r="AE157" s="38"/>
      <c r="AR157" s="230" t="s">
        <v>147</v>
      </c>
      <c r="AT157" s="230" t="s">
        <v>142</v>
      </c>
      <c r="AU157" s="230" t="s">
        <v>82</v>
      </c>
      <c r="AY157" s="17" t="s">
        <v>141</v>
      </c>
      <c r="BE157" s="231">
        <f>IF(N157="základní",J157,0)</f>
        <v>0</v>
      </c>
      <c r="BF157" s="231">
        <f>IF(N157="snížená",J157,0)</f>
        <v>0</v>
      </c>
      <c r="BG157" s="231">
        <f>IF(N157="zákl. přenesená",J157,0)</f>
        <v>0</v>
      </c>
      <c r="BH157" s="231">
        <f>IF(N157="sníž. přenesená",J157,0)</f>
        <v>0</v>
      </c>
      <c r="BI157" s="231">
        <f>IF(N157="nulová",J157,0)</f>
        <v>0</v>
      </c>
      <c r="BJ157" s="17" t="s">
        <v>80</v>
      </c>
      <c r="BK157" s="231">
        <f>ROUND(I157*H157,2)</f>
        <v>0</v>
      </c>
      <c r="BL157" s="17" t="s">
        <v>147</v>
      </c>
      <c r="BM157" s="230" t="s">
        <v>192</v>
      </c>
    </row>
    <row r="158" spans="1:51" s="12" customFormat="1" ht="12">
      <c r="A158" s="12"/>
      <c r="B158" s="232"/>
      <c r="C158" s="233"/>
      <c r="D158" s="234" t="s">
        <v>148</v>
      </c>
      <c r="E158" s="235" t="s">
        <v>1</v>
      </c>
      <c r="F158" s="236" t="s">
        <v>771</v>
      </c>
      <c r="G158" s="233"/>
      <c r="H158" s="237">
        <v>9</v>
      </c>
      <c r="I158" s="238"/>
      <c r="J158" s="233"/>
      <c r="K158" s="233"/>
      <c r="L158" s="239"/>
      <c r="M158" s="240"/>
      <c r="N158" s="241"/>
      <c r="O158" s="241"/>
      <c r="P158" s="241"/>
      <c r="Q158" s="241"/>
      <c r="R158" s="241"/>
      <c r="S158" s="241"/>
      <c r="T158" s="242"/>
      <c r="U158" s="12"/>
      <c r="V158" s="12"/>
      <c r="W158" s="12"/>
      <c r="X158" s="12"/>
      <c r="Y158" s="12"/>
      <c r="Z158" s="12"/>
      <c r="AA158" s="12"/>
      <c r="AB158" s="12"/>
      <c r="AC158" s="12"/>
      <c r="AD158" s="12"/>
      <c r="AE158" s="12"/>
      <c r="AT158" s="243" t="s">
        <v>148</v>
      </c>
      <c r="AU158" s="243" t="s">
        <v>82</v>
      </c>
      <c r="AV158" s="12" t="s">
        <v>82</v>
      </c>
      <c r="AW158" s="12" t="s">
        <v>30</v>
      </c>
      <c r="AX158" s="12" t="s">
        <v>73</v>
      </c>
      <c r="AY158" s="243" t="s">
        <v>141</v>
      </c>
    </row>
    <row r="159" spans="1:51" s="13" customFormat="1" ht="12">
      <c r="A159" s="13"/>
      <c r="B159" s="244"/>
      <c r="C159" s="245"/>
      <c r="D159" s="234" t="s">
        <v>148</v>
      </c>
      <c r="E159" s="246" t="s">
        <v>1</v>
      </c>
      <c r="F159" s="247" t="s">
        <v>150</v>
      </c>
      <c r="G159" s="245"/>
      <c r="H159" s="248">
        <v>9</v>
      </c>
      <c r="I159" s="249"/>
      <c r="J159" s="245"/>
      <c r="K159" s="245"/>
      <c r="L159" s="250"/>
      <c r="M159" s="251"/>
      <c r="N159" s="252"/>
      <c r="O159" s="252"/>
      <c r="P159" s="252"/>
      <c r="Q159" s="252"/>
      <c r="R159" s="252"/>
      <c r="S159" s="252"/>
      <c r="T159" s="253"/>
      <c r="U159" s="13"/>
      <c r="V159" s="13"/>
      <c r="W159" s="13"/>
      <c r="X159" s="13"/>
      <c r="Y159" s="13"/>
      <c r="Z159" s="13"/>
      <c r="AA159" s="13"/>
      <c r="AB159" s="13"/>
      <c r="AC159" s="13"/>
      <c r="AD159" s="13"/>
      <c r="AE159" s="13"/>
      <c r="AT159" s="254" t="s">
        <v>148</v>
      </c>
      <c r="AU159" s="254" t="s">
        <v>82</v>
      </c>
      <c r="AV159" s="13" t="s">
        <v>147</v>
      </c>
      <c r="AW159" s="13" t="s">
        <v>30</v>
      </c>
      <c r="AX159" s="13" t="s">
        <v>80</v>
      </c>
      <c r="AY159" s="254" t="s">
        <v>141</v>
      </c>
    </row>
    <row r="160" spans="1:65" s="2" customFormat="1" ht="24.15" customHeight="1">
      <c r="A160" s="38"/>
      <c r="B160" s="39"/>
      <c r="C160" s="219" t="s">
        <v>197</v>
      </c>
      <c r="D160" s="219" t="s">
        <v>142</v>
      </c>
      <c r="E160" s="220" t="s">
        <v>772</v>
      </c>
      <c r="F160" s="221" t="s">
        <v>773</v>
      </c>
      <c r="G160" s="222" t="s">
        <v>269</v>
      </c>
      <c r="H160" s="223">
        <v>640</v>
      </c>
      <c r="I160" s="224"/>
      <c r="J160" s="225">
        <f>ROUND(I160*H160,2)</f>
        <v>0</v>
      </c>
      <c r="K160" s="221" t="s">
        <v>146</v>
      </c>
      <c r="L160" s="44"/>
      <c r="M160" s="226" t="s">
        <v>1</v>
      </c>
      <c r="N160" s="227" t="s">
        <v>38</v>
      </c>
      <c r="O160" s="91"/>
      <c r="P160" s="228">
        <f>O160*H160</f>
        <v>0</v>
      </c>
      <c r="Q160" s="228">
        <v>0</v>
      </c>
      <c r="R160" s="228">
        <f>Q160*H160</f>
        <v>0</v>
      </c>
      <c r="S160" s="228">
        <v>0</v>
      </c>
      <c r="T160" s="229">
        <f>S160*H160</f>
        <v>0</v>
      </c>
      <c r="U160" s="38"/>
      <c r="V160" s="38"/>
      <c r="W160" s="38"/>
      <c r="X160" s="38"/>
      <c r="Y160" s="38"/>
      <c r="Z160" s="38"/>
      <c r="AA160" s="38"/>
      <c r="AB160" s="38"/>
      <c r="AC160" s="38"/>
      <c r="AD160" s="38"/>
      <c r="AE160" s="38"/>
      <c r="AR160" s="230" t="s">
        <v>147</v>
      </c>
      <c r="AT160" s="230" t="s">
        <v>142</v>
      </c>
      <c r="AU160" s="230" t="s">
        <v>82</v>
      </c>
      <c r="AY160" s="17" t="s">
        <v>141</v>
      </c>
      <c r="BE160" s="231">
        <f>IF(N160="základní",J160,0)</f>
        <v>0</v>
      </c>
      <c r="BF160" s="231">
        <f>IF(N160="snížená",J160,0)</f>
        <v>0</v>
      </c>
      <c r="BG160" s="231">
        <f>IF(N160="zákl. přenesená",J160,0)</f>
        <v>0</v>
      </c>
      <c r="BH160" s="231">
        <f>IF(N160="sníž. přenesená",J160,0)</f>
        <v>0</v>
      </c>
      <c r="BI160" s="231">
        <f>IF(N160="nulová",J160,0)</f>
        <v>0</v>
      </c>
      <c r="BJ160" s="17" t="s">
        <v>80</v>
      </c>
      <c r="BK160" s="231">
        <f>ROUND(I160*H160,2)</f>
        <v>0</v>
      </c>
      <c r="BL160" s="17" t="s">
        <v>147</v>
      </c>
      <c r="BM160" s="230" t="s">
        <v>201</v>
      </c>
    </row>
    <row r="161" spans="1:51" s="14" customFormat="1" ht="12">
      <c r="A161" s="14"/>
      <c r="B161" s="259"/>
      <c r="C161" s="260"/>
      <c r="D161" s="234" t="s">
        <v>148</v>
      </c>
      <c r="E161" s="261" t="s">
        <v>1</v>
      </c>
      <c r="F161" s="262" t="s">
        <v>774</v>
      </c>
      <c r="G161" s="260"/>
      <c r="H161" s="261" t="s">
        <v>1</v>
      </c>
      <c r="I161" s="263"/>
      <c r="J161" s="260"/>
      <c r="K161" s="260"/>
      <c r="L161" s="264"/>
      <c r="M161" s="265"/>
      <c r="N161" s="266"/>
      <c r="O161" s="266"/>
      <c r="P161" s="266"/>
      <c r="Q161" s="266"/>
      <c r="R161" s="266"/>
      <c r="S161" s="266"/>
      <c r="T161" s="267"/>
      <c r="U161" s="14"/>
      <c r="V161" s="14"/>
      <c r="W161" s="14"/>
      <c r="X161" s="14"/>
      <c r="Y161" s="14"/>
      <c r="Z161" s="14"/>
      <c r="AA161" s="14"/>
      <c r="AB161" s="14"/>
      <c r="AC161" s="14"/>
      <c r="AD161" s="14"/>
      <c r="AE161" s="14"/>
      <c r="AT161" s="268" t="s">
        <v>148</v>
      </c>
      <c r="AU161" s="268" t="s">
        <v>82</v>
      </c>
      <c r="AV161" s="14" t="s">
        <v>80</v>
      </c>
      <c r="AW161" s="14" t="s">
        <v>30</v>
      </c>
      <c r="AX161" s="14" t="s">
        <v>73</v>
      </c>
      <c r="AY161" s="268" t="s">
        <v>141</v>
      </c>
    </row>
    <row r="162" spans="1:51" s="12" customFormat="1" ht="12">
      <c r="A162" s="12"/>
      <c r="B162" s="232"/>
      <c r="C162" s="233"/>
      <c r="D162" s="234" t="s">
        <v>148</v>
      </c>
      <c r="E162" s="235" t="s">
        <v>1</v>
      </c>
      <c r="F162" s="236" t="s">
        <v>775</v>
      </c>
      <c r="G162" s="233"/>
      <c r="H162" s="237">
        <v>320</v>
      </c>
      <c r="I162" s="238"/>
      <c r="J162" s="233"/>
      <c r="K162" s="233"/>
      <c r="L162" s="239"/>
      <c r="M162" s="240"/>
      <c r="N162" s="241"/>
      <c r="O162" s="241"/>
      <c r="P162" s="241"/>
      <c r="Q162" s="241"/>
      <c r="R162" s="241"/>
      <c r="S162" s="241"/>
      <c r="T162" s="242"/>
      <c r="U162" s="12"/>
      <c r="V162" s="12"/>
      <c r="W162" s="12"/>
      <c r="X162" s="12"/>
      <c r="Y162" s="12"/>
      <c r="Z162" s="12"/>
      <c r="AA162" s="12"/>
      <c r="AB162" s="12"/>
      <c r="AC162" s="12"/>
      <c r="AD162" s="12"/>
      <c r="AE162" s="12"/>
      <c r="AT162" s="243" t="s">
        <v>148</v>
      </c>
      <c r="AU162" s="243" t="s">
        <v>82</v>
      </c>
      <c r="AV162" s="12" t="s">
        <v>82</v>
      </c>
      <c r="AW162" s="12" t="s">
        <v>30</v>
      </c>
      <c r="AX162" s="12" t="s">
        <v>73</v>
      </c>
      <c r="AY162" s="243" t="s">
        <v>141</v>
      </c>
    </row>
    <row r="163" spans="1:51" s="12" customFormat="1" ht="12">
      <c r="A163" s="12"/>
      <c r="B163" s="232"/>
      <c r="C163" s="233"/>
      <c r="D163" s="234" t="s">
        <v>148</v>
      </c>
      <c r="E163" s="235" t="s">
        <v>1</v>
      </c>
      <c r="F163" s="236" t="s">
        <v>776</v>
      </c>
      <c r="G163" s="233"/>
      <c r="H163" s="237">
        <v>320</v>
      </c>
      <c r="I163" s="238"/>
      <c r="J163" s="233"/>
      <c r="K163" s="233"/>
      <c r="L163" s="239"/>
      <c r="M163" s="240"/>
      <c r="N163" s="241"/>
      <c r="O163" s="241"/>
      <c r="P163" s="241"/>
      <c r="Q163" s="241"/>
      <c r="R163" s="241"/>
      <c r="S163" s="241"/>
      <c r="T163" s="242"/>
      <c r="U163" s="12"/>
      <c r="V163" s="12"/>
      <c r="W163" s="12"/>
      <c r="X163" s="12"/>
      <c r="Y163" s="12"/>
      <c r="Z163" s="12"/>
      <c r="AA163" s="12"/>
      <c r="AB163" s="12"/>
      <c r="AC163" s="12"/>
      <c r="AD163" s="12"/>
      <c r="AE163" s="12"/>
      <c r="AT163" s="243" t="s">
        <v>148</v>
      </c>
      <c r="AU163" s="243" t="s">
        <v>82</v>
      </c>
      <c r="AV163" s="12" t="s">
        <v>82</v>
      </c>
      <c r="AW163" s="12" t="s">
        <v>30</v>
      </c>
      <c r="AX163" s="12" t="s">
        <v>73</v>
      </c>
      <c r="AY163" s="243" t="s">
        <v>141</v>
      </c>
    </row>
    <row r="164" spans="1:51" s="13" customFormat="1" ht="12">
      <c r="A164" s="13"/>
      <c r="B164" s="244"/>
      <c r="C164" s="245"/>
      <c r="D164" s="234" t="s">
        <v>148</v>
      </c>
      <c r="E164" s="246" t="s">
        <v>1</v>
      </c>
      <c r="F164" s="247" t="s">
        <v>150</v>
      </c>
      <c r="G164" s="245"/>
      <c r="H164" s="248">
        <v>640</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148</v>
      </c>
      <c r="AU164" s="254" t="s">
        <v>82</v>
      </c>
      <c r="AV164" s="13" t="s">
        <v>147</v>
      </c>
      <c r="AW164" s="13" t="s">
        <v>30</v>
      </c>
      <c r="AX164" s="13" t="s">
        <v>80</v>
      </c>
      <c r="AY164" s="254" t="s">
        <v>141</v>
      </c>
    </row>
    <row r="165" spans="1:65" s="2" customFormat="1" ht="24.15" customHeight="1">
      <c r="A165" s="38"/>
      <c r="B165" s="39"/>
      <c r="C165" s="273" t="s">
        <v>172</v>
      </c>
      <c r="D165" s="273" t="s">
        <v>153</v>
      </c>
      <c r="E165" s="274" t="s">
        <v>777</v>
      </c>
      <c r="F165" s="275" t="s">
        <v>778</v>
      </c>
      <c r="G165" s="276" t="s">
        <v>269</v>
      </c>
      <c r="H165" s="277">
        <v>736</v>
      </c>
      <c r="I165" s="278"/>
      <c r="J165" s="279">
        <f>ROUND(I165*H165,2)</f>
        <v>0</v>
      </c>
      <c r="K165" s="275" t="s">
        <v>146</v>
      </c>
      <c r="L165" s="280"/>
      <c r="M165" s="281" t="s">
        <v>1</v>
      </c>
      <c r="N165" s="282" t="s">
        <v>38</v>
      </c>
      <c r="O165" s="91"/>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162</v>
      </c>
      <c r="AT165" s="230" t="s">
        <v>153</v>
      </c>
      <c r="AU165" s="230" t="s">
        <v>82</v>
      </c>
      <c r="AY165" s="17" t="s">
        <v>141</v>
      </c>
      <c r="BE165" s="231">
        <f>IF(N165="základní",J165,0)</f>
        <v>0</v>
      </c>
      <c r="BF165" s="231">
        <f>IF(N165="snížená",J165,0)</f>
        <v>0</v>
      </c>
      <c r="BG165" s="231">
        <f>IF(N165="zákl. přenesená",J165,0)</f>
        <v>0</v>
      </c>
      <c r="BH165" s="231">
        <f>IF(N165="sníž. přenesená",J165,0)</f>
        <v>0</v>
      </c>
      <c r="BI165" s="231">
        <f>IF(N165="nulová",J165,0)</f>
        <v>0</v>
      </c>
      <c r="BJ165" s="17" t="s">
        <v>80</v>
      </c>
      <c r="BK165" s="231">
        <f>ROUND(I165*H165,2)</f>
        <v>0</v>
      </c>
      <c r="BL165" s="17" t="s">
        <v>147</v>
      </c>
      <c r="BM165" s="230" t="s">
        <v>207</v>
      </c>
    </row>
    <row r="166" spans="1:51" s="12" customFormat="1" ht="12">
      <c r="A166" s="12"/>
      <c r="B166" s="232"/>
      <c r="C166" s="233"/>
      <c r="D166" s="234" t="s">
        <v>148</v>
      </c>
      <c r="E166" s="235" t="s">
        <v>1</v>
      </c>
      <c r="F166" s="236" t="s">
        <v>779</v>
      </c>
      <c r="G166" s="233"/>
      <c r="H166" s="237">
        <v>736</v>
      </c>
      <c r="I166" s="238"/>
      <c r="J166" s="233"/>
      <c r="K166" s="233"/>
      <c r="L166" s="239"/>
      <c r="M166" s="240"/>
      <c r="N166" s="241"/>
      <c r="O166" s="241"/>
      <c r="P166" s="241"/>
      <c r="Q166" s="241"/>
      <c r="R166" s="241"/>
      <c r="S166" s="241"/>
      <c r="T166" s="242"/>
      <c r="U166" s="12"/>
      <c r="V166" s="12"/>
      <c r="W166" s="12"/>
      <c r="X166" s="12"/>
      <c r="Y166" s="12"/>
      <c r="Z166" s="12"/>
      <c r="AA166" s="12"/>
      <c r="AB166" s="12"/>
      <c r="AC166" s="12"/>
      <c r="AD166" s="12"/>
      <c r="AE166" s="12"/>
      <c r="AT166" s="243" t="s">
        <v>148</v>
      </c>
      <c r="AU166" s="243" t="s">
        <v>82</v>
      </c>
      <c r="AV166" s="12" t="s">
        <v>82</v>
      </c>
      <c r="AW166" s="12" t="s">
        <v>30</v>
      </c>
      <c r="AX166" s="12" t="s">
        <v>73</v>
      </c>
      <c r="AY166" s="243" t="s">
        <v>141</v>
      </c>
    </row>
    <row r="167" spans="1:51" s="13" customFormat="1" ht="12">
      <c r="A167" s="13"/>
      <c r="B167" s="244"/>
      <c r="C167" s="245"/>
      <c r="D167" s="234" t="s">
        <v>148</v>
      </c>
      <c r="E167" s="246" t="s">
        <v>1</v>
      </c>
      <c r="F167" s="247" t="s">
        <v>150</v>
      </c>
      <c r="G167" s="245"/>
      <c r="H167" s="248">
        <v>736</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148</v>
      </c>
      <c r="AU167" s="254" t="s">
        <v>82</v>
      </c>
      <c r="AV167" s="13" t="s">
        <v>147</v>
      </c>
      <c r="AW167" s="13" t="s">
        <v>30</v>
      </c>
      <c r="AX167" s="13" t="s">
        <v>80</v>
      </c>
      <c r="AY167" s="254" t="s">
        <v>141</v>
      </c>
    </row>
    <row r="168" spans="1:65" s="2" customFormat="1" ht="14.4" customHeight="1">
      <c r="A168" s="38"/>
      <c r="B168" s="39"/>
      <c r="C168" s="219" t="s">
        <v>210</v>
      </c>
      <c r="D168" s="219" t="s">
        <v>142</v>
      </c>
      <c r="E168" s="220" t="s">
        <v>780</v>
      </c>
      <c r="F168" s="221" t="s">
        <v>781</v>
      </c>
      <c r="G168" s="222" t="s">
        <v>269</v>
      </c>
      <c r="H168" s="223">
        <v>1820</v>
      </c>
      <c r="I168" s="224"/>
      <c r="J168" s="225">
        <f>ROUND(I168*H168,2)</f>
        <v>0</v>
      </c>
      <c r="K168" s="221" t="s">
        <v>146</v>
      </c>
      <c r="L168" s="44"/>
      <c r="M168" s="226" t="s">
        <v>1</v>
      </c>
      <c r="N168" s="227" t="s">
        <v>38</v>
      </c>
      <c r="O168" s="91"/>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147</v>
      </c>
      <c r="AT168" s="230" t="s">
        <v>142</v>
      </c>
      <c r="AU168" s="230" t="s">
        <v>82</v>
      </c>
      <c r="AY168" s="17" t="s">
        <v>141</v>
      </c>
      <c r="BE168" s="231">
        <f>IF(N168="základní",J168,0)</f>
        <v>0</v>
      </c>
      <c r="BF168" s="231">
        <f>IF(N168="snížená",J168,0)</f>
        <v>0</v>
      </c>
      <c r="BG168" s="231">
        <f>IF(N168="zákl. přenesená",J168,0)</f>
        <v>0</v>
      </c>
      <c r="BH168" s="231">
        <f>IF(N168="sníž. přenesená",J168,0)</f>
        <v>0</v>
      </c>
      <c r="BI168" s="231">
        <f>IF(N168="nulová",J168,0)</f>
        <v>0</v>
      </c>
      <c r="BJ168" s="17" t="s">
        <v>80</v>
      </c>
      <c r="BK168" s="231">
        <f>ROUND(I168*H168,2)</f>
        <v>0</v>
      </c>
      <c r="BL168" s="17" t="s">
        <v>147</v>
      </c>
      <c r="BM168" s="230" t="s">
        <v>213</v>
      </c>
    </row>
    <row r="169" spans="1:51" s="14" customFormat="1" ht="12">
      <c r="A169" s="14"/>
      <c r="B169" s="259"/>
      <c r="C169" s="260"/>
      <c r="D169" s="234" t="s">
        <v>148</v>
      </c>
      <c r="E169" s="261" t="s">
        <v>1</v>
      </c>
      <c r="F169" s="262" t="s">
        <v>782</v>
      </c>
      <c r="G169" s="260"/>
      <c r="H169" s="261" t="s">
        <v>1</v>
      </c>
      <c r="I169" s="263"/>
      <c r="J169" s="260"/>
      <c r="K169" s="260"/>
      <c r="L169" s="264"/>
      <c r="M169" s="265"/>
      <c r="N169" s="266"/>
      <c r="O169" s="266"/>
      <c r="P169" s="266"/>
      <c r="Q169" s="266"/>
      <c r="R169" s="266"/>
      <c r="S169" s="266"/>
      <c r="T169" s="267"/>
      <c r="U169" s="14"/>
      <c r="V169" s="14"/>
      <c r="W169" s="14"/>
      <c r="X169" s="14"/>
      <c r="Y169" s="14"/>
      <c r="Z169" s="14"/>
      <c r="AA169" s="14"/>
      <c r="AB169" s="14"/>
      <c r="AC169" s="14"/>
      <c r="AD169" s="14"/>
      <c r="AE169" s="14"/>
      <c r="AT169" s="268" t="s">
        <v>148</v>
      </c>
      <c r="AU169" s="268" t="s">
        <v>82</v>
      </c>
      <c r="AV169" s="14" t="s">
        <v>80</v>
      </c>
      <c r="AW169" s="14" t="s">
        <v>30</v>
      </c>
      <c r="AX169" s="14" t="s">
        <v>73</v>
      </c>
      <c r="AY169" s="268" t="s">
        <v>141</v>
      </c>
    </row>
    <row r="170" spans="1:51" s="12" customFormat="1" ht="12">
      <c r="A170" s="12"/>
      <c r="B170" s="232"/>
      <c r="C170" s="233"/>
      <c r="D170" s="234" t="s">
        <v>148</v>
      </c>
      <c r="E170" s="235" t="s">
        <v>1</v>
      </c>
      <c r="F170" s="236" t="s">
        <v>783</v>
      </c>
      <c r="G170" s="233"/>
      <c r="H170" s="237">
        <v>1820</v>
      </c>
      <c r="I170" s="238"/>
      <c r="J170" s="233"/>
      <c r="K170" s="233"/>
      <c r="L170" s="239"/>
      <c r="M170" s="240"/>
      <c r="N170" s="241"/>
      <c r="O170" s="241"/>
      <c r="P170" s="241"/>
      <c r="Q170" s="241"/>
      <c r="R170" s="241"/>
      <c r="S170" s="241"/>
      <c r="T170" s="242"/>
      <c r="U170" s="12"/>
      <c r="V170" s="12"/>
      <c r="W170" s="12"/>
      <c r="X170" s="12"/>
      <c r="Y170" s="12"/>
      <c r="Z170" s="12"/>
      <c r="AA170" s="12"/>
      <c r="AB170" s="12"/>
      <c r="AC170" s="12"/>
      <c r="AD170" s="12"/>
      <c r="AE170" s="12"/>
      <c r="AT170" s="243" t="s">
        <v>148</v>
      </c>
      <c r="AU170" s="243" t="s">
        <v>82</v>
      </c>
      <c r="AV170" s="12" t="s">
        <v>82</v>
      </c>
      <c r="AW170" s="12" t="s">
        <v>30</v>
      </c>
      <c r="AX170" s="12" t="s">
        <v>73</v>
      </c>
      <c r="AY170" s="243" t="s">
        <v>141</v>
      </c>
    </row>
    <row r="171" spans="1:51" s="13" customFormat="1" ht="12">
      <c r="A171" s="13"/>
      <c r="B171" s="244"/>
      <c r="C171" s="245"/>
      <c r="D171" s="234" t="s">
        <v>148</v>
      </c>
      <c r="E171" s="246" t="s">
        <v>1</v>
      </c>
      <c r="F171" s="247" t="s">
        <v>150</v>
      </c>
      <c r="G171" s="245"/>
      <c r="H171" s="248">
        <v>1820</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148</v>
      </c>
      <c r="AU171" s="254" t="s">
        <v>82</v>
      </c>
      <c r="AV171" s="13" t="s">
        <v>147</v>
      </c>
      <c r="AW171" s="13" t="s">
        <v>30</v>
      </c>
      <c r="AX171" s="13" t="s">
        <v>80</v>
      </c>
      <c r="AY171" s="254" t="s">
        <v>141</v>
      </c>
    </row>
    <row r="172" spans="1:65" s="2" customFormat="1" ht="24.15" customHeight="1">
      <c r="A172" s="38"/>
      <c r="B172" s="39"/>
      <c r="C172" s="273" t="s">
        <v>178</v>
      </c>
      <c r="D172" s="273" t="s">
        <v>153</v>
      </c>
      <c r="E172" s="274" t="s">
        <v>784</v>
      </c>
      <c r="F172" s="275" t="s">
        <v>785</v>
      </c>
      <c r="G172" s="276" t="s">
        <v>269</v>
      </c>
      <c r="H172" s="277">
        <v>13494.1</v>
      </c>
      <c r="I172" s="278"/>
      <c r="J172" s="279">
        <f>ROUND(I172*H172,2)</f>
        <v>0</v>
      </c>
      <c r="K172" s="275" t="s">
        <v>146</v>
      </c>
      <c r="L172" s="280"/>
      <c r="M172" s="281" t="s">
        <v>1</v>
      </c>
      <c r="N172" s="282" t="s">
        <v>38</v>
      </c>
      <c r="O172" s="91"/>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162</v>
      </c>
      <c r="AT172" s="230" t="s">
        <v>153</v>
      </c>
      <c r="AU172" s="230" t="s">
        <v>82</v>
      </c>
      <c r="AY172" s="17" t="s">
        <v>141</v>
      </c>
      <c r="BE172" s="231">
        <f>IF(N172="základní",J172,0)</f>
        <v>0</v>
      </c>
      <c r="BF172" s="231">
        <f>IF(N172="snížená",J172,0)</f>
        <v>0</v>
      </c>
      <c r="BG172" s="231">
        <f>IF(N172="zákl. přenesená",J172,0)</f>
        <v>0</v>
      </c>
      <c r="BH172" s="231">
        <f>IF(N172="sníž. přenesená",J172,0)</f>
        <v>0</v>
      </c>
      <c r="BI172" s="231">
        <f>IF(N172="nulová",J172,0)</f>
        <v>0</v>
      </c>
      <c r="BJ172" s="17" t="s">
        <v>80</v>
      </c>
      <c r="BK172" s="231">
        <f>ROUND(I172*H172,2)</f>
        <v>0</v>
      </c>
      <c r="BL172" s="17" t="s">
        <v>147</v>
      </c>
      <c r="BM172" s="230" t="s">
        <v>218</v>
      </c>
    </row>
    <row r="173" spans="1:51" s="12" customFormat="1" ht="12">
      <c r="A173" s="12"/>
      <c r="B173" s="232"/>
      <c r="C173" s="233"/>
      <c r="D173" s="234" t="s">
        <v>148</v>
      </c>
      <c r="E173" s="235" t="s">
        <v>1</v>
      </c>
      <c r="F173" s="236" t="s">
        <v>786</v>
      </c>
      <c r="G173" s="233"/>
      <c r="H173" s="237">
        <v>13494.1</v>
      </c>
      <c r="I173" s="238"/>
      <c r="J173" s="233"/>
      <c r="K173" s="233"/>
      <c r="L173" s="239"/>
      <c r="M173" s="240"/>
      <c r="N173" s="241"/>
      <c r="O173" s="241"/>
      <c r="P173" s="241"/>
      <c r="Q173" s="241"/>
      <c r="R173" s="241"/>
      <c r="S173" s="241"/>
      <c r="T173" s="242"/>
      <c r="U173" s="12"/>
      <c r="V173" s="12"/>
      <c r="W173" s="12"/>
      <c r="X173" s="12"/>
      <c r="Y173" s="12"/>
      <c r="Z173" s="12"/>
      <c r="AA173" s="12"/>
      <c r="AB173" s="12"/>
      <c r="AC173" s="12"/>
      <c r="AD173" s="12"/>
      <c r="AE173" s="12"/>
      <c r="AT173" s="243" t="s">
        <v>148</v>
      </c>
      <c r="AU173" s="243" t="s">
        <v>82</v>
      </c>
      <c r="AV173" s="12" t="s">
        <v>82</v>
      </c>
      <c r="AW173" s="12" t="s">
        <v>30</v>
      </c>
      <c r="AX173" s="12" t="s">
        <v>73</v>
      </c>
      <c r="AY173" s="243" t="s">
        <v>141</v>
      </c>
    </row>
    <row r="174" spans="1:51" s="13" customFormat="1" ht="12">
      <c r="A174" s="13"/>
      <c r="B174" s="244"/>
      <c r="C174" s="245"/>
      <c r="D174" s="234" t="s">
        <v>148</v>
      </c>
      <c r="E174" s="246" t="s">
        <v>1</v>
      </c>
      <c r="F174" s="247" t="s">
        <v>150</v>
      </c>
      <c r="G174" s="245"/>
      <c r="H174" s="248">
        <v>13494.1</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148</v>
      </c>
      <c r="AU174" s="254" t="s">
        <v>82</v>
      </c>
      <c r="AV174" s="13" t="s">
        <v>147</v>
      </c>
      <c r="AW174" s="13" t="s">
        <v>30</v>
      </c>
      <c r="AX174" s="13" t="s">
        <v>80</v>
      </c>
      <c r="AY174" s="254" t="s">
        <v>141</v>
      </c>
    </row>
    <row r="175" spans="1:65" s="2" customFormat="1" ht="14.4" customHeight="1">
      <c r="A175" s="38"/>
      <c r="B175" s="39"/>
      <c r="C175" s="219" t="s">
        <v>8</v>
      </c>
      <c r="D175" s="219" t="s">
        <v>142</v>
      </c>
      <c r="E175" s="220" t="s">
        <v>787</v>
      </c>
      <c r="F175" s="221" t="s">
        <v>788</v>
      </c>
      <c r="G175" s="222" t="s">
        <v>743</v>
      </c>
      <c r="H175" s="223">
        <v>146</v>
      </c>
      <c r="I175" s="224"/>
      <c r="J175" s="225">
        <f>ROUND(I175*H175,2)</f>
        <v>0</v>
      </c>
      <c r="K175" s="221" t="s">
        <v>146</v>
      </c>
      <c r="L175" s="44"/>
      <c r="M175" s="226" t="s">
        <v>1</v>
      </c>
      <c r="N175" s="227" t="s">
        <v>38</v>
      </c>
      <c r="O175" s="91"/>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147</v>
      </c>
      <c r="AT175" s="230" t="s">
        <v>142</v>
      </c>
      <c r="AU175" s="230" t="s">
        <v>82</v>
      </c>
      <c r="AY175" s="17" t="s">
        <v>141</v>
      </c>
      <c r="BE175" s="231">
        <f>IF(N175="základní",J175,0)</f>
        <v>0</v>
      </c>
      <c r="BF175" s="231">
        <f>IF(N175="snížená",J175,0)</f>
        <v>0</v>
      </c>
      <c r="BG175" s="231">
        <f>IF(N175="zákl. přenesená",J175,0)</f>
        <v>0</v>
      </c>
      <c r="BH175" s="231">
        <f>IF(N175="sníž. přenesená",J175,0)</f>
        <v>0</v>
      </c>
      <c r="BI175" s="231">
        <f>IF(N175="nulová",J175,0)</f>
        <v>0</v>
      </c>
      <c r="BJ175" s="17" t="s">
        <v>80</v>
      </c>
      <c r="BK175" s="231">
        <f>ROUND(I175*H175,2)</f>
        <v>0</v>
      </c>
      <c r="BL175" s="17" t="s">
        <v>147</v>
      </c>
      <c r="BM175" s="230" t="s">
        <v>225</v>
      </c>
    </row>
    <row r="176" spans="1:51" s="14" customFormat="1" ht="12">
      <c r="A176" s="14"/>
      <c r="B176" s="259"/>
      <c r="C176" s="260"/>
      <c r="D176" s="234" t="s">
        <v>148</v>
      </c>
      <c r="E176" s="261" t="s">
        <v>1</v>
      </c>
      <c r="F176" s="262" t="s">
        <v>789</v>
      </c>
      <c r="G176" s="260"/>
      <c r="H176" s="261" t="s">
        <v>1</v>
      </c>
      <c r="I176" s="263"/>
      <c r="J176" s="260"/>
      <c r="K176" s="260"/>
      <c r="L176" s="264"/>
      <c r="M176" s="265"/>
      <c r="N176" s="266"/>
      <c r="O176" s="266"/>
      <c r="P176" s="266"/>
      <c r="Q176" s="266"/>
      <c r="R176" s="266"/>
      <c r="S176" s="266"/>
      <c r="T176" s="267"/>
      <c r="U176" s="14"/>
      <c r="V176" s="14"/>
      <c r="W176" s="14"/>
      <c r="X176" s="14"/>
      <c r="Y176" s="14"/>
      <c r="Z176" s="14"/>
      <c r="AA176" s="14"/>
      <c r="AB176" s="14"/>
      <c r="AC176" s="14"/>
      <c r="AD176" s="14"/>
      <c r="AE176" s="14"/>
      <c r="AT176" s="268" t="s">
        <v>148</v>
      </c>
      <c r="AU176" s="268" t="s">
        <v>82</v>
      </c>
      <c r="AV176" s="14" t="s">
        <v>80</v>
      </c>
      <c r="AW176" s="14" t="s">
        <v>30</v>
      </c>
      <c r="AX176" s="14" t="s">
        <v>73</v>
      </c>
      <c r="AY176" s="268" t="s">
        <v>141</v>
      </c>
    </row>
    <row r="177" spans="1:51" s="12" customFormat="1" ht="12">
      <c r="A177" s="12"/>
      <c r="B177" s="232"/>
      <c r="C177" s="233"/>
      <c r="D177" s="234" t="s">
        <v>148</v>
      </c>
      <c r="E177" s="235" t="s">
        <v>1</v>
      </c>
      <c r="F177" s="236" t="s">
        <v>790</v>
      </c>
      <c r="G177" s="233"/>
      <c r="H177" s="237">
        <v>146</v>
      </c>
      <c r="I177" s="238"/>
      <c r="J177" s="233"/>
      <c r="K177" s="233"/>
      <c r="L177" s="239"/>
      <c r="M177" s="240"/>
      <c r="N177" s="241"/>
      <c r="O177" s="241"/>
      <c r="P177" s="241"/>
      <c r="Q177" s="241"/>
      <c r="R177" s="241"/>
      <c r="S177" s="241"/>
      <c r="T177" s="242"/>
      <c r="U177" s="12"/>
      <c r="V177" s="12"/>
      <c r="W177" s="12"/>
      <c r="X177" s="12"/>
      <c r="Y177" s="12"/>
      <c r="Z177" s="12"/>
      <c r="AA177" s="12"/>
      <c r="AB177" s="12"/>
      <c r="AC177" s="12"/>
      <c r="AD177" s="12"/>
      <c r="AE177" s="12"/>
      <c r="AT177" s="243" t="s">
        <v>148</v>
      </c>
      <c r="AU177" s="243" t="s">
        <v>82</v>
      </c>
      <c r="AV177" s="12" t="s">
        <v>82</v>
      </c>
      <c r="AW177" s="12" t="s">
        <v>30</v>
      </c>
      <c r="AX177" s="12" t="s">
        <v>73</v>
      </c>
      <c r="AY177" s="243" t="s">
        <v>141</v>
      </c>
    </row>
    <row r="178" spans="1:51" s="13" customFormat="1" ht="12">
      <c r="A178" s="13"/>
      <c r="B178" s="244"/>
      <c r="C178" s="245"/>
      <c r="D178" s="234" t="s">
        <v>148</v>
      </c>
      <c r="E178" s="246" t="s">
        <v>1</v>
      </c>
      <c r="F178" s="247" t="s">
        <v>150</v>
      </c>
      <c r="G178" s="245"/>
      <c r="H178" s="248">
        <v>146</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148</v>
      </c>
      <c r="AU178" s="254" t="s">
        <v>82</v>
      </c>
      <c r="AV178" s="13" t="s">
        <v>147</v>
      </c>
      <c r="AW178" s="13" t="s">
        <v>30</v>
      </c>
      <c r="AX178" s="13" t="s">
        <v>80</v>
      </c>
      <c r="AY178" s="254" t="s">
        <v>141</v>
      </c>
    </row>
    <row r="179" spans="1:65" s="2" customFormat="1" ht="14.4" customHeight="1">
      <c r="A179" s="38"/>
      <c r="B179" s="39"/>
      <c r="C179" s="219" t="s">
        <v>182</v>
      </c>
      <c r="D179" s="219" t="s">
        <v>142</v>
      </c>
      <c r="E179" s="220" t="s">
        <v>791</v>
      </c>
      <c r="F179" s="221" t="s">
        <v>792</v>
      </c>
      <c r="G179" s="222" t="s">
        <v>269</v>
      </c>
      <c r="H179" s="223">
        <v>343.2</v>
      </c>
      <c r="I179" s="224"/>
      <c r="J179" s="225">
        <f>ROUND(I179*H179,2)</f>
        <v>0</v>
      </c>
      <c r="K179" s="221" t="s">
        <v>146</v>
      </c>
      <c r="L179" s="44"/>
      <c r="M179" s="226" t="s">
        <v>1</v>
      </c>
      <c r="N179" s="227" t="s">
        <v>38</v>
      </c>
      <c r="O179" s="91"/>
      <c r="P179" s="228">
        <f>O179*H179</f>
        <v>0</v>
      </c>
      <c r="Q179" s="228">
        <v>0</v>
      </c>
      <c r="R179" s="228">
        <f>Q179*H179</f>
        <v>0</v>
      </c>
      <c r="S179" s="228">
        <v>0</v>
      </c>
      <c r="T179" s="229">
        <f>S179*H179</f>
        <v>0</v>
      </c>
      <c r="U179" s="38"/>
      <c r="V179" s="38"/>
      <c r="W179" s="38"/>
      <c r="X179" s="38"/>
      <c r="Y179" s="38"/>
      <c r="Z179" s="38"/>
      <c r="AA179" s="38"/>
      <c r="AB179" s="38"/>
      <c r="AC179" s="38"/>
      <c r="AD179" s="38"/>
      <c r="AE179" s="38"/>
      <c r="AR179" s="230" t="s">
        <v>147</v>
      </c>
      <c r="AT179" s="230" t="s">
        <v>142</v>
      </c>
      <c r="AU179" s="230" t="s">
        <v>82</v>
      </c>
      <c r="AY179" s="17" t="s">
        <v>141</v>
      </c>
      <c r="BE179" s="231">
        <f>IF(N179="základní",J179,0)</f>
        <v>0</v>
      </c>
      <c r="BF179" s="231">
        <f>IF(N179="snížená",J179,0)</f>
        <v>0</v>
      </c>
      <c r="BG179" s="231">
        <f>IF(N179="zákl. přenesená",J179,0)</f>
        <v>0</v>
      </c>
      <c r="BH179" s="231">
        <f>IF(N179="sníž. přenesená",J179,0)</f>
        <v>0</v>
      </c>
      <c r="BI179" s="231">
        <f>IF(N179="nulová",J179,0)</f>
        <v>0</v>
      </c>
      <c r="BJ179" s="17" t="s">
        <v>80</v>
      </c>
      <c r="BK179" s="231">
        <f>ROUND(I179*H179,2)</f>
        <v>0</v>
      </c>
      <c r="BL179" s="17" t="s">
        <v>147</v>
      </c>
      <c r="BM179" s="230" t="s">
        <v>234</v>
      </c>
    </row>
    <row r="180" spans="1:51" s="14" customFormat="1" ht="12">
      <c r="A180" s="14"/>
      <c r="B180" s="259"/>
      <c r="C180" s="260"/>
      <c r="D180" s="234" t="s">
        <v>148</v>
      </c>
      <c r="E180" s="261" t="s">
        <v>1</v>
      </c>
      <c r="F180" s="262" t="s">
        <v>793</v>
      </c>
      <c r="G180" s="260"/>
      <c r="H180" s="261" t="s">
        <v>1</v>
      </c>
      <c r="I180" s="263"/>
      <c r="J180" s="260"/>
      <c r="K180" s="260"/>
      <c r="L180" s="264"/>
      <c r="M180" s="265"/>
      <c r="N180" s="266"/>
      <c r="O180" s="266"/>
      <c r="P180" s="266"/>
      <c r="Q180" s="266"/>
      <c r="R180" s="266"/>
      <c r="S180" s="266"/>
      <c r="T180" s="267"/>
      <c r="U180" s="14"/>
      <c r="V180" s="14"/>
      <c r="W180" s="14"/>
      <c r="X180" s="14"/>
      <c r="Y180" s="14"/>
      <c r="Z180" s="14"/>
      <c r="AA180" s="14"/>
      <c r="AB180" s="14"/>
      <c r="AC180" s="14"/>
      <c r="AD180" s="14"/>
      <c r="AE180" s="14"/>
      <c r="AT180" s="268" t="s">
        <v>148</v>
      </c>
      <c r="AU180" s="268" t="s">
        <v>82</v>
      </c>
      <c r="AV180" s="14" t="s">
        <v>80</v>
      </c>
      <c r="AW180" s="14" t="s">
        <v>30</v>
      </c>
      <c r="AX180" s="14" t="s">
        <v>73</v>
      </c>
      <c r="AY180" s="268" t="s">
        <v>141</v>
      </c>
    </row>
    <row r="181" spans="1:51" s="12" customFormat="1" ht="12">
      <c r="A181" s="12"/>
      <c r="B181" s="232"/>
      <c r="C181" s="233"/>
      <c r="D181" s="234" t="s">
        <v>148</v>
      </c>
      <c r="E181" s="235" t="s">
        <v>1</v>
      </c>
      <c r="F181" s="236" t="s">
        <v>794</v>
      </c>
      <c r="G181" s="233"/>
      <c r="H181" s="237">
        <v>56.07</v>
      </c>
      <c r="I181" s="238"/>
      <c r="J181" s="233"/>
      <c r="K181" s="233"/>
      <c r="L181" s="239"/>
      <c r="M181" s="240"/>
      <c r="N181" s="241"/>
      <c r="O181" s="241"/>
      <c r="P181" s="241"/>
      <c r="Q181" s="241"/>
      <c r="R181" s="241"/>
      <c r="S181" s="241"/>
      <c r="T181" s="242"/>
      <c r="U181" s="12"/>
      <c r="V181" s="12"/>
      <c r="W181" s="12"/>
      <c r="X181" s="12"/>
      <c r="Y181" s="12"/>
      <c r="Z181" s="12"/>
      <c r="AA181" s="12"/>
      <c r="AB181" s="12"/>
      <c r="AC181" s="12"/>
      <c r="AD181" s="12"/>
      <c r="AE181" s="12"/>
      <c r="AT181" s="243" t="s">
        <v>148</v>
      </c>
      <c r="AU181" s="243" t="s">
        <v>82</v>
      </c>
      <c r="AV181" s="12" t="s">
        <v>82</v>
      </c>
      <c r="AW181" s="12" t="s">
        <v>30</v>
      </c>
      <c r="AX181" s="12" t="s">
        <v>73</v>
      </c>
      <c r="AY181" s="243" t="s">
        <v>141</v>
      </c>
    </row>
    <row r="182" spans="1:51" s="12" customFormat="1" ht="12">
      <c r="A182" s="12"/>
      <c r="B182" s="232"/>
      <c r="C182" s="233"/>
      <c r="D182" s="234" t="s">
        <v>148</v>
      </c>
      <c r="E182" s="235" t="s">
        <v>1</v>
      </c>
      <c r="F182" s="236" t="s">
        <v>795</v>
      </c>
      <c r="G182" s="233"/>
      <c r="H182" s="237">
        <v>102.57</v>
      </c>
      <c r="I182" s="238"/>
      <c r="J182" s="233"/>
      <c r="K182" s="233"/>
      <c r="L182" s="239"/>
      <c r="M182" s="240"/>
      <c r="N182" s="241"/>
      <c r="O182" s="241"/>
      <c r="P182" s="241"/>
      <c r="Q182" s="241"/>
      <c r="R182" s="241"/>
      <c r="S182" s="241"/>
      <c r="T182" s="242"/>
      <c r="U182" s="12"/>
      <c r="V182" s="12"/>
      <c r="W182" s="12"/>
      <c r="X182" s="12"/>
      <c r="Y182" s="12"/>
      <c r="Z182" s="12"/>
      <c r="AA182" s="12"/>
      <c r="AB182" s="12"/>
      <c r="AC182" s="12"/>
      <c r="AD182" s="12"/>
      <c r="AE182" s="12"/>
      <c r="AT182" s="243" t="s">
        <v>148</v>
      </c>
      <c r="AU182" s="243" t="s">
        <v>82</v>
      </c>
      <c r="AV182" s="12" t="s">
        <v>82</v>
      </c>
      <c r="AW182" s="12" t="s">
        <v>30</v>
      </c>
      <c r="AX182" s="12" t="s">
        <v>73</v>
      </c>
      <c r="AY182" s="243" t="s">
        <v>141</v>
      </c>
    </row>
    <row r="183" spans="1:51" s="12" customFormat="1" ht="12">
      <c r="A183" s="12"/>
      <c r="B183" s="232"/>
      <c r="C183" s="233"/>
      <c r="D183" s="234" t="s">
        <v>148</v>
      </c>
      <c r="E183" s="235" t="s">
        <v>1</v>
      </c>
      <c r="F183" s="236" t="s">
        <v>796</v>
      </c>
      <c r="G183" s="233"/>
      <c r="H183" s="237">
        <v>184.56</v>
      </c>
      <c r="I183" s="238"/>
      <c r="J183" s="233"/>
      <c r="K183" s="233"/>
      <c r="L183" s="239"/>
      <c r="M183" s="240"/>
      <c r="N183" s="241"/>
      <c r="O183" s="241"/>
      <c r="P183" s="241"/>
      <c r="Q183" s="241"/>
      <c r="R183" s="241"/>
      <c r="S183" s="241"/>
      <c r="T183" s="242"/>
      <c r="U183" s="12"/>
      <c r="V183" s="12"/>
      <c r="W183" s="12"/>
      <c r="X183" s="12"/>
      <c r="Y183" s="12"/>
      <c r="Z183" s="12"/>
      <c r="AA183" s="12"/>
      <c r="AB183" s="12"/>
      <c r="AC183" s="12"/>
      <c r="AD183" s="12"/>
      <c r="AE183" s="12"/>
      <c r="AT183" s="243" t="s">
        <v>148</v>
      </c>
      <c r="AU183" s="243" t="s">
        <v>82</v>
      </c>
      <c r="AV183" s="12" t="s">
        <v>82</v>
      </c>
      <c r="AW183" s="12" t="s">
        <v>30</v>
      </c>
      <c r="AX183" s="12" t="s">
        <v>73</v>
      </c>
      <c r="AY183" s="243" t="s">
        <v>141</v>
      </c>
    </row>
    <row r="184" spans="1:51" s="13" customFormat="1" ht="12">
      <c r="A184" s="13"/>
      <c r="B184" s="244"/>
      <c r="C184" s="245"/>
      <c r="D184" s="234" t="s">
        <v>148</v>
      </c>
      <c r="E184" s="246" t="s">
        <v>1</v>
      </c>
      <c r="F184" s="247" t="s">
        <v>150</v>
      </c>
      <c r="G184" s="245"/>
      <c r="H184" s="248">
        <v>343.2</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148</v>
      </c>
      <c r="AU184" s="254" t="s">
        <v>82</v>
      </c>
      <c r="AV184" s="13" t="s">
        <v>147</v>
      </c>
      <c r="AW184" s="13" t="s">
        <v>30</v>
      </c>
      <c r="AX184" s="13" t="s">
        <v>80</v>
      </c>
      <c r="AY184" s="254" t="s">
        <v>141</v>
      </c>
    </row>
    <row r="185" spans="1:65" s="2" customFormat="1" ht="14.4" customHeight="1">
      <c r="A185" s="38"/>
      <c r="B185" s="39"/>
      <c r="C185" s="219" t="s">
        <v>236</v>
      </c>
      <c r="D185" s="219" t="s">
        <v>142</v>
      </c>
      <c r="E185" s="220" t="s">
        <v>797</v>
      </c>
      <c r="F185" s="221" t="s">
        <v>798</v>
      </c>
      <c r="G185" s="222" t="s">
        <v>269</v>
      </c>
      <c r="H185" s="223">
        <v>1060</v>
      </c>
      <c r="I185" s="224"/>
      <c r="J185" s="225">
        <f>ROUND(I185*H185,2)</f>
        <v>0</v>
      </c>
      <c r="K185" s="221" t="s">
        <v>146</v>
      </c>
      <c r="L185" s="44"/>
      <c r="M185" s="226" t="s">
        <v>1</v>
      </c>
      <c r="N185" s="227" t="s">
        <v>38</v>
      </c>
      <c r="O185" s="91"/>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147</v>
      </c>
      <c r="AT185" s="230" t="s">
        <v>142</v>
      </c>
      <c r="AU185" s="230" t="s">
        <v>82</v>
      </c>
      <c r="AY185" s="17" t="s">
        <v>141</v>
      </c>
      <c r="BE185" s="231">
        <f>IF(N185="základní",J185,0)</f>
        <v>0</v>
      </c>
      <c r="BF185" s="231">
        <f>IF(N185="snížená",J185,0)</f>
        <v>0</v>
      </c>
      <c r="BG185" s="231">
        <f>IF(N185="zákl. přenesená",J185,0)</f>
        <v>0</v>
      </c>
      <c r="BH185" s="231">
        <f>IF(N185="sníž. přenesená",J185,0)</f>
        <v>0</v>
      </c>
      <c r="BI185" s="231">
        <f>IF(N185="nulová",J185,0)</f>
        <v>0</v>
      </c>
      <c r="BJ185" s="17" t="s">
        <v>80</v>
      </c>
      <c r="BK185" s="231">
        <f>ROUND(I185*H185,2)</f>
        <v>0</v>
      </c>
      <c r="BL185" s="17" t="s">
        <v>147</v>
      </c>
      <c r="BM185" s="230" t="s">
        <v>239</v>
      </c>
    </row>
    <row r="186" spans="1:65" s="2" customFormat="1" ht="24.15" customHeight="1">
      <c r="A186" s="38"/>
      <c r="B186" s="39"/>
      <c r="C186" s="219" t="s">
        <v>187</v>
      </c>
      <c r="D186" s="219" t="s">
        <v>142</v>
      </c>
      <c r="E186" s="220" t="s">
        <v>799</v>
      </c>
      <c r="F186" s="221" t="s">
        <v>800</v>
      </c>
      <c r="G186" s="222" t="s">
        <v>331</v>
      </c>
      <c r="H186" s="223">
        <v>5.085</v>
      </c>
      <c r="I186" s="224"/>
      <c r="J186" s="225">
        <f>ROUND(I186*H186,2)</f>
        <v>0</v>
      </c>
      <c r="K186" s="221" t="s">
        <v>146</v>
      </c>
      <c r="L186" s="44"/>
      <c r="M186" s="226" t="s">
        <v>1</v>
      </c>
      <c r="N186" s="227" t="s">
        <v>38</v>
      </c>
      <c r="O186" s="91"/>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147</v>
      </c>
      <c r="AT186" s="230" t="s">
        <v>142</v>
      </c>
      <c r="AU186" s="230" t="s">
        <v>82</v>
      </c>
      <c r="AY186" s="17" t="s">
        <v>141</v>
      </c>
      <c r="BE186" s="231">
        <f>IF(N186="základní",J186,0)</f>
        <v>0</v>
      </c>
      <c r="BF186" s="231">
        <f>IF(N186="snížená",J186,0)</f>
        <v>0</v>
      </c>
      <c r="BG186" s="231">
        <f>IF(N186="zákl. přenesená",J186,0)</f>
        <v>0</v>
      </c>
      <c r="BH186" s="231">
        <f>IF(N186="sníž. přenesená",J186,0)</f>
        <v>0</v>
      </c>
      <c r="BI186" s="231">
        <f>IF(N186="nulová",J186,0)</f>
        <v>0</v>
      </c>
      <c r="BJ186" s="17" t="s">
        <v>80</v>
      </c>
      <c r="BK186" s="231">
        <f>ROUND(I186*H186,2)</f>
        <v>0</v>
      </c>
      <c r="BL186" s="17" t="s">
        <v>147</v>
      </c>
      <c r="BM186" s="230" t="s">
        <v>243</v>
      </c>
    </row>
    <row r="187" spans="1:51" s="14" customFormat="1" ht="12">
      <c r="A187" s="14"/>
      <c r="B187" s="259"/>
      <c r="C187" s="260"/>
      <c r="D187" s="234" t="s">
        <v>148</v>
      </c>
      <c r="E187" s="261" t="s">
        <v>1</v>
      </c>
      <c r="F187" s="262" t="s">
        <v>801</v>
      </c>
      <c r="G187" s="260"/>
      <c r="H187" s="261" t="s">
        <v>1</v>
      </c>
      <c r="I187" s="263"/>
      <c r="J187" s="260"/>
      <c r="K187" s="260"/>
      <c r="L187" s="264"/>
      <c r="M187" s="265"/>
      <c r="N187" s="266"/>
      <c r="O187" s="266"/>
      <c r="P187" s="266"/>
      <c r="Q187" s="266"/>
      <c r="R187" s="266"/>
      <c r="S187" s="266"/>
      <c r="T187" s="267"/>
      <c r="U187" s="14"/>
      <c r="V187" s="14"/>
      <c r="W187" s="14"/>
      <c r="X187" s="14"/>
      <c r="Y187" s="14"/>
      <c r="Z187" s="14"/>
      <c r="AA187" s="14"/>
      <c r="AB187" s="14"/>
      <c r="AC187" s="14"/>
      <c r="AD187" s="14"/>
      <c r="AE187" s="14"/>
      <c r="AT187" s="268" t="s">
        <v>148</v>
      </c>
      <c r="AU187" s="268" t="s">
        <v>82</v>
      </c>
      <c r="AV187" s="14" t="s">
        <v>80</v>
      </c>
      <c r="AW187" s="14" t="s">
        <v>30</v>
      </c>
      <c r="AX187" s="14" t="s">
        <v>73</v>
      </c>
      <c r="AY187" s="268" t="s">
        <v>141</v>
      </c>
    </row>
    <row r="188" spans="1:51" s="12" customFormat="1" ht="12">
      <c r="A188" s="12"/>
      <c r="B188" s="232"/>
      <c r="C188" s="233"/>
      <c r="D188" s="234" t="s">
        <v>148</v>
      </c>
      <c r="E188" s="235" t="s">
        <v>1</v>
      </c>
      <c r="F188" s="236" t="s">
        <v>802</v>
      </c>
      <c r="G188" s="233"/>
      <c r="H188" s="237">
        <v>5.085</v>
      </c>
      <c r="I188" s="238"/>
      <c r="J188" s="233"/>
      <c r="K188" s="233"/>
      <c r="L188" s="239"/>
      <c r="M188" s="240"/>
      <c r="N188" s="241"/>
      <c r="O188" s="241"/>
      <c r="P188" s="241"/>
      <c r="Q188" s="241"/>
      <c r="R188" s="241"/>
      <c r="S188" s="241"/>
      <c r="T188" s="242"/>
      <c r="U188" s="12"/>
      <c r="V188" s="12"/>
      <c r="W188" s="12"/>
      <c r="X188" s="12"/>
      <c r="Y188" s="12"/>
      <c r="Z188" s="12"/>
      <c r="AA188" s="12"/>
      <c r="AB188" s="12"/>
      <c r="AC188" s="12"/>
      <c r="AD188" s="12"/>
      <c r="AE188" s="12"/>
      <c r="AT188" s="243" t="s">
        <v>148</v>
      </c>
      <c r="AU188" s="243" t="s">
        <v>82</v>
      </c>
      <c r="AV188" s="12" t="s">
        <v>82</v>
      </c>
      <c r="AW188" s="12" t="s">
        <v>30</v>
      </c>
      <c r="AX188" s="12" t="s">
        <v>73</v>
      </c>
      <c r="AY188" s="243" t="s">
        <v>141</v>
      </c>
    </row>
    <row r="189" spans="1:51" s="13" customFormat="1" ht="12">
      <c r="A189" s="13"/>
      <c r="B189" s="244"/>
      <c r="C189" s="245"/>
      <c r="D189" s="234" t="s">
        <v>148</v>
      </c>
      <c r="E189" s="246" t="s">
        <v>1</v>
      </c>
      <c r="F189" s="247" t="s">
        <v>150</v>
      </c>
      <c r="G189" s="245"/>
      <c r="H189" s="248">
        <v>5.085</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148</v>
      </c>
      <c r="AU189" s="254" t="s">
        <v>82</v>
      </c>
      <c r="AV189" s="13" t="s">
        <v>147</v>
      </c>
      <c r="AW189" s="13" t="s">
        <v>30</v>
      </c>
      <c r="AX189" s="13" t="s">
        <v>80</v>
      </c>
      <c r="AY189" s="254" t="s">
        <v>141</v>
      </c>
    </row>
    <row r="190" spans="1:63" s="11" customFormat="1" ht="22.8" customHeight="1">
      <c r="A190" s="11"/>
      <c r="B190" s="205"/>
      <c r="C190" s="206"/>
      <c r="D190" s="207" t="s">
        <v>72</v>
      </c>
      <c r="E190" s="295" t="s">
        <v>156</v>
      </c>
      <c r="F190" s="295" t="s">
        <v>407</v>
      </c>
      <c r="G190" s="206"/>
      <c r="H190" s="206"/>
      <c r="I190" s="209"/>
      <c r="J190" s="296">
        <f>BK190</f>
        <v>0</v>
      </c>
      <c r="K190" s="206"/>
      <c r="L190" s="211"/>
      <c r="M190" s="212"/>
      <c r="N190" s="213"/>
      <c r="O190" s="213"/>
      <c r="P190" s="214">
        <f>SUM(P191:P195)</f>
        <v>0</v>
      </c>
      <c r="Q190" s="213"/>
      <c r="R190" s="214">
        <f>SUM(R191:R195)</f>
        <v>0</v>
      </c>
      <c r="S190" s="213"/>
      <c r="T190" s="215">
        <f>SUM(T191:T195)</f>
        <v>0</v>
      </c>
      <c r="U190" s="11"/>
      <c r="V190" s="11"/>
      <c r="W190" s="11"/>
      <c r="X190" s="11"/>
      <c r="Y190" s="11"/>
      <c r="Z190" s="11"/>
      <c r="AA190" s="11"/>
      <c r="AB190" s="11"/>
      <c r="AC190" s="11"/>
      <c r="AD190" s="11"/>
      <c r="AE190" s="11"/>
      <c r="AR190" s="216" t="s">
        <v>80</v>
      </c>
      <c r="AT190" s="217" t="s">
        <v>72</v>
      </c>
      <c r="AU190" s="217" t="s">
        <v>80</v>
      </c>
      <c r="AY190" s="216" t="s">
        <v>141</v>
      </c>
      <c r="BK190" s="218">
        <f>SUM(BK191:BK195)</f>
        <v>0</v>
      </c>
    </row>
    <row r="191" spans="1:65" s="2" customFormat="1" ht="24.15" customHeight="1">
      <c r="A191" s="38"/>
      <c r="B191" s="39"/>
      <c r="C191" s="219" t="s">
        <v>245</v>
      </c>
      <c r="D191" s="219" t="s">
        <v>142</v>
      </c>
      <c r="E191" s="220" t="s">
        <v>803</v>
      </c>
      <c r="F191" s="221" t="s">
        <v>804</v>
      </c>
      <c r="G191" s="222" t="s">
        <v>743</v>
      </c>
      <c r="H191" s="223">
        <v>479</v>
      </c>
      <c r="I191" s="224"/>
      <c r="J191" s="225">
        <f>ROUND(I191*H191,2)</f>
        <v>0</v>
      </c>
      <c r="K191" s="221" t="s">
        <v>146</v>
      </c>
      <c r="L191" s="44"/>
      <c r="M191" s="226" t="s">
        <v>1</v>
      </c>
      <c r="N191" s="227" t="s">
        <v>38</v>
      </c>
      <c r="O191" s="91"/>
      <c r="P191" s="228">
        <f>O191*H191</f>
        <v>0</v>
      </c>
      <c r="Q191" s="228">
        <v>0</v>
      </c>
      <c r="R191" s="228">
        <f>Q191*H191</f>
        <v>0</v>
      </c>
      <c r="S191" s="228">
        <v>0</v>
      </c>
      <c r="T191" s="229">
        <f>S191*H191</f>
        <v>0</v>
      </c>
      <c r="U191" s="38"/>
      <c r="V191" s="38"/>
      <c r="W191" s="38"/>
      <c r="X191" s="38"/>
      <c r="Y191" s="38"/>
      <c r="Z191" s="38"/>
      <c r="AA191" s="38"/>
      <c r="AB191" s="38"/>
      <c r="AC191" s="38"/>
      <c r="AD191" s="38"/>
      <c r="AE191" s="38"/>
      <c r="AR191" s="230" t="s">
        <v>147</v>
      </c>
      <c r="AT191" s="230" t="s">
        <v>142</v>
      </c>
      <c r="AU191" s="230" t="s">
        <v>82</v>
      </c>
      <c r="AY191" s="17" t="s">
        <v>141</v>
      </c>
      <c r="BE191" s="231">
        <f>IF(N191="základní",J191,0)</f>
        <v>0</v>
      </c>
      <c r="BF191" s="231">
        <f>IF(N191="snížená",J191,0)</f>
        <v>0</v>
      </c>
      <c r="BG191" s="231">
        <f>IF(N191="zákl. přenesená",J191,0)</f>
        <v>0</v>
      </c>
      <c r="BH191" s="231">
        <f>IF(N191="sníž. přenesená",J191,0)</f>
        <v>0</v>
      </c>
      <c r="BI191" s="231">
        <f>IF(N191="nulová",J191,0)</f>
        <v>0</v>
      </c>
      <c r="BJ191" s="17" t="s">
        <v>80</v>
      </c>
      <c r="BK191" s="231">
        <f>ROUND(I191*H191,2)</f>
        <v>0</v>
      </c>
      <c r="BL191" s="17" t="s">
        <v>147</v>
      </c>
      <c r="BM191" s="230" t="s">
        <v>247</v>
      </c>
    </row>
    <row r="192" spans="1:51" s="14" customFormat="1" ht="12">
      <c r="A192" s="14"/>
      <c r="B192" s="259"/>
      <c r="C192" s="260"/>
      <c r="D192" s="234" t="s">
        <v>148</v>
      </c>
      <c r="E192" s="261" t="s">
        <v>1</v>
      </c>
      <c r="F192" s="262" t="s">
        <v>805</v>
      </c>
      <c r="G192" s="260"/>
      <c r="H192" s="261" t="s">
        <v>1</v>
      </c>
      <c r="I192" s="263"/>
      <c r="J192" s="260"/>
      <c r="K192" s="260"/>
      <c r="L192" s="264"/>
      <c r="M192" s="265"/>
      <c r="N192" s="266"/>
      <c r="O192" s="266"/>
      <c r="P192" s="266"/>
      <c r="Q192" s="266"/>
      <c r="R192" s="266"/>
      <c r="S192" s="266"/>
      <c r="T192" s="267"/>
      <c r="U192" s="14"/>
      <c r="V192" s="14"/>
      <c r="W192" s="14"/>
      <c r="X192" s="14"/>
      <c r="Y192" s="14"/>
      <c r="Z192" s="14"/>
      <c r="AA192" s="14"/>
      <c r="AB192" s="14"/>
      <c r="AC192" s="14"/>
      <c r="AD192" s="14"/>
      <c r="AE192" s="14"/>
      <c r="AT192" s="268" t="s">
        <v>148</v>
      </c>
      <c r="AU192" s="268" t="s">
        <v>82</v>
      </c>
      <c r="AV192" s="14" t="s">
        <v>80</v>
      </c>
      <c r="AW192" s="14" t="s">
        <v>30</v>
      </c>
      <c r="AX192" s="14" t="s">
        <v>73</v>
      </c>
      <c r="AY192" s="268" t="s">
        <v>141</v>
      </c>
    </row>
    <row r="193" spans="1:51" s="12" customFormat="1" ht="12">
      <c r="A193" s="12"/>
      <c r="B193" s="232"/>
      <c r="C193" s="233"/>
      <c r="D193" s="234" t="s">
        <v>148</v>
      </c>
      <c r="E193" s="235" t="s">
        <v>1</v>
      </c>
      <c r="F193" s="236" t="s">
        <v>806</v>
      </c>
      <c r="G193" s="233"/>
      <c r="H193" s="237">
        <v>1505</v>
      </c>
      <c r="I193" s="238"/>
      <c r="J193" s="233"/>
      <c r="K193" s="233"/>
      <c r="L193" s="239"/>
      <c r="M193" s="240"/>
      <c r="N193" s="241"/>
      <c r="O193" s="241"/>
      <c r="P193" s="241"/>
      <c r="Q193" s="241"/>
      <c r="R193" s="241"/>
      <c r="S193" s="241"/>
      <c r="T193" s="242"/>
      <c r="U193" s="12"/>
      <c r="V193" s="12"/>
      <c r="W193" s="12"/>
      <c r="X193" s="12"/>
      <c r="Y193" s="12"/>
      <c r="Z193" s="12"/>
      <c r="AA193" s="12"/>
      <c r="AB193" s="12"/>
      <c r="AC193" s="12"/>
      <c r="AD193" s="12"/>
      <c r="AE193" s="12"/>
      <c r="AT193" s="243" t="s">
        <v>148</v>
      </c>
      <c r="AU193" s="243" t="s">
        <v>82</v>
      </c>
      <c r="AV193" s="12" t="s">
        <v>82</v>
      </c>
      <c r="AW193" s="12" t="s">
        <v>30</v>
      </c>
      <c r="AX193" s="12" t="s">
        <v>73</v>
      </c>
      <c r="AY193" s="243" t="s">
        <v>141</v>
      </c>
    </row>
    <row r="194" spans="1:51" s="12" customFormat="1" ht="12">
      <c r="A194" s="12"/>
      <c r="B194" s="232"/>
      <c r="C194" s="233"/>
      <c r="D194" s="234" t="s">
        <v>148</v>
      </c>
      <c r="E194" s="235" t="s">
        <v>1</v>
      </c>
      <c r="F194" s="236" t="s">
        <v>807</v>
      </c>
      <c r="G194" s="233"/>
      <c r="H194" s="237">
        <v>-1026</v>
      </c>
      <c r="I194" s="238"/>
      <c r="J194" s="233"/>
      <c r="K194" s="233"/>
      <c r="L194" s="239"/>
      <c r="M194" s="240"/>
      <c r="N194" s="241"/>
      <c r="O194" s="241"/>
      <c r="P194" s="241"/>
      <c r="Q194" s="241"/>
      <c r="R194" s="241"/>
      <c r="S194" s="241"/>
      <c r="T194" s="242"/>
      <c r="U194" s="12"/>
      <c r="V194" s="12"/>
      <c r="W194" s="12"/>
      <c r="X194" s="12"/>
      <c r="Y194" s="12"/>
      <c r="Z194" s="12"/>
      <c r="AA194" s="12"/>
      <c r="AB194" s="12"/>
      <c r="AC194" s="12"/>
      <c r="AD194" s="12"/>
      <c r="AE194" s="12"/>
      <c r="AT194" s="243" t="s">
        <v>148</v>
      </c>
      <c r="AU194" s="243" t="s">
        <v>82</v>
      </c>
      <c r="AV194" s="12" t="s">
        <v>82</v>
      </c>
      <c r="AW194" s="12" t="s">
        <v>30</v>
      </c>
      <c r="AX194" s="12" t="s">
        <v>73</v>
      </c>
      <c r="AY194" s="243" t="s">
        <v>141</v>
      </c>
    </row>
    <row r="195" spans="1:51" s="13" customFormat="1" ht="12">
      <c r="A195" s="13"/>
      <c r="B195" s="244"/>
      <c r="C195" s="245"/>
      <c r="D195" s="234" t="s">
        <v>148</v>
      </c>
      <c r="E195" s="246" t="s">
        <v>1</v>
      </c>
      <c r="F195" s="247" t="s">
        <v>150</v>
      </c>
      <c r="G195" s="245"/>
      <c r="H195" s="248">
        <v>479</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148</v>
      </c>
      <c r="AU195" s="254" t="s">
        <v>82</v>
      </c>
      <c r="AV195" s="13" t="s">
        <v>147</v>
      </c>
      <c r="AW195" s="13" t="s">
        <v>30</v>
      </c>
      <c r="AX195" s="13" t="s">
        <v>80</v>
      </c>
      <c r="AY195" s="254" t="s">
        <v>141</v>
      </c>
    </row>
    <row r="196" spans="1:63" s="11" customFormat="1" ht="22.8" customHeight="1">
      <c r="A196" s="11"/>
      <c r="B196" s="205"/>
      <c r="C196" s="206"/>
      <c r="D196" s="207" t="s">
        <v>72</v>
      </c>
      <c r="E196" s="295" t="s">
        <v>147</v>
      </c>
      <c r="F196" s="295" t="s">
        <v>411</v>
      </c>
      <c r="G196" s="206"/>
      <c r="H196" s="206"/>
      <c r="I196" s="209"/>
      <c r="J196" s="296">
        <f>BK196</f>
        <v>0</v>
      </c>
      <c r="K196" s="206"/>
      <c r="L196" s="211"/>
      <c r="M196" s="212"/>
      <c r="N196" s="213"/>
      <c r="O196" s="213"/>
      <c r="P196" s="214">
        <f>SUM(P197:P206)</f>
        <v>0</v>
      </c>
      <c r="Q196" s="213"/>
      <c r="R196" s="214">
        <f>SUM(R197:R206)</f>
        <v>0</v>
      </c>
      <c r="S196" s="213"/>
      <c r="T196" s="215">
        <f>SUM(T197:T206)</f>
        <v>0</v>
      </c>
      <c r="U196" s="11"/>
      <c r="V196" s="11"/>
      <c r="W196" s="11"/>
      <c r="X196" s="11"/>
      <c r="Y196" s="11"/>
      <c r="Z196" s="11"/>
      <c r="AA196" s="11"/>
      <c r="AB196" s="11"/>
      <c r="AC196" s="11"/>
      <c r="AD196" s="11"/>
      <c r="AE196" s="11"/>
      <c r="AR196" s="216" t="s">
        <v>80</v>
      </c>
      <c r="AT196" s="217" t="s">
        <v>72</v>
      </c>
      <c r="AU196" s="217" t="s">
        <v>80</v>
      </c>
      <c r="AY196" s="216" t="s">
        <v>141</v>
      </c>
      <c r="BK196" s="218">
        <f>SUM(BK197:BK206)</f>
        <v>0</v>
      </c>
    </row>
    <row r="197" spans="1:65" s="2" customFormat="1" ht="24.15" customHeight="1">
      <c r="A197" s="38"/>
      <c r="B197" s="39"/>
      <c r="C197" s="219" t="s">
        <v>192</v>
      </c>
      <c r="D197" s="219" t="s">
        <v>142</v>
      </c>
      <c r="E197" s="220" t="s">
        <v>808</v>
      </c>
      <c r="F197" s="221" t="s">
        <v>809</v>
      </c>
      <c r="G197" s="222" t="s">
        <v>743</v>
      </c>
      <c r="H197" s="223">
        <v>520</v>
      </c>
      <c r="I197" s="224"/>
      <c r="J197" s="225">
        <f>ROUND(I197*H197,2)</f>
        <v>0</v>
      </c>
      <c r="K197" s="221" t="s">
        <v>146</v>
      </c>
      <c r="L197" s="44"/>
      <c r="M197" s="226" t="s">
        <v>1</v>
      </c>
      <c r="N197" s="227" t="s">
        <v>38</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147</v>
      </c>
      <c r="AT197" s="230" t="s">
        <v>142</v>
      </c>
      <c r="AU197" s="230" t="s">
        <v>82</v>
      </c>
      <c r="AY197" s="17" t="s">
        <v>141</v>
      </c>
      <c r="BE197" s="231">
        <f>IF(N197="základní",J197,0)</f>
        <v>0</v>
      </c>
      <c r="BF197" s="231">
        <f>IF(N197="snížená",J197,0)</f>
        <v>0</v>
      </c>
      <c r="BG197" s="231">
        <f>IF(N197="zákl. přenesená",J197,0)</f>
        <v>0</v>
      </c>
      <c r="BH197" s="231">
        <f>IF(N197="sníž. přenesená",J197,0)</f>
        <v>0</v>
      </c>
      <c r="BI197" s="231">
        <f>IF(N197="nulová",J197,0)</f>
        <v>0</v>
      </c>
      <c r="BJ197" s="17" t="s">
        <v>80</v>
      </c>
      <c r="BK197" s="231">
        <f>ROUND(I197*H197,2)</f>
        <v>0</v>
      </c>
      <c r="BL197" s="17" t="s">
        <v>147</v>
      </c>
      <c r="BM197" s="230" t="s">
        <v>253</v>
      </c>
    </row>
    <row r="198" spans="1:51" s="14" customFormat="1" ht="12">
      <c r="A198" s="14"/>
      <c r="B198" s="259"/>
      <c r="C198" s="260"/>
      <c r="D198" s="234" t="s">
        <v>148</v>
      </c>
      <c r="E198" s="261" t="s">
        <v>1</v>
      </c>
      <c r="F198" s="262" t="s">
        <v>810</v>
      </c>
      <c r="G198" s="260"/>
      <c r="H198" s="261" t="s">
        <v>1</v>
      </c>
      <c r="I198" s="263"/>
      <c r="J198" s="260"/>
      <c r="K198" s="260"/>
      <c r="L198" s="264"/>
      <c r="M198" s="265"/>
      <c r="N198" s="266"/>
      <c r="O198" s="266"/>
      <c r="P198" s="266"/>
      <c r="Q198" s="266"/>
      <c r="R198" s="266"/>
      <c r="S198" s="266"/>
      <c r="T198" s="267"/>
      <c r="U198" s="14"/>
      <c r="V198" s="14"/>
      <c r="W198" s="14"/>
      <c r="X198" s="14"/>
      <c r="Y198" s="14"/>
      <c r="Z198" s="14"/>
      <c r="AA198" s="14"/>
      <c r="AB198" s="14"/>
      <c r="AC198" s="14"/>
      <c r="AD198" s="14"/>
      <c r="AE198" s="14"/>
      <c r="AT198" s="268" t="s">
        <v>148</v>
      </c>
      <c r="AU198" s="268" t="s">
        <v>82</v>
      </c>
      <c r="AV198" s="14" t="s">
        <v>80</v>
      </c>
      <c r="AW198" s="14" t="s">
        <v>30</v>
      </c>
      <c r="AX198" s="14" t="s">
        <v>73</v>
      </c>
      <c r="AY198" s="268" t="s">
        <v>141</v>
      </c>
    </row>
    <row r="199" spans="1:51" s="12" customFormat="1" ht="12">
      <c r="A199" s="12"/>
      <c r="B199" s="232"/>
      <c r="C199" s="233"/>
      <c r="D199" s="234" t="s">
        <v>148</v>
      </c>
      <c r="E199" s="235" t="s">
        <v>1</v>
      </c>
      <c r="F199" s="236" t="s">
        <v>811</v>
      </c>
      <c r="G199" s="233"/>
      <c r="H199" s="237">
        <v>520</v>
      </c>
      <c r="I199" s="238"/>
      <c r="J199" s="233"/>
      <c r="K199" s="233"/>
      <c r="L199" s="239"/>
      <c r="M199" s="240"/>
      <c r="N199" s="241"/>
      <c r="O199" s="241"/>
      <c r="P199" s="241"/>
      <c r="Q199" s="241"/>
      <c r="R199" s="241"/>
      <c r="S199" s="241"/>
      <c r="T199" s="242"/>
      <c r="U199" s="12"/>
      <c r="V199" s="12"/>
      <c r="W199" s="12"/>
      <c r="X199" s="12"/>
      <c r="Y199" s="12"/>
      <c r="Z199" s="12"/>
      <c r="AA199" s="12"/>
      <c r="AB199" s="12"/>
      <c r="AC199" s="12"/>
      <c r="AD199" s="12"/>
      <c r="AE199" s="12"/>
      <c r="AT199" s="243" t="s">
        <v>148</v>
      </c>
      <c r="AU199" s="243" t="s">
        <v>82</v>
      </c>
      <c r="AV199" s="12" t="s">
        <v>82</v>
      </c>
      <c r="AW199" s="12" t="s">
        <v>30</v>
      </c>
      <c r="AX199" s="12" t="s">
        <v>73</v>
      </c>
      <c r="AY199" s="243" t="s">
        <v>141</v>
      </c>
    </row>
    <row r="200" spans="1:51" s="13" customFormat="1" ht="12">
      <c r="A200" s="13"/>
      <c r="B200" s="244"/>
      <c r="C200" s="245"/>
      <c r="D200" s="234" t="s">
        <v>148</v>
      </c>
      <c r="E200" s="246" t="s">
        <v>1</v>
      </c>
      <c r="F200" s="247" t="s">
        <v>150</v>
      </c>
      <c r="G200" s="245"/>
      <c r="H200" s="248">
        <v>520</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148</v>
      </c>
      <c r="AU200" s="254" t="s">
        <v>82</v>
      </c>
      <c r="AV200" s="13" t="s">
        <v>147</v>
      </c>
      <c r="AW200" s="13" t="s">
        <v>30</v>
      </c>
      <c r="AX200" s="13" t="s">
        <v>80</v>
      </c>
      <c r="AY200" s="254" t="s">
        <v>141</v>
      </c>
    </row>
    <row r="201" spans="1:65" s="2" customFormat="1" ht="14.4" customHeight="1">
      <c r="A201" s="38"/>
      <c r="B201" s="39"/>
      <c r="C201" s="219" t="s">
        <v>7</v>
      </c>
      <c r="D201" s="219" t="s">
        <v>142</v>
      </c>
      <c r="E201" s="220" t="s">
        <v>812</v>
      </c>
      <c r="F201" s="221" t="s">
        <v>813</v>
      </c>
      <c r="G201" s="222" t="s">
        <v>743</v>
      </c>
      <c r="H201" s="223">
        <v>77.8</v>
      </c>
      <c r="I201" s="224"/>
      <c r="J201" s="225">
        <f>ROUND(I201*H201,2)</f>
        <v>0</v>
      </c>
      <c r="K201" s="221" t="s">
        <v>146</v>
      </c>
      <c r="L201" s="44"/>
      <c r="M201" s="226" t="s">
        <v>1</v>
      </c>
      <c r="N201" s="227" t="s">
        <v>38</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147</v>
      </c>
      <c r="AT201" s="230" t="s">
        <v>142</v>
      </c>
      <c r="AU201" s="230" t="s">
        <v>82</v>
      </c>
      <c r="AY201" s="17" t="s">
        <v>141</v>
      </c>
      <c r="BE201" s="231">
        <f>IF(N201="základní",J201,0)</f>
        <v>0</v>
      </c>
      <c r="BF201" s="231">
        <f>IF(N201="snížená",J201,0)</f>
        <v>0</v>
      </c>
      <c r="BG201" s="231">
        <f>IF(N201="zákl. přenesená",J201,0)</f>
        <v>0</v>
      </c>
      <c r="BH201" s="231">
        <f>IF(N201="sníž. přenesená",J201,0)</f>
        <v>0</v>
      </c>
      <c r="BI201" s="231">
        <f>IF(N201="nulová",J201,0)</f>
        <v>0</v>
      </c>
      <c r="BJ201" s="17" t="s">
        <v>80</v>
      </c>
      <c r="BK201" s="231">
        <f>ROUND(I201*H201,2)</f>
        <v>0</v>
      </c>
      <c r="BL201" s="17" t="s">
        <v>147</v>
      </c>
      <c r="BM201" s="230" t="s">
        <v>345</v>
      </c>
    </row>
    <row r="202" spans="1:51" s="14" customFormat="1" ht="12">
      <c r="A202" s="14"/>
      <c r="B202" s="259"/>
      <c r="C202" s="260"/>
      <c r="D202" s="234" t="s">
        <v>148</v>
      </c>
      <c r="E202" s="261" t="s">
        <v>1</v>
      </c>
      <c r="F202" s="262" t="s">
        <v>814</v>
      </c>
      <c r="G202" s="260"/>
      <c r="H202" s="261" t="s">
        <v>1</v>
      </c>
      <c r="I202" s="263"/>
      <c r="J202" s="260"/>
      <c r="K202" s="260"/>
      <c r="L202" s="264"/>
      <c r="M202" s="265"/>
      <c r="N202" s="266"/>
      <c r="O202" s="266"/>
      <c r="P202" s="266"/>
      <c r="Q202" s="266"/>
      <c r="R202" s="266"/>
      <c r="S202" s="266"/>
      <c r="T202" s="267"/>
      <c r="U202" s="14"/>
      <c r="V202" s="14"/>
      <c r="W202" s="14"/>
      <c r="X202" s="14"/>
      <c r="Y202" s="14"/>
      <c r="Z202" s="14"/>
      <c r="AA202" s="14"/>
      <c r="AB202" s="14"/>
      <c r="AC202" s="14"/>
      <c r="AD202" s="14"/>
      <c r="AE202" s="14"/>
      <c r="AT202" s="268" t="s">
        <v>148</v>
      </c>
      <c r="AU202" s="268" t="s">
        <v>82</v>
      </c>
      <c r="AV202" s="14" t="s">
        <v>80</v>
      </c>
      <c r="AW202" s="14" t="s">
        <v>30</v>
      </c>
      <c r="AX202" s="14" t="s">
        <v>73</v>
      </c>
      <c r="AY202" s="268" t="s">
        <v>141</v>
      </c>
    </row>
    <row r="203" spans="1:51" s="12" customFormat="1" ht="12">
      <c r="A203" s="12"/>
      <c r="B203" s="232"/>
      <c r="C203" s="233"/>
      <c r="D203" s="234" t="s">
        <v>148</v>
      </c>
      <c r="E203" s="235" t="s">
        <v>1</v>
      </c>
      <c r="F203" s="236" t="s">
        <v>815</v>
      </c>
      <c r="G203" s="233"/>
      <c r="H203" s="237">
        <v>37</v>
      </c>
      <c r="I203" s="238"/>
      <c r="J203" s="233"/>
      <c r="K203" s="233"/>
      <c r="L203" s="239"/>
      <c r="M203" s="240"/>
      <c r="N203" s="241"/>
      <c r="O203" s="241"/>
      <c r="P203" s="241"/>
      <c r="Q203" s="241"/>
      <c r="R203" s="241"/>
      <c r="S203" s="241"/>
      <c r="T203" s="242"/>
      <c r="U203" s="12"/>
      <c r="V203" s="12"/>
      <c r="W203" s="12"/>
      <c r="X203" s="12"/>
      <c r="Y203" s="12"/>
      <c r="Z203" s="12"/>
      <c r="AA203" s="12"/>
      <c r="AB203" s="12"/>
      <c r="AC203" s="12"/>
      <c r="AD203" s="12"/>
      <c r="AE203" s="12"/>
      <c r="AT203" s="243" t="s">
        <v>148</v>
      </c>
      <c r="AU203" s="243" t="s">
        <v>82</v>
      </c>
      <c r="AV203" s="12" t="s">
        <v>82</v>
      </c>
      <c r="AW203" s="12" t="s">
        <v>30</v>
      </c>
      <c r="AX203" s="12" t="s">
        <v>73</v>
      </c>
      <c r="AY203" s="243" t="s">
        <v>141</v>
      </c>
    </row>
    <row r="204" spans="1:51" s="12" customFormat="1" ht="12">
      <c r="A204" s="12"/>
      <c r="B204" s="232"/>
      <c r="C204" s="233"/>
      <c r="D204" s="234" t="s">
        <v>148</v>
      </c>
      <c r="E204" s="235" t="s">
        <v>1</v>
      </c>
      <c r="F204" s="236" t="s">
        <v>816</v>
      </c>
      <c r="G204" s="233"/>
      <c r="H204" s="237">
        <v>40.8</v>
      </c>
      <c r="I204" s="238"/>
      <c r="J204" s="233"/>
      <c r="K204" s="233"/>
      <c r="L204" s="239"/>
      <c r="M204" s="240"/>
      <c r="N204" s="241"/>
      <c r="O204" s="241"/>
      <c r="P204" s="241"/>
      <c r="Q204" s="241"/>
      <c r="R204" s="241"/>
      <c r="S204" s="241"/>
      <c r="T204" s="242"/>
      <c r="U204" s="12"/>
      <c r="V204" s="12"/>
      <c r="W204" s="12"/>
      <c r="X204" s="12"/>
      <c r="Y204" s="12"/>
      <c r="Z204" s="12"/>
      <c r="AA204" s="12"/>
      <c r="AB204" s="12"/>
      <c r="AC204" s="12"/>
      <c r="AD204" s="12"/>
      <c r="AE204" s="12"/>
      <c r="AT204" s="243" t="s">
        <v>148</v>
      </c>
      <c r="AU204" s="243" t="s">
        <v>82</v>
      </c>
      <c r="AV204" s="12" t="s">
        <v>82</v>
      </c>
      <c r="AW204" s="12" t="s">
        <v>30</v>
      </c>
      <c r="AX204" s="12" t="s">
        <v>73</v>
      </c>
      <c r="AY204" s="243" t="s">
        <v>141</v>
      </c>
    </row>
    <row r="205" spans="1:51" s="13" customFormat="1" ht="12">
      <c r="A205" s="13"/>
      <c r="B205" s="244"/>
      <c r="C205" s="245"/>
      <c r="D205" s="234" t="s">
        <v>148</v>
      </c>
      <c r="E205" s="246" t="s">
        <v>1</v>
      </c>
      <c r="F205" s="247" t="s">
        <v>150</v>
      </c>
      <c r="G205" s="245"/>
      <c r="H205" s="248">
        <v>77.8</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148</v>
      </c>
      <c r="AU205" s="254" t="s">
        <v>82</v>
      </c>
      <c r="AV205" s="13" t="s">
        <v>147</v>
      </c>
      <c r="AW205" s="13" t="s">
        <v>30</v>
      </c>
      <c r="AX205" s="13" t="s">
        <v>80</v>
      </c>
      <c r="AY205" s="254" t="s">
        <v>141</v>
      </c>
    </row>
    <row r="206" spans="1:65" s="2" customFormat="1" ht="14.4" customHeight="1">
      <c r="A206" s="38"/>
      <c r="B206" s="39"/>
      <c r="C206" s="273" t="s">
        <v>201</v>
      </c>
      <c r="D206" s="273" t="s">
        <v>153</v>
      </c>
      <c r="E206" s="274" t="s">
        <v>817</v>
      </c>
      <c r="F206" s="275" t="s">
        <v>818</v>
      </c>
      <c r="G206" s="276" t="s">
        <v>331</v>
      </c>
      <c r="H206" s="277">
        <v>212.674</v>
      </c>
      <c r="I206" s="278"/>
      <c r="J206" s="279">
        <f>ROUND(I206*H206,2)</f>
        <v>0</v>
      </c>
      <c r="K206" s="275" t="s">
        <v>146</v>
      </c>
      <c r="L206" s="280"/>
      <c r="M206" s="281" t="s">
        <v>1</v>
      </c>
      <c r="N206" s="282" t="s">
        <v>38</v>
      </c>
      <c r="O206" s="91"/>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162</v>
      </c>
      <c r="AT206" s="230" t="s">
        <v>153</v>
      </c>
      <c r="AU206" s="230" t="s">
        <v>82</v>
      </c>
      <c r="AY206" s="17" t="s">
        <v>141</v>
      </c>
      <c r="BE206" s="231">
        <f>IF(N206="základní",J206,0)</f>
        <v>0</v>
      </c>
      <c r="BF206" s="231">
        <f>IF(N206="snížená",J206,0)</f>
        <v>0</v>
      </c>
      <c r="BG206" s="231">
        <f>IF(N206="zákl. přenesená",J206,0)</f>
        <v>0</v>
      </c>
      <c r="BH206" s="231">
        <f>IF(N206="sníž. přenesená",J206,0)</f>
        <v>0</v>
      </c>
      <c r="BI206" s="231">
        <f>IF(N206="nulová",J206,0)</f>
        <v>0</v>
      </c>
      <c r="BJ206" s="17" t="s">
        <v>80</v>
      </c>
      <c r="BK206" s="231">
        <f>ROUND(I206*H206,2)</f>
        <v>0</v>
      </c>
      <c r="BL206" s="17" t="s">
        <v>147</v>
      </c>
      <c r="BM206" s="230" t="s">
        <v>349</v>
      </c>
    </row>
    <row r="207" spans="1:63" s="11" customFormat="1" ht="22.8" customHeight="1">
      <c r="A207" s="11"/>
      <c r="B207" s="205"/>
      <c r="C207" s="206"/>
      <c r="D207" s="207" t="s">
        <v>72</v>
      </c>
      <c r="E207" s="295" t="s">
        <v>723</v>
      </c>
      <c r="F207" s="295" t="s">
        <v>724</v>
      </c>
      <c r="G207" s="206"/>
      <c r="H207" s="206"/>
      <c r="I207" s="209"/>
      <c r="J207" s="296">
        <f>BK207</f>
        <v>0</v>
      </c>
      <c r="K207" s="206"/>
      <c r="L207" s="211"/>
      <c r="M207" s="212"/>
      <c r="N207" s="213"/>
      <c r="O207" s="213"/>
      <c r="P207" s="214">
        <f>P208</f>
        <v>0</v>
      </c>
      <c r="Q207" s="213"/>
      <c r="R207" s="214">
        <f>R208</f>
        <v>0</v>
      </c>
      <c r="S207" s="213"/>
      <c r="T207" s="215">
        <f>T208</f>
        <v>0</v>
      </c>
      <c r="U207" s="11"/>
      <c r="V207" s="11"/>
      <c r="W207" s="11"/>
      <c r="X207" s="11"/>
      <c r="Y207" s="11"/>
      <c r="Z207" s="11"/>
      <c r="AA207" s="11"/>
      <c r="AB207" s="11"/>
      <c r="AC207" s="11"/>
      <c r="AD207" s="11"/>
      <c r="AE207" s="11"/>
      <c r="AR207" s="216" t="s">
        <v>80</v>
      </c>
      <c r="AT207" s="217" t="s">
        <v>72</v>
      </c>
      <c r="AU207" s="217" t="s">
        <v>80</v>
      </c>
      <c r="AY207" s="216" t="s">
        <v>141</v>
      </c>
      <c r="BK207" s="218">
        <f>BK208</f>
        <v>0</v>
      </c>
    </row>
    <row r="208" spans="1:65" s="2" customFormat="1" ht="14.4" customHeight="1">
      <c r="A208" s="38"/>
      <c r="B208" s="39"/>
      <c r="C208" s="219" t="s">
        <v>350</v>
      </c>
      <c r="D208" s="219" t="s">
        <v>142</v>
      </c>
      <c r="E208" s="220" t="s">
        <v>819</v>
      </c>
      <c r="F208" s="221" t="s">
        <v>820</v>
      </c>
      <c r="G208" s="222" t="s">
        <v>331</v>
      </c>
      <c r="H208" s="223">
        <v>18579.27</v>
      </c>
      <c r="I208" s="224"/>
      <c r="J208" s="225">
        <f>ROUND(I208*H208,2)</f>
        <v>0</v>
      </c>
      <c r="K208" s="221" t="s">
        <v>146</v>
      </c>
      <c r="L208" s="44"/>
      <c r="M208" s="226" t="s">
        <v>1</v>
      </c>
      <c r="N208" s="227" t="s">
        <v>38</v>
      </c>
      <c r="O208" s="91"/>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147</v>
      </c>
      <c r="AT208" s="230" t="s">
        <v>142</v>
      </c>
      <c r="AU208" s="230" t="s">
        <v>82</v>
      </c>
      <c r="AY208" s="17" t="s">
        <v>141</v>
      </c>
      <c r="BE208" s="231">
        <f>IF(N208="základní",J208,0)</f>
        <v>0</v>
      </c>
      <c r="BF208" s="231">
        <f>IF(N208="snížená",J208,0)</f>
        <v>0</v>
      </c>
      <c r="BG208" s="231">
        <f>IF(N208="zákl. přenesená",J208,0)</f>
        <v>0</v>
      </c>
      <c r="BH208" s="231">
        <f>IF(N208="sníž. přenesená",J208,0)</f>
        <v>0</v>
      </c>
      <c r="BI208" s="231">
        <f>IF(N208="nulová",J208,0)</f>
        <v>0</v>
      </c>
      <c r="BJ208" s="17" t="s">
        <v>80</v>
      </c>
      <c r="BK208" s="231">
        <f>ROUND(I208*H208,2)</f>
        <v>0</v>
      </c>
      <c r="BL208" s="17" t="s">
        <v>147</v>
      </c>
      <c r="BM208" s="230" t="s">
        <v>353</v>
      </c>
    </row>
    <row r="209" spans="1:63" s="11" customFormat="1" ht="25.9" customHeight="1">
      <c r="A209" s="11"/>
      <c r="B209" s="205"/>
      <c r="C209" s="206"/>
      <c r="D209" s="207" t="s">
        <v>72</v>
      </c>
      <c r="E209" s="208" t="s">
        <v>821</v>
      </c>
      <c r="F209" s="208" t="s">
        <v>822</v>
      </c>
      <c r="G209" s="206"/>
      <c r="H209" s="206"/>
      <c r="I209" s="209"/>
      <c r="J209" s="210">
        <f>BK209</f>
        <v>0</v>
      </c>
      <c r="K209" s="206"/>
      <c r="L209" s="211"/>
      <c r="M209" s="212"/>
      <c r="N209" s="213"/>
      <c r="O209" s="213"/>
      <c r="P209" s="214">
        <f>P210</f>
        <v>0</v>
      </c>
      <c r="Q209" s="213"/>
      <c r="R209" s="214">
        <f>R210</f>
        <v>0</v>
      </c>
      <c r="S209" s="213"/>
      <c r="T209" s="215">
        <f>T210</f>
        <v>0</v>
      </c>
      <c r="U209" s="11"/>
      <c r="V209" s="11"/>
      <c r="W209" s="11"/>
      <c r="X209" s="11"/>
      <c r="Y209" s="11"/>
      <c r="Z209" s="11"/>
      <c r="AA209" s="11"/>
      <c r="AB209" s="11"/>
      <c r="AC209" s="11"/>
      <c r="AD209" s="11"/>
      <c r="AE209" s="11"/>
      <c r="AR209" s="216" t="s">
        <v>82</v>
      </c>
      <c r="AT209" s="217" t="s">
        <v>72</v>
      </c>
      <c r="AU209" s="217" t="s">
        <v>73</v>
      </c>
      <c r="AY209" s="216" t="s">
        <v>141</v>
      </c>
      <c r="BK209" s="218">
        <f>BK210</f>
        <v>0</v>
      </c>
    </row>
    <row r="210" spans="1:63" s="11" customFormat="1" ht="22.8" customHeight="1">
      <c r="A210" s="11"/>
      <c r="B210" s="205"/>
      <c r="C210" s="206"/>
      <c r="D210" s="207" t="s">
        <v>72</v>
      </c>
      <c r="E210" s="295" t="s">
        <v>823</v>
      </c>
      <c r="F210" s="295" t="s">
        <v>824</v>
      </c>
      <c r="G210" s="206"/>
      <c r="H210" s="206"/>
      <c r="I210" s="209"/>
      <c r="J210" s="296">
        <f>BK210</f>
        <v>0</v>
      </c>
      <c r="K210" s="206"/>
      <c r="L210" s="211"/>
      <c r="M210" s="212"/>
      <c r="N210" s="213"/>
      <c r="O210" s="213"/>
      <c r="P210" s="214">
        <f>SUM(P211:P213)</f>
        <v>0</v>
      </c>
      <c r="Q210" s="213"/>
      <c r="R210" s="214">
        <f>SUM(R211:R213)</f>
        <v>0</v>
      </c>
      <c r="S210" s="213"/>
      <c r="T210" s="215">
        <f>SUM(T211:T213)</f>
        <v>0</v>
      </c>
      <c r="U210" s="11"/>
      <c r="V210" s="11"/>
      <c r="W210" s="11"/>
      <c r="X210" s="11"/>
      <c r="Y210" s="11"/>
      <c r="Z210" s="11"/>
      <c r="AA210" s="11"/>
      <c r="AB210" s="11"/>
      <c r="AC210" s="11"/>
      <c r="AD210" s="11"/>
      <c r="AE210" s="11"/>
      <c r="AR210" s="216" t="s">
        <v>82</v>
      </c>
      <c r="AT210" s="217" t="s">
        <v>72</v>
      </c>
      <c r="AU210" s="217" t="s">
        <v>80</v>
      </c>
      <c r="AY210" s="216" t="s">
        <v>141</v>
      </c>
      <c r="BK210" s="218">
        <f>SUM(BK211:BK213)</f>
        <v>0</v>
      </c>
    </row>
    <row r="211" spans="1:65" s="2" customFormat="1" ht="24.15" customHeight="1">
      <c r="A211" s="38"/>
      <c r="B211" s="39"/>
      <c r="C211" s="219" t="s">
        <v>207</v>
      </c>
      <c r="D211" s="219" t="s">
        <v>142</v>
      </c>
      <c r="E211" s="220" t="s">
        <v>825</v>
      </c>
      <c r="F211" s="221" t="s">
        <v>826</v>
      </c>
      <c r="G211" s="222" t="s">
        <v>558</v>
      </c>
      <c r="H211" s="223">
        <v>1300</v>
      </c>
      <c r="I211" s="224"/>
      <c r="J211" s="225">
        <f>ROUND(I211*H211,2)</f>
        <v>0</v>
      </c>
      <c r="K211" s="221" t="s">
        <v>1</v>
      </c>
      <c r="L211" s="44"/>
      <c r="M211" s="226" t="s">
        <v>1</v>
      </c>
      <c r="N211" s="227" t="s">
        <v>38</v>
      </c>
      <c r="O211" s="91"/>
      <c r="P211" s="228">
        <f>O211*H211</f>
        <v>0</v>
      </c>
      <c r="Q211" s="228">
        <v>0</v>
      </c>
      <c r="R211" s="228">
        <f>Q211*H211</f>
        <v>0</v>
      </c>
      <c r="S211" s="228">
        <v>0</v>
      </c>
      <c r="T211" s="229">
        <f>S211*H211</f>
        <v>0</v>
      </c>
      <c r="U211" s="38"/>
      <c r="V211" s="38"/>
      <c r="W211" s="38"/>
      <c r="X211" s="38"/>
      <c r="Y211" s="38"/>
      <c r="Z211" s="38"/>
      <c r="AA211" s="38"/>
      <c r="AB211" s="38"/>
      <c r="AC211" s="38"/>
      <c r="AD211" s="38"/>
      <c r="AE211" s="38"/>
      <c r="AR211" s="230" t="s">
        <v>182</v>
      </c>
      <c r="AT211" s="230" t="s">
        <v>142</v>
      </c>
      <c r="AU211" s="230" t="s">
        <v>82</v>
      </c>
      <c r="AY211" s="17" t="s">
        <v>141</v>
      </c>
      <c r="BE211" s="231">
        <f>IF(N211="základní",J211,0)</f>
        <v>0</v>
      </c>
      <c r="BF211" s="231">
        <f>IF(N211="snížená",J211,0)</f>
        <v>0</v>
      </c>
      <c r="BG211" s="231">
        <f>IF(N211="zákl. přenesená",J211,0)</f>
        <v>0</v>
      </c>
      <c r="BH211" s="231">
        <f>IF(N211="sníž. přenesená",J211,0)</f>
        <v>0</v>
      </c>
      <c r="BI211" s="231">
        <f>IF(N211="nulová",J211,0)</f>
        <v>0</v>
      </c>
      <c r="BJ211" s="17" t="s">
        <v>80</v>
      </c>
      <c r="BK211" s="231">
        <f>ROUND(I211*H211,2)</f>
        <v>0</v>
      </c>
      <c r="BL211" s="17" t="s">
        <v>182</v>
      </c>
      <c r="BM211" s="230" t="s">
        <v>357</v>
      </c>
    </row>
    <row r="212" spans="1:51" s="12" customFormat="1" ht="12">
      <c r="A212" s="12"/>
      <c r="B212" s="232"/>
      <c r="C212" s="233"/>
      <c r="D212" s="234" t="s">
        <v>148</v>
      </c>
      <c r="E212" s="235" t="s">
        <v>1</v>
      </c>
      <c r="F212" s="236" t="s">
        <v>827</v>
      </c>
      <c r="G212" s="233"/>
      <c r="H212" s="237">
        <v>1300</v>
      </c>
      <c r="I212" s="238"/>
      <c r="J212" s="233"/>
      <c r="K212" s="233"/>
      <c r="L212" s="239"/>
      <c r="M212" s="240"/>
      <c r="N212" s="241"/>
      <c r="O212" s="241"/>
      <c r="P212" s="241"/>
      <c r="Q212" s="241"/>
      <c r="R212" s="241"/>
      <c r="S212" s="241"/>
      <c r="T212" s="242"/>
      <c r="U212" s="12"/>
      <c r="V212" s="12"/>
      <c r="W212" s="12"/>
      <c r="X212" s="12"/>
      <c r="Y212" s="12"/>
      <c r="Z212" s="12"/>
      <c r="AA212" s="12"/>
      <c r="AB212" s="12"/>
      <c r="AC212" s="12"/>
      <c r="AD212" s="12"/>
      <c r="AE212" s="12"/>
      <c r="AT212" s="243" t="s">
        <v>148</v>
      </c>
      <c r="AU212" s="243" t="s">
        <v>82</v>
      </c>
      <c r="AV212" s="12" t="s">
        <v>82</v>
      </c>
      <c r="AW212" s="12" t="s">
        <v>30</v>
      </c>
      <c r="AX212" s="12" t="s">
        <v>73</v>
      </c>
      <c r="AY212" s="243" t="s">
        <v>141</v>
      </c>
    </row>
    <row r="213" spans="1:51" s="13" customFormat="1" ht="12">
      <c r="A213" s="13"/>
      <c r="B213" s="244"/>
      <c r="C213" s="245"/>
      <c r="D213" s="234" t="s">
        <v>148</v>
      </c>
      <c r="E213" s="246" t="s">
        <v>1</v>
      </c>
      <c r="F213" s="247" t="s">
        <v>150</v>
      </c>
      <c r="G213" s="245"/>
      <c r="H213" s="248">
        <v>1300</v>
      </c>
      <c r="I213" s="249"/>
      <c r="J213" s="245"/>
      <c r="K213" s="245"/>
      <c r="L213" s="250"/>
      <c r="M213" s="287"/>
      <c r="N213" s="288"/>
      <c r="O213" s="288"/>
      <c r="P213" s="288"/>
      <c r="Q213" s="288"/>
      <c r="R213" s="288"/>
      <c r="S213" s="288"/>
      <c r="T213" s="289"/>
      <c r="U213" s="13"/>
      <c r="V213" s="13"/>
      <c r="W213" s="13"/>
      <c r="X213" s="13"/>
      <c r="Y213" s="13"/>
      <c r="Z213" s="13"/>
      <c r="AA213" s="13"/>
      <c r="AB213" s="13"/>
      <c r="AC213" s="13"/>
      <c r="AD213" s="13"/>
      <c r="AE213" s="13"/>
      <c r="AT213" s="254" t="s">
        <v>148</v>
      </c>
      <c r="AU213" s="254" t="s">
        <v>82</v>
      </c>
      <c r="AV213" s="13" t="s">
        <v>147</v>
      </c>
      <c r="AW213" s="13" t="s">
        <v>30</v>
      </c>
      <c r="AX213" s="13" t="s">
        <v>80</v>
      </c>
      <c r="AY213" s="254" t="s">
        <v>141</v>
      </c>
    </row>
    <row r="214" spans="1:31" s="2" customFormat="1" ht="6.95" customHeight="1">
      <c r="A214" s="38"/>
      <c r="B214" s="66"/>
      <c r="C214" s="67"/>
      <c r="D214" s="67"/>
      <c r="E214" s="67"/>
      <c r="F214" s="67"/>
      <c r="G214" s="67"/>
      <c r="H214" s="67"/>
      <c r="I214" s="67"/>
      <c r="J214" s="67"/>
      <c r="K214" s="67"/>
      <c r="L214" s="44"/>
      <c r="M214" s="38"/>
      <c r="O214" s="38"/>
      <c r="P214" s="38"/>
      <c r="Q214" s="38"/>
      <c r="R214" s="38"/>
      <c r="S214" s="38"/>
      <c r="T214" s="38"/>
      <c r="U214" s="38"/>
      <c r="V214" s="38"/>
      <c r="W214" s="38"/>
      <c r="X214" s="38"/>
      <c r="Y214" s="38"/>
      <c r="Z214" s="38"/>
      <c r="AA214" s="38"/>
      <c r="AB214" s="38"/>
      <c r="AC214" s="38"/>
      <c r="AD214" s="38"/>
      <c r="AE214" s="38"/>
    </row>
  </sheetData>
  <sheetProtection password="CC35" sheet="1" objects="1" scenarios="1" formatColumns="0" formatRows="0" autoFilter="0"/>
  <autoFilter ref="C127:K213"/>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102</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828</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829</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ROUND(J121,2)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ROUND((SUM(BE121:BE146)),2)</f>
        <v>0</v>
      </c>
      <c r="G35" s="38"/>
      <c r="H35" s="38"/>
      <c r="I35" s="164">
        <v>0.21</v>
      </c>
      <c r="J35" s="163">
        <f>ROUND(((SUM(BE121:BE146))*I35),2)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ROUND((SUM(BF121:BF146)),2)</f>
        <v>0</v>
      </c>
      <c r="G36" s="38"/>
      <c r="H36" s="38"/>
      <c r="I36" s="164">
        <v>0.15</v>
      </c>
      <c r="J36" s="163">
        <f>ROUND(((SUM(BF121:BF146))*I36),2)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ROUND((SUM(BG121:BG146)),2)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ROUND((SUM(BH121:BH146)),2)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ROUND((SUM(BI121:BI146)),2)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828</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VON - Vedlejší a ostatní ...</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J121</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830</v>
      </c>
      <c r="E99" s="191"/>
      <c r="F99" s="191"/>
      <c r="G99" s="191"/>
      <c r="H99" s="191"/>
      <c r="I99" s="191"/>
      <c r="J99" s="192">
        <f>J122</f>
        <v>0</v>
      </c>
      <c r="K99" s="189"/>
      <c r="L99" s="193"/>
      <c r="S99" s="9"/>
      <c r="T99" s="9"/>
      <c r="U99" s="9"/>
      <c r="V99" s="9"/>
      <c r="W99" s="9"/>
      <c r="X99" s="9"/>
      <c r="Y99" s="9"/>
      <c r="Z99" s="9"/>
      <c r="AA99" s="9"/>
      <c r="AB99" s="9"/>
      <c r="AC99" s="9"/>
      <c r="AD99" s="9"/>
      <c r="AE99" s="9"/>
    </row>
    <row r="100" spans="1:31" s="2" customFormat="1" ht="21.8"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125</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83" t="str">
        <f>E7</f>
        <v xml:space="preserve">Modernizace silnice II/315 Hrádek  - Ústí nad Orlicí</v>
      </c>
      <c r="F109" s="32"/>
      <c r="G109" s="32"/>
      <c r="H109" s="32"/>
      <c r="I109" s="40"/>
      <c r="J109" s="40"/>
      <c r="K109" s="40"/>
      <c r="L109" s="63"/>
      <c r="S109" s="38"/>
      <c r="T109" s="38"/>
      <c r="U109" s="38"/>
      <c r="V109" s="38"/>
      <c r="W109" s="38"/>
      <c r="X109" s="38"/>
      <c r="Y109" s="38"/>
      <c r="Z109" s="38"/>
      <c r="AA109" s="38"/>
      <c r="AB109" s="38"/>
      <c r="AC109" s="38"/>
      <c r="AD109" s="38"/>
      <c r="AE109" s="38"/>
    </row>
    <row r="110" spans="2:12" s="1" customFormat="1" ht="12" customHeight="1">
      <c r="B110" s="21"/>
      <c r="C110" s="32" t="s">
        <v>111</v>
      </c>
      <c r="D110" s="22"/>
      <c r="E110" s="22"/>
      <c r="F110" s="22"/>
      <c r="G110" s="22"/>
      <c r="H110" s="22"/>
      <c r="I110" s="22"/>
      <c r="J110" s="22"/>
      <c r="K110" s="22"/>
      <c r="L110" s="20"/>
    </row>
    <row r="111" spans="1:31" s="2" customFormat="1" ht="16.5" customHeight="1">
      <c r="A111" s="38"/>
      <c r="B111" s="39"/>
      <c r="C111" s="40"/>
      <c r="D111" s="40"/>
      <c r="E111" s="183" t="s">
        <v>828</v>
      </c>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113</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E11</f>
        <v>VON - Vedlejší a ostatní ...</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F14</f>
        <v xml:space="preserve"> </v>
      </c>
      <c r="G115" s="40"/>
      <c r="H115" s="40"/>
      <c r="I115" s="32" t="s">
        <v>22</v>
      </c>
      <c r="J115" s="79" t="str">
        <f>IF(J14="","",J14)</f>
        <v>10. 7. 2021</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24</v>
      </c>
      <c r="D117" s="40"/>
      <c r="E117" s="40"/>
      <c r="F117" s="27" t="str">
        <f>E17</f>
        <v xml:space="preserve"> </v>
      </c>
      <c r="G117" s="40"/>
      <c r="H117" s="40"/>
      <c r="I117" s="32" t="s">
        <v>29</v>
      </c>
      <c r="J117" s="36" t="str">
        <f>E23</f>
        <v xml:space="preserve"> </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27</v>
      </c>
      <c r="D118" s="40"/>
      <c r="E118" s="40"/>
      <c r="F118" s="27" t="str">
        <f>IF(E20="","",E20)</f>
        <v>Vyplň údaj</v>
      </c>
      <c r="G118" s="40"/>
      <c r="H118" s="40"/>
      <c r="I118" s="32" t="s">
        <v>31</v>
      </c>
      <c r="J118" s="36" t="str">
        <f>E26</f>
        <v xml:space="preserve"> </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0" customFormat="1" ht="29.25" customHeight="1">
      <c r="A120" s="194"/>
      <c r="B120" s="195"/>
      <c r="C120" s="196" t="s">
        <v>126</v>
      </c>
      <c r="D120" s="197" t="s">
        <v>58</v>
      </c>
      <c r="E120" s="197" t="s">
        <v>54</v>
      </c>
      <c r="F120" s="197" t="s">
        <v>55</v>
      </c>
      <c r="G120" s="197" t="s">
        <v>127</v>
      </c>
      <c r="H120" s="197" t="s">
        <v>128</v>
      </c>
      <c r="I120" s="197" t="s">
        <v>129</v>
      </c>
      <c r="J120" s="197" t="s">
        <v>117</v>
      </c>
      <c r="K120" s="198" t="s">
        <v>130</v>
      </c>
      <c r="L120" s="199"/>
      <c r="M120" s="100" t="s">
        <v>1</v>
      </c>
      <c r="N120" s="101" t="s">
        <v>37</v>
      </c>
      <c r="O120" s="101" t="s">
        <v>131</v>
      </c>
      <c r="P120" s="101" t="s">
        <v>132</v>
      </c>
      <c r="Q120" s="101" t="s">
        <v>133</v>
      </c>
      <c r="R120" s="101" t="s">
        <v>134</v>
      </c>
      <c r="S120" s="101" t="s">
        <v>135</v>
      </c>
      <c r="T120" s="102" t="s">
        <v>136</v>
      </c>
      <c r="U120" s="194"/>
      <c r="V120" s="194"/>
      <c r="W120" s="194"/>
      <c r="X120" s="194"/>
      <c r="Y120" s="194"/>
      <c r="Z120" s="194"/>
      <c r="AA120" s="194"/>
      <c r="AB120" s="194"/>
      <c r="AC120" s="194"/>
      <c r="AD120" s="194"/>
      <c r="AE120" s="194"/>
    </row>
    <row r="121" spans="1:63" s="2" customFormat="1" ht="22.8" customHeight="1">
      <c r="A121" s="38"/>
      <c r="B121" s="39"/>
      <c r="C121" s="107" t="s">
        <v>137</v>
      </c>
      <c r="D121" s="40"/>
      <c r="E121" s="40"/>
      <c r="F121" s="40"/>
      <c r="G121" s="40"/>
      <c r="H121" s="40"/>
      <c r="I121" s="40"/>
      <c r="J121" s="200">
        <f>BK121</f>
        <v>0</v>
      </c>
      <c r="K121" s="40"/>
      <c r="L121" s="44"/>
      <c r="M121" s="103"/>
      <c r="N121" s="201"/>
      <c r="O121" s="104"/>
      <c r="P121" s="202">
        <f>P122</f>
        <v>0</v>
      </c>
      <c r="Q121" s="104"/>
      <c r="R121" s="202">
        <f>R122</f>
        <v>0</v>
      </c>
      <c r="S121" s="104"/>
      <c r="T121" s="203">
        <f>T122</f>
        <v>0</v>
      </c>
      <c r="U121" s="38"/>
      <c r="V121" s="38"/>
      <c r="W121" s="38"/>
      <c r="X121" s="38"/>
      <c r="Y121" s="38"/>
      <c r="Z121" s="38"/>
      <c r="AA121" s="38"/>
      <c r="AB121" s="38"/>
      <c r="AC121" s="38"/>
      <c r="AD121" s="38"/>
      <c r="AE121" s="38"/>
      <c r="AT121" s="17" t="s">
        <v>72</v>
      </c>
      <c r="AU121" s="17" t="s">
        <v>119</v>
      </c>
      <c r="BK121" s="204">
        <f>BK122</f>
        <v>0</v>
      </c>
    </row>
    <row r="122" spans="1:63" s="11" customFormat="1" ht="25.9" customHeight="1">
      <c r="A122" s="11"/>
      <c r="B122" s="205"/>
      <c r="C122" s="206"/>
      <c r="D122" s="207" t="s">
        <v>72</v>
      </c>
      <c r="E122" s="208" t="s">
        <v>100</v>
      </c>
      <c r="F122" s="208" t="s">
        <v>831</v>
      </c>
      <c r="G122" s="206"/>
      <c r="H122" s="206"/>
      <c r="I122" s="209"/>
      <c r="J122" s="210">
        <f>BK122</f>
        <v>0</v>
      </c>
      <c r="K122" s="206"/>
      <c r="L122" s="211"/>
      <c r="M122" s="212"/>
      <c r="N122" s="213"/>
      <c r="O122" s="213"/>
      <c r="P122" s="214">
        <f>SUM(P123:P146)</f>
        <v>0</v>
      </c>
      <c r="Q122" s="213"/>
      <c r="R122" s="214">
        <f>SUM(R123:R146)</f>
        <v>0</v>
      </c>
      <c r="S122" s="213"/>
      <c r="T122" s="215">
        <f>SUM(T123:T146)</f>
        <v>0</v>
      </c>
      <c r="U122" s="11"/>
      <c r="V122" s="11"/>
      <c r="W122" s="11"/>
      <c r="X122" s="11"/>
      <c r="Y122" s="11"/>
      <c r="Z122" s="11"/>
      <c r="AA122" s="11"/>
      <c r="AB122" s="11"/>
      <c r="AC122" s="11"/>
      <c r="AD122" s="11"/>
      <c r="AE122" s="11"/>
      <c r="AR122" s="216" t="s">
        <v>80</v>
      </c>
      <c r="AT122" s="217" t="s">
        <v>72</v>
      </c>
      <c r="AU122" s="217" t="s">
        <v>73</v>
      </c>
      <c r="AY122" s="216" t="s">
        <v>141</v>
      </c>
      <c r="BK122" s="218">
        <f>SUM(BK123:BK146)</f>
        <v>0</v>
      </c>
    </row>
    <row r="123" spans="1:65" s="2" customFormat="1" ht="14.4" customHeight="1">
      <c r="A123" s="38"/>
      <c r="B123" s="39"/>
      <c r="C123" s="219" t="s">
        <v>80</v>
      </c>
      <c r="D123" s="219" t="s">
        <v>142</v>
      </c>
      <c r="E123" s="220" t="s">
        <v>832</v>
      </c>
      <c r="F123" s="221" t="s">
        <v>833</v>
      </c>
      <c r="G123" s="222" t="s">
        <v>834</v>
      </c>
      <c r="H123" s="223">
        <v>1</v>
      </c>
      <c r="I123" s="224"/>
      <c r="J123" s="225">
        <f>ROUND(I123*H123,2)</f>
        <v>0</v>
      </c>
      <c r="K123" s="221" t="s">
        <v>1</v>
      </c>
      <c r="L123" s="44"/>
      <c r="M123" s="226" t="s">
        <v>1</v>
      </c>
      <c r="N123" s="227" t="s">
        <v>38</v>
      </c>
      <c r="O123" s="91"/>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147</v>
      </c>
      <c r="AT123" s="230" t="s">
        <v>142</v>
      </c>
      <c r="AU123" s="230" t="s">
        <v>80</v>
      </c>
      <c r="AY123" s="17" t="s">
        <v>141</v>
      </c>
      <c r="BE123" s="231">
        <f>IF(N123="základní",J123,0)</f>
        <v>0</v>
      </c>
      <c r="BF123" s="231">
        <f>IF(N123="snížená",J123,0)</f>
        <v>0</v>
      </c>
      <c r="BG123" s="231">
        <f>IF(N123="zákl. přenesená",J123,0)</f>
        <v>0</v>
      </c>
      <c r="BH123" s="231">
        <f>IF(N123="sníž. přenesená",J123,0)</f>
        <v>0</v>
      </c>
      <c r="BI123" s="231">
        <f>IF(N123="nulová",J123,0)</f>
        <v>0</v>
      </c>
      <c r="BJ123" s="17" t="s">
        <v>80</v>
      </c>
      <c r="BK123" s="231">
        <f>ROUND(I123*H123,2)</f>
        <v>0</v>
      </c>
      <c r="BL123" s="17" t="s">
        <v>147</v>
      </c>
      <c r="BM123" s="230" t="s">
        <v>82</v>
      </c>
    </row>
    <row r="124" spans="1:65" s="2" customFormat="1" ht="37.8" customHeight="1">
      <c r="A124" s="38"/>
      <c r="B124" s="39"/>
      <c r="C124" s="219" t="s">
        <v>82</v>
      </c>
      <c r="D124" s="219" t="s">
        <v>142</v>
      </c>
      <c r="E124" s="220" t="s">
        <v>835</v>
      </c>
      <c r="F124" s="221" t="s">
        <v>836</v>
      </c>
      <c r="G124" s="222" t="s">
        <v>834</v>
      </c>
      <c r="H124" s="223">
        <v>1</v>
      </c>
      <c r="I124" s="224"/>
      <c r="J124" s="225">
        <f>ROUND(I124*H124,2)</f>
        <v>0</v>
      </c>
      <c r="K124" s="221" t="s">
        <v>1</v>
      </c>
      <c r="L124" s="44"/>
      <c r="M124" s="226" t="s">
        <v>1</v>
      </c>
      <c r="N124" s="227" t="s">
        <v>38</v>
      </c>
      <c r="O124" s="91"/>
      <c r="P124" s="228">
        <f>O124*H124</f>
        <v>0</v>
      </c>
      <c r="Q124" s="228">
        <v>0</v>
      </c>
      <c r="R124" s="228">
        <f>Q124*H124</f>
        <v>0</v>
      </c>
      <c r="S124" s="228">
        <v>0</v>
      </c>
      <c r="T124" s="229">
        <f>S124*H124</f>
        <v>0</v>
      </c>
      <c r="U124" s="38"/>
      <c r="V124" s="38"/>
      <c r="W124" s="38"/>
      <c r="X124" s="38"/>
      <c r="Y124" s="38"/>
      <c r="Z124" s="38"/>
      <c r="AA124" s="38"/>
      <c r="AB124" s="38"/>
      <c r="AC124" s="38"/>
      <c r="AD124" s="38"/>
      <c r="AE124" s="38"/>
      <c r="AR124" s="230" t="s">
        <v>147</v>
      </c>
      <c r="AT124" s="230" t="s">
        <v>142</v>
      </c>
      <c r="AU124" s="230" t="s">
        <v>80</v>
      </c>
      <c r="AY124" s="17" t="s">
        <v>141</v>
      </c>
      <c r="BE124" s="231">
        <f>IF(N124="základní",J124,0)</f>
        <v>0</v>
      </c>
      <c r="BF124" s="231">
        <f>IF(N124="snížená",J124,0)</f>
        <v>0</v>
      </c>
      <c r="BG124" s="231">
        <f>IF(N124="zákl. přenesená",J124,0)</f>
        <v>0</v>
      </c>
      <c r="BH124" s="231">
        <f>IF(N124="sníž. přenesená",J124,0)</f>
        <v>0</v>
      </c>
      <c r="BI124" s="231">
        <f>IF(N124="nulová",J124,0)</f>
        <v>0</v>
      </c>
      <c r="BJ124" s="17" t="s">
        <v>80</v>
      </c>
      <c r="BK124" s="231">
        <f>ROUND(I124*H124,2)</f>
        <v>0</v>
      </c>
      <c r="BL124" s="17" t="s">
        <v>147</v>
      </c>
      <c r="BM124" s="230" t="s">
        <v>147</v>
      </c>
    </row>
    <row r="125" spans="1:65" s="2" customFormat="1" ht="37.8" customHeight="1">
      <c r="A125" s="38"/>
      <c r="B125" s="39"/>
      <c r="C125" s="219" t="s">
        <v>156</v>
      </c>
      <c r="D125" s="219" t="s">
        <v>142</v>
      </c>
      <c r="E125" s="220" t="s">
        <v>837</v>
      </c>
      <c r="F125" s="221" t="s">
        <v>838</v>
      </c>
      <c r="G125" s="222" t="s">
        <v>834</v>
      </c>
      <c r="H125" s="223">
        <v>1</v>
      </c>
      <c r="I125" s="224"/>
      <c r="J125" s="225">
        <f>ROUND(I125*H125,2)</f>
        <v>0</v>
      </c>
      <c r="K125" s="221" t="s">
        <v>1</v>
      </c>
      <c r="L125" s="44"/>
      <c r="M125" s="226" t="s">
        <v>1</v>
      </c>
      <c r="N125" s="227" t="s">
        <v>38</v>
      </c>
      <c r="O125" s="91"/>
      <c r="P125" s="228">
        <f>O125*H125</f>
        <v>0</v>
      </c>
      <c r="Q125" s="228">
        <v>0</v>
      </c>
      <c r="R125" s="228">
        <f>Q125*H125</f>
        <v>0</v>
      </c>
      <c r="S125" s="228">
        <v>0</v>
      </c>
      <c r="T125" s="229">
        <f>S125*H125</f>
        <v>0</v>
      </c>
      <c r="U125" s="38"/>
      <c r="V125" s="38"/>
      <c r="W125" s="38"/>
      <c r="X125" s="38"/>
      <c r="Y125" s="38"/>
      <c r="Z125" s="38"/>
      <c r="AA125" s="38"/>
      <c r="AB125" s="38"/>
      <c r="AC125" s="38"/>
      <c r="AD125" s="38"/>
      <c r="AE125" s="38"/>
      <c r="AR125" s="230" t="s">
        <v>147</v>
      </c>
      <c r="AT125" s="230" t="s">
        <v>142</v>
      </c>
      <c r="AU125" s="230" t="s">
        <v>80</v>
      </c>
      <c r="AY125" s="17" t="s">
        <v>141</v>
      </c>
      <c r="BE125" s="231">
        <f>IF(N125="základní",J125,0)</f>
        <v>0</v>
      </c>
      <c r="BF125" s="231">
        <f>IF(N125="snížená",J125,0)</f>
        <v>0</v>
      </c>
      <c r="BG125" s="231">
        <f>IF(N125="zákl. přenesená",J125,0)</f>
        <v>0</v>
      </c>
      <c r="BH125" s="231">
        <f>IF(N125="sníž. přenesená",J125,0)</f>
        <v>0</v>
      </c>
      <c r="BI125" s="231">
        <f>IF(N125="nulová",J125,0)</f>
        <v>0</v>
      </c>
      <c r="BJ125" s="17" t="s">
        <v>80</v>
      </c>
      <c r="BK125" s="231">
        <f>ROUND(I125*H125,2)</f>
        <v>0</v>
      </c>
      <c r="BL125" s="17" t="s">
        <v>147</v>
      </c>
      <c r="BM125" s="230" t="s">
        <v>159</v>
      </c>
    </row>
    <row r="126" spans="1:65" s="2" customFormat="1" ht="24.15" customHeight="1">
      <c r="A126" s="38"/>
      <c r="B126" s="39"/>
      <c r="C126" s="219" t="s">
        <v>147</v>
      </c>
      <c r="D126" s="219" t="s">
        <v>142</v>
      </c>
      <c r="E126" s="220" t="s">
        <v>839</v>
      </c>
      <c r="F126" s="221" t="s">
        <v>840</v>
      </c>
      <c r="G126" s="222" t="s">
        <v>834</v>
      </c>
      <c r="H126" s="223">
        <v>1</v>
      </c>
      <c r="I126" s="224"/>
      <c r="J126" s="225">
        <f>ROUND(I126*H126,2)</f>
        <v>0</v>
      </c>
      <c r="K126" s="221" t="s">
        <v>1</v>
      </c>
      <c r="L126" s="44"/>
      <c r="M126" s="226" t="s">
        <v>1</v>
      </c>
      <c r="N126" s="227" t="s">
        <v>38</v>
      </c>
      <c r="O126" s="91"/>
      <c r="P126" s="228">
        <f>O126*H126</f>
        <v>0</v>
      </c>
      <c r="Q126" s="228">
        <v>0</v>
      </c>
      <c r="R126" s="228">
        <f>Q126*H126</f>
        <v>0</v>
      </c>
      <c r="S126" s="228">
        <v>0</v>
      </c>
      <c r="T126" s="229">
        <f>S126*H126</f>
        <v>0</v>
      </c>
      <c r="U126" s="38"/>
      <c r="V126" s="38"/>
      <c r="W126" s="38"/>
      <c r="X126" s="38"/>
      <c r="Y126" s="38"/>
      <c r="Z126" s="38"/>
      <c r="AA126" s="38"/>
      <c r="AB126" s="38"/>
      <c r="AC126" s="38"/>
      <c r="AD126" s="38"/>
      <c r="AE126" s="38"/>
      <c r="AR126" s="230" t="s">
        <v>147</v>
      </c>
      <c r="AT126" s="230" t="s">
        <v>142</v>
      </c>
      <c r="AU126" s="230" t="s">
        <v>80</v>
      </c>
      <c r="AY126" s="17" t="s">
        <v>141</v>
      </c>
      <c r="BE126" s="231">
        <f>IF(N126="základní",J126,0)</f>
        <v>0</v>
      </c>
      <c r="BF126" s="231">
        <f>IF(N126="snížená",J126,0)</f>
        <v>0</v>
      </c>
      <c r="BG126" s="231">
        <f>IF(N126="zákl. přenesená",J126,0)</f>
        <v>0</v>
      </c>
      <c r="BH126" s="231">
        <f>IF(N126="sníž. přenesená",J126,0)</f>
        <v>0</v>
      </c>
      <c r="BI126" s="231">
        <f>IF(N126="nulová",J126,0)</f>
        <v>0</v>
      </c>
      <c r="BJ126" s="17" t="s">
        <v>80</v>
      </c>
      <c r="BK126" s="231">
        <f>ROUND(I126*H126,2)</f>
        <v>0</v>
      </c>
      <c r="BL126" s="17" t="s">
        <v>147</v>
      </c>
      <c r="BM126" s="230" t="s">
        <v>162</v>
      </c>
    </row>
    <row r="127" spans="1:65" s="2" customFormat="1" ht="24.15" customHeight="1">
      <c r="A127" s="38"/>
      <c r="B127" s="39"/>
      <c r="C127" s="219" t="s">
        <v>140</v>
      </c>
      <c r="D127" s="219" t="s">
        <v>142</v>
      </c>
      <c r="E127" s="220" t="s">
        <v>841</v>
      </c>
      <c r="F127" s="221" t="s">
        <v>842</v>
      </c>
      <c r="G127" s="222" t="s">
        <v>834</v>
      </c>
      <c r="H127" s="223">
        <v>1</v>
      </c>
      <c r="I127" s="224"/>
      <c r="J127" s="225">
        <f>ROUND(I127*H127,2)</f>
        <v>0</v>
      </c>
      <c r="K127" s="221" t="s">
        <v>1</v>
      </c>
      <c r="L127" s="44"/>
      <c r="M127" s="226" t="s">
        <v>1</v>
      </c>
      <c r="N127" s="227" t="s">
        <v>38</v>
      </c>
      <c r="O127" s="91"/>
      <c r="P127" s="228">
        <f>O127*H127</f>
        <v>0</v>
      </c>
      <c r="Q127" s="228">
        <v>0</v>
      </c>
      <c r="R127" s="228">
        <f>Q127*H127</f>
        <v>0</v>
      </c>
      <c r="S127" s="228">
        <v>0</v>
      </c>
      <c r="T127" s="229">
        <f>S127*H127</f>
        <v>0</v>
      </c>
      <c r="U127" s="38"/>
      <c r="V127" s="38"/>
      <c r="W127" s="38"/>
      <c r="X127" s="38"/>
      <c r="Y127" s="38"/>
      <c r="Z127" s="38"/>
      <c r="AA127" s="38"/>
      <c r="AB127" s="38"/>
      <c r="AC127" s="38"/>
      <c r="AD127" s="38"/>
      <c r="AE127" s="38"/>
      <c r="AR127" s="230" t="s">
        <v>147</v>
      </c>
      <c r="AT127" s="230" t="s">
        <v>142</v>
      </c>
      <c r="AU127" s="230" t="s">
        <v>80</v>
      </c>
      <c r="AY127" s="17" t="s">
        <v>141</v>
      </c>
      <c r="BE127" s="231">
        <f>IF(N127="základní",J127,0)</f>
        <v>0</v>
      </c>
      <c r="BF127" s="231">
        <f>IF(N127="snížená",J127,0)</f>
        <v>0</v>
      </c>
      <c r="BG127" s="231">
        <f>IF(N127="zákl. přenesená",J127,0)</f>
        <v>0</v>
      </c>
      <c r="BH127" s="231">
        <f>IF(N127="sníž. přenesená",J127,0)</f>
        <v>0</v>
      </c>
      <c r="BI127" s="231">
        <f>IF(N127="nulová",J127,0)</f>
        <v>0</v>
      </c>
      <c r="BJ127" s="17" t="s">
        <v>80</v>
      </c>
      <c r="BK127" s="231">
        <f>ROUND(I127*H127,2)</f>
        <v>0</v>
      </c>
      <c r="BL127" s="17" t="s">
        <v>147</v>
      </c>
      <c r="BM127" s="230" t="s">
        <v>167</v>
      </c>
    </row>
    <row r="128" spans="1:65" s="2" customFormat="1" ht="37.8" customHeight="1">
      <c r="A128" s="38"/>
      <c r="B128" s="39"/>
      <c r="C128" s="219" t="s">
        <v>159</v>
      </c>
      <c r="D128" s="219" t="s">
        <v>142</v>
      </c>
      <c r="E128" s="220" t="s">
        <v>843</v>
      </c>
      <c r="F128" s="221" t="s">
        <v>844</v>
      </c>
      <c r="G128" s="222" t="s">
        <v>834</v>
      </c>
      <c r="H128" s="223">
        <v>1</v>
      </c>
      <c r="I128" s="224"/>
      <c r="J128" s="225">
        <f>ROUND(I128*H128,2)</f>
        <v>0</v>
      </c>
      <c r="K128" s="221" t="s">
        <v>1</v>
      </c>
      <c r="L128" s="44"/>
      <c r="M128" s="226" t="s">
        <v>1</v>
      </c>
      <c r="N128" s="227" t="s">
        <v>38</v>
      </c>
      <c r="O128" s="91"/>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147</v>
      </c>
      <c r="AT128" s="230" t="s">
        <v>142</v>
      </c>
      <c r="AU128" s="230" t="s">
        <v>80</v>
      </c>
      <c r="AY128" s="17" t="s">
        <v>141</v>
      </c>
      <c r="BE128" s="231">
        <f>IF(N128="základní",J128,0)</f>
        <v>0</v>
      </c>
      <c r="BF128" s="231">
        <f>IF(N128="snížená",J128,0)</f>
        <v>0</v>
      </c>
      <c r="BG128" s="231">
        <f>IF(N128="zákl. přenesená",J128,0)</f>
        <v>0</v>
      </c>
      <c r="BH128" s="231">
        <f>IF(N128="sníž. přenesená",J128,0)</f>
        <v>0</v>
      </c>
      <c r="BI128" s="231">
        <f>IF(N128="nulová",J128,0)</f>
        <v>0</v>
      </c>
      <c r="BJ128" s="17" t="s">
        <v>80</v>
      </c>
      <c r="BK128" s="231">
        <f>ROUND(I128*H128,2)</f>
        <v>0</v>
      </c>
      <c r="BL128" s="17" t="s">
        <v>147</v>
      </c>
      <c r="BM128" s="230" t="s">
        <v>172</v>
      </c>
    </row>
    <row r="129" spans="1:65" s="2" customFormat="1" ht="24.15" customHeight="1">
      <c r="A129" s="38"/>
      <c r="B129" s="39"/>
      <c r="C129" s="219" t="s">
        <v>175</v>
      </c>
      <c r="D129" s="219" t="s">
        <v>142</v>
      </c>
      <c r="E129" s="220" t="s">
        <v>845</v>
      </c>
      <c r="F129" s="221" t="s">
        <v>846</v>
      </c>
      <c r="G129" s="222" t="s">
        <v>834</v>
      </c>
      <c r="H129" s="223">
        <v>1</v>
      </c>
      <c r="I129" s="224"/>
      <c r="J129" s="225">
        <f>ROUND(I129*H129,2)</f>
        <v>0</v>
      </c>
      <c r="K129" s="221" t="s">
        <v>1</v>
      </c>
      <c r="L129" s="44"/>
      <c r="M129" s="226" t="s">
        <v>1</v>
      </c>
      <c r="N129" s="227" t="s">
        <v>38</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147</v>
      </c>
      <c r="AT129" s="230" t="s">
        <v>142</v>
      </c>
      <c r="AU129" s="230" t="s">
        <v>80</v>
      </c>
      <c r="AY129" s="17" t="s">
        <v>141</v>
      </c>
      <c r="BE129" s="231">
        <f>IF(N129="základní",J129,0)</f>
        <v>0</v>
      </c>
      <c r="BF129" s="231">
        <f>IF(N129="snížená",J129,0)</f>
        <v>0</v>
      </c>
      <c r="BG129" s="231">
        <f>IF(N129="zákl. přenesená",J129,0)</f>
        <v>0</v>
      </c>
      <c r="BH129" s="231">
        <f>IF(N129="sníž. přenesená",J129,0)</f>
        <v>0</v>
      </c>
      <c r="BI129" s="231">
        <f>IF(N129="nulová",J129,0)</f>
        <v>0</v>
      </c>
      <c r="BJ129" s="17" t="s">
        <v>80</v>
      </c>
      <c r="BK129" s="231">
        <f>ROUND(I129*H129,2)</f>
        <v>0</v>
      </c>
      <c r="BL129" s="17" t="s">
        <v>147</v>
      </c>
      <c r="BM129" s="230" t="s">
        <v>178</v>
      </c>
    </row>
    <row r="130" spans="1:65" s="2" customFormat="1" ht="24.15" customHeight="1">
      <c r="A130" s="38"/>
      <c r="B130" s="39"/>
      <c r="C130" s="219" t="s">
        <v>162</v>
      </c>
      <c r="D130" s="219" t="s">
        <v>142</v>
      </c>
      <c r="E130" s="220" t="s">
        <v>847</v>
      </c>
      <c r="F130" s="221" t="s">
        <v>848</v>
      </c>
      <c r="G130" s="222" t="s">
        <v>834</v>
      </c>
      <c r="H130" s="223">
        <v>1</v>
      </c>
      <c r="I130" s="224"/>
      <c r="J130" s="225">
        <f>ROUND(I130*H130,2)</f>
        <v>0</v>
      </c>
      <c r="K130" s="221" t="s">
        <v>1</v>
      </c>
      <c r="L130" s="44"/>
      <c r="M130" s="226" t="s">
        <v>1</v>
      </c>
      <c r="N130" s="227" t="s">
        <v>38</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147</v>
      </c>
      <c r="AT130" s="230" t="s">
        <v>142</v>
      </c>
      <c r="AU130" s="230" t="s">
        <v>80</v>
      </c>
      <c r="AY130" s="17" t="s">
        <v>141</v>
      </c>
      <c r="BE130" s="231">
        <f>IF(N130="základní",J130,0)</f>
        <v>0</v>
      </c>
      <c r="BF130" s="231">
        <f>IF(N130="snížená",J130,0)</f>
        <v>0</v>
      </c>
      <c r="BG130" s="231">
        <f>IF(N130="zákl. přenesená",J130,0)</f>
        <v>0</v>
      </c>
      <c r="BH130" s="231">
        <f>IF(N130="sníž. přenesená",J130,0)</f>
        <v>0</v>
      </c>
      <c r="BI130" s="231">
        <f>IF(N130="nulová",J130,0)</f>
        <v>0</v>
      </c>
      <c r="BJ130" s="17" t="s">
        <v>80</v>
      </c>
      <c r="BK130" s="231">
        <f>ROUND(I130*H130,2)</f>
        <v>0</v>
      </c>
      <c r="BL130" s="17" t="s">
        <v>147</v>
      </c>
      <c r="BM130" s="230" t="s">
        <v>182</v>
      </c>
    </row>
    <row r="131" spans="1:65" s="2" customFormat="1" ht="24.15" customHeight="1">
      <c r="A131" s="38"/>
      <c r="B131" s="39"/>
      <c r="C131" s="219" t="s">
        <v>184</v>
      </c>
      <c r="D131" s="219" t="s">
        <v>142</v>
      </c>
      <c r="E131" s="220" t="s">
        <v>849</v>
      </c>
      <c r="F131" s="221" t="s">
        <v>850</v>
      </c>
      <c r="G131" s="222" t="s">
        <v>834</v>
      </c>
      <c r="H131" s="223">
        <v>1</v>
      </c>
      <c r="I131" s="224"/>
      <c r="J131" s="225">
        <f>ROUND(I131*H131,2)</f>
        <v>0</v>
      </c>
      <c r="K131" s="221" t="s">
        <v>1</v>
      </c>
      <c r="L131" s="44"/>
      <c r="M131" s="226" t="s">
        <v>1</v>
      </c>
      <c r="N131" s="227" t="s">
        <v>38</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147</v>
      </c>
      <c r="AT131" s="230" t="s">
        <v>142</v>
      </c>
      <c r="AU131" s="230" t="s">
        <v>80</v>
      </c>
      <c r="AY131" s="17" t="s">
        <v>141</v>
      </c>
      <c r="BE131" s="231">
        <f>IF(N131="základní",J131,0)</f>
        <v>0</v>
      </c>
      <c r="BF131" s="231">
        <f>IF(N131="snížená",J131,0)</f>
        <v>0</v>
      </c>
      <c r="BG131" s="231">
        <f>IF(N131="zákl. přenesená",J131,0)</f>
        <v>0</v>
      </c>
      <c r="BH131" s="231">
        <f>IF(N131="sníž. přenesená",J131,0)</f>
        <v>0</v>
      </c>
      <c r="BI131" s="231">
        <f>IF(N131="nulová",J131,0)</f>
        <v>0</v>
      </c>
      <c r="BJ131" s="17" t="s">
        <v>80</v>
      </c>
      <c r="BK131" s="231">
        <f>ROUND(I131*H131,2)</f>
        <v>0</v>
      </c>
      <c r="BL131" s="17" t="s">
        <v>147</v>
      </c>
      <c r="BM131" s="230" t="s">
        <v>187</v>
      </c>
    </row>
    <row r="132" spans="1:65" s="2" customFormat="1" ht="14.4" customHeight="1">
      <c r="A132" s="38"/>
      <c r="B132" s="39"/>
      <c r="C132" s="219" t="s">
        <v>167</v>
      </c>
      <c r="D132" s="219" t="s">
        <v>142</v>
      </c>
      <c r="E132" s="220" t="s">
        <v>851</v>
      </c>
      <c r="F132" s="221" t="s">
        <v>852</v>
      </c>
      <c r="G132" s="222" t="s">
        <v>834</v>
      </c>
      <c r="H132" s="223">
        <v>1</v>
      </c>
      <c r="I132" s="224"/>
      <c r="J132" s="225">
        <f>ROUND(I132*H132,2)</f>
        <v>0</v>
      </c>
      <c r="K132" s="221" t="s">
        <v>1</v>
      </c>
      <c r="L132" s="44"/>
      <c r="M132" s="226" t="s">
        <v>1</v>
      </c>
      <c r="N132" s="227" t="s">
        <v>38</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147</v>
      </c>
      <c r="AT132" s="230" t="s">
        <v>142</v>
      </c>
      <c r="AU132" s="230" t="s">
        <v>80</v>
      </c>
      <c r="AY132" s="17" t="s">
        <v>141</v>
      </c>
      <c r="BE132" s="231">
        <f>IF(N132="základní",J132,0)</f>
        <v>0</v>
      </c>
      <c r="BF132" s="231">
        <f>IF(N132="snížená",J132,0)</f>
        <v>0</v>
      </c>
      <c r="BG132" s="231">
        <f>IF(N132="zákl. přenesená",J132,0)</f>
        <v>0</v>
      </c>
      <c r="BH132" s="231">
        <f>IF(N132="sníž. přenesená",J132,0)</f>
        <v>0</v>
      </c>
      <c r="BI132" s="231">
        <f>IF(N132="nulová",J132,0)</f>
        <v>0</v>
      </c>
      <c r="BJ132" s="17" t="s">
        <v>80</v>
      </c>
      <c r="BK132" s="231">
        <f>ROUND(I132*H132,2)</f>
        <v>0</v>
      </c>
      <c r="BL132" s="17" t="s">
        <v>147</v>
      </c>
      <c r="BM132" s="230" t="s">
        <v>192</v>
      </c>
    </row>
    <row r="133" spans="1:65" s="2" customFormat="1" ht="24.15" customHeight="1">
      <c r="A133" s="38"/>
      <c r="B133" s="39"/>
      <c r="C133" s="219" t="s">
        <v>197</v>
      </c>
      <c r="D133" s="219" t="s">
        <v>142</v>
      </c>
      <c r="E133" s="220" t="s">
        <v>853</v>
      </c>
      <c r="F133" s="221" t="s">
        <v>854</v>
      </c>
      <c r="G133" s="222" t="s">
        <v>834</v>
      </c>
      <c r="H133" s="223">
        <v>1</v>
      </c>
      <c r="I133" s="224"/>
      <c r="J133" s="225">
        <f>ROUND(I133*H133,2)</f>
        <v>0</v>
      </c>
      <c r="K133" s="221" t="s">
        <v>1</v>
      </c>
      <c r="L133" s="44"/>
      <c r="M133" s="226" t="s">
        <v>1</v>
      </c>
      <c r="N133" s="227" t="s">
        <v>38</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147</v>
      </c>
      <c r="AT133" s="230" t="s">
        <v>142</v>
      </c>
      <c r="AU133" s="230" t="s">
        <v>80</v>
      </c>
      <c r="AY133" s="17" t="s">
        <v>141</v>
      </c>
      <c r="BE133" s="231">
        <f>IF(N133="základní",J133,0)</f>
        <v>0</v>
      </c>
      <c r="BF133" s="231">
        <f>IF(N133="snížená",J133,0)</f>
        <v>0</v>
      </c>
      <c r="BG133" s="231">
        <f>IF(N133="zákl. přenesená",J133,0)</f>
        <v>0</v>
      </c>
      <c r="BH133" s="231">
        <f>IF(N133="sníž. přenesená",J133,0)</f>
        <v>0</v>
      </c>
      <c r="BI133" s="231">
        <f>IF(N133="nulová",J133,0)</f>
        <v>0</v>
      </c>
      <c r="BJ133" s="17" t="s">
        <v>80</v>
      </c>
      <c r="BK133" s="231">
        <f>ROUND(I133*H133,2)</f>
        <v>0</v>
      </c>
      <c r="BL133" s="17" t="s">
        <v>147</v>
      </c>
      <c r="BM133" s="230" t="s">
        <v>201</v>
      </c>
    </row>
    <row r="134" spans="1:65" s="2" customFormat="1" ht="37.8" customHeight="1">
      <c r="A134" s="38"/>
      <c r="B134" s="39"/>
      <c r="C134" s="219" t="s">
        <v>172</v>
      </c>
      <c r="D134" s="219" t="s">
        <v>142</v>
      </c>
      <c r="E134" s="220" t="s">
        <v>855</v>
      </c>
      <c r="F134" s="221" t="s">
        <v>856</v>
      </c>
      <c r="G134" s="222" t="s">
        <v>834</v>
      </c>
      <c r="H134" s="223">
        <v>1</v>
      </c>
      <c r="I134" s="224"/>
      <c r="J134" s="225">
        <f>ROUND(I134*H134,2)</f>
        <v>0</v>
      </c>
      <c r="K134" s="221" t="s">
        <v>1</v>
      </c>
      <c r="L134" s="44"/>
      <c r="M134" s="226" t="s">
        <v>1</v>
      </c>
      <c r="N134" s="227" t="s">
        <v>38</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147</v>
      </c>
      <c r="AT134" s="230" t="s">
        <v>142</v>
      </c>
      <c r="AU134" s="230" t="s">
        <v>80</v>
      </c>
      <c r="AY134" s="17" t="s">
        <v>141</v>
      </c>
      <c r="BE134" s="231">
        <f>IF(N134="základní",J134,0)</f>
        <v>0</v>
      </c>
      <c r="BF134" s="231">
        <f>IF(N134="snížená",J134,0)</f>
        <v>0</v>
      </c>
      <c r="BG134" s="231">
        <f>IF(N134="zákl. přenesená",J134,0)</f>
        <v>0</v>
      </c>
      <c r="BH134" s="231">
        <f>IF(N134="sníž. přenesená",J134,0)</f>
        <v>0</v>
      </c>
      <c r="BI134" s="231">
        <f>IF(N134="nulová",J134,0)</f>
        <v>0</v>
      </c>
      <c r="BJ134" s="17" t="s">
        <v>80</v>
      </c>
      <c r="BK134" s="231">
        <f>ROUND(I134*H134,2)</f>
        <v>0</v>
      </c>
      <c r="BL134" s="17" t="s">
        <v>147</v>
      </c>
      <c r="BM134" s="230" t="s">
        <v>207</v>
      </c>
    </row>
    <row r="135" spans="1:65" s="2" customFormat="1" ht="24.15" customHeight="1">
      <c r="A135" s="38"/>
      <c r="B135" s="39"/>
      <c r="C135" s="219" t="s">
        <v>210</v>
      </c>
      <c r="D135" s="219" t="s">
        <v>142</v>
      </c>
      <c r="E135" s="220" t="s">
        <v>857</v>
      </c>
      <c r="F135" s="221" t="s">
        <v>858</v>
      </c>
      <c r="G135" s="222" t="s">
        <v>834</v>
      </c>
      <c r="H135" s="223">
        <v>1</v>
      </c>
      <c r="I135" s="224"/>
      <c r="J135" s="225">
        <f>ROUND(I135*H135,2)</f>
        <v>0</v>
      </c>
      <c r="K135" s="221" t="s">
        <v>1</v>
      </c>
      <c r="L135" s="44"/>
      <c r="M135" s="226" t="s">
        <v>1</v>
      </c>
      <c r="N135" s="227" t="s">
        <v>38</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147</v>
      </c>
      <c r="AT135" s="230" t="s">
        <v>142</v>
      </c>
      <c r="AU135" s="230" t="s">
        <v>80</v>
      </c>
      <c r="AY135" s="17" t="s">
        <v>141</v>
      </c>
      <c r="BE135" s="231">
        <f>IF(N135="základní",J135,0)</f>
        <v>0</v>
      </c>
      <c r="BF135" s="231">
        <f>IF(N135="snížená",J135,0)</f>
        <v>0</v>
      </c>
      <c r="BG135" s="231">
        <f>IF(N135="zákl. přenesená",J135,0)</f>
        <v>0</v>
      </c>
      <c r="BH135" s="231">
        <f>IF(N135="sníž. přenesená",J135,0)</f>
        <v>0</v>
      </c>
      <c r="BI135" s="231">
        <f>IF(N135="nulová",J135,0)</f>
        <v>0</v>
      </c>
      <c r="BJ135" s="17" t="s">
        <v>80</v>
      </c>
      <c r="BK135" s="231">
        <f>ROUND(I135*H135,2)</f>
        <v>0</v>
      </c>
      <c r="BL135" s="17" t="s">
        <v>147</v>
      </c>
      <c r="BM135" s="230" t="s">
        <v>213</v>
      </c>
    </row>
    <row r="136" spans="1:65" s="2" customFormat="1" ht="37.8" customHeight="1">
      <c r="A136" s="38"/>
      <c r="B136" s="39"/>
      <c r="C136" s="219" t="s">
        <v>178</v>
      </c>
      <c r="D136" s="219" t="s">
        <v>142</v>
      </c>
      <c r="E136" s="220" t="s">
        <v>859</v>
      </c>
      <c r="F136" s="221" t="s">
        <v>860</v>
      </c>
      <c r="G136" s="222" t="s">
        <v>834</v>
      </c>
      <c r="H136" s="223">
        <v>1</v>
      </c>
      <c r="I136" s="224"/>
      <c r="J136" s="225">
        <f>ROUND(I136*H136,2)</f>
        <v>0</v>
      </c>
      <c r="K136" s="221" t="s">
        <v>1</v>
      </c>
      <c r="L136" s="44"/>
      <c r="M136" s="226" t="s">
        <v>1</v>
      </c>
      <c r="N136" s="227" t="s">
        <v>38</v>
      </c>
      <c r="O136" s="91"/>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147</v>
      </c>
      <c r="AT136" s="230" t="s">
        <v>142</v>
      </c>
      <c r="AU136" s="230" t="s">
        <v>80</v>
      </c>
      <c r="AY136" s="17" t="s">
        <v>141</v>
      </c>
      <c r="BE136" s="231">
        <f>IF(N136="základní",J136,0)</f>
        <v>0</v>
      </c>
      <c r="BF136" s="231">
        <f>IF(N136="snížená",J136,0)</f>
        <v>0</v>
      </c>
      <c r="BG136" s="231">
        <f>IF(N136="zákl. přenesená",J136,0)</f>
        <v>0</v>
      </c>
      <c r="BH136" s="231">
        <f>IF(N136="sníž. přenesená",J136,0)</f>
        <v>0</v>
      </c>
      <c r="BI136" s="231">
        <f>IF(N136="nulová",J136,0)</f>
        <v>0</v>
      </c>
      <c r="BJ136" s="17" t="s">
        <v>80</v>
      </c>
      <c r="BK136" s="231">
        <f>ROUND(I136*H136,2)</f>
        <v>0</v>
      </c>
      <c r="BL136" s="17" t="s">
        <v>147</v>
      </c>
      <c r="BM136" s="230" t="s">
        <v>218</v>
      </c>
    </row>
    <row r="137" spans="1:65" s="2" customFormat="1" ht="14.4" customHeight="1">
      <c r="A137" s="38"/>
      <c r="B137" s="39"/>
      <c r="C137" s="219" t="s">
        <v>8</v>
      </c>
      <c r="D137" s="219" t="s">
        <v>142</v>
      </c>
      <c r="E137" s="220" t="s">
        <v>861</v>
      </c>
      <c r="F137" s="221" t="s">
        <v>862</v>
      </c>
      <c r="G137" s="222" t="s">
        <v>834</v>
      </c>
      <c r="H137" s="223">
        <v>1</v>
      </c>
      <c r="I137" s="224"/>
      <c r="J137" s="225">
        <f>ROUND(I137*H137,2)</f>
        <v>0</v>
      </c>
      <c r="K137" s="221" t="s">
        <v>1</v>
      </c>
      <c r="L137" s="44"/>
      <c r="M137" s="226" t="s">
        <v>1</v>
      </c>
      <c r="N137" s="227" t="s">
        <v>38</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147</v>
      </c>
      <c r="AT137" s="230" t="s">
        <v>142</v>
      </c>
      <c r="AU137" s="230" t="s">
        <v>80</v>
      </c>
      <c r="AY137" s="17" t="s">
        <v>141</v>
      </c>
      <c r="BE137" s="231">
        <f>IF(N137="základní",J137,0)</f>
        <v>0</v>
      </c>
      <c r="BF137" s="231">
        <f>IF(N137="snížená",J137,0)</f>
        <v>0</v>
      </c>
      <c r="BG137" s="231">
        <f>IF(N137="zákl. přenesená",J137,0)</f>
        <v>0</v>
      </c>
      <c r="BH137" s="231">
        <f>IF(N137="sníž. přenesená",J137,0)</f>
        <v>0</v>
      </c>
      <c r="BI137" s="231">
        <f>IF(N137="nulová",J137,0)</f>
        <v>0</v>
      </c>
      <c r="BJ137" s="17" t="s">
        <v>80</v>
      </c>
      <c r="BK137" s="231">
        <f>ROUND(I137*H137,2)</f>
        <v>0</v>
      </c>
      <c r="BL137" s="17" t="s">
        <v>147</v>
      </c>
      <c r="BM137" s="230" t="s">
        <v>225</v>
      </c>
    </row>
    <row r="138" spans="1:65" s="2" customFormat="1" ht="24.15" customHeight="1">
      <c r="A138" s="38"/>
      <c r="B138" s="39"/>
      <c r="C138" s="219" t="s">
        <v>182</v>
      </c>
      <c r="D138" s="219" t="s">
        <v>142</v>
      </c>
      <c r="E138" s="220" t="s">
        <v>863</v>
      </c>
      <c r="F138" s="221" t="s">
        <v>864</v>
      </c>
      <c r="G138" s="222" t="s">
        <v>834</v>
      </c>
      <c r="H138" s="223">
        <v>1</v>
      </c>
      <c r="I138" s="224"/>
      <c r="J138" s="225">
        <f>ROUND(I138*H138,2)</f>
        <v>0</v>
      </c>
      <c r="K138" s="221" t="s">
        <v>1</v>
      </c>
      <c r="L138" s="44"/>
      <c r="M138" s="226" t="s">
        <v>1</v>
      </c>
      <c r="N138" s="227" t="s">
        <v>38</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147</v>
      </c>
      <c r="AT138" s="230" t="s">
        <v>142</v>
      </c>
      <c r="AU138" s="230" t="s">
        <v>80</v>
      </c>
      <c r="AY138" s="17" t="s">
        <v>141</v>
      </c>
      <c r="BE138" s="231">
        <f>IF(N138="základní",J138,0)</f>
        <v>0</v>
      </c>
      <c r="BF138" s="231">
        <f>IF(N138="snížená",J138,0)</f>
        <v>0</v>
      </c>
      <c r="BG138" s="231">
        <f>IF(N138="zákl. přenesená",J138,0)</f>
        <v>0</v>
      </c>
      <c r="BH138" s="231">
        <f>IF(N138="sníž. přenesená",J138,0)</f>
        <v>0</v>
      </c>
      <c r="BI138" s="231">
        <f>IF(N138="nulová",J138,0)</f>
        <v>0</v>
      </c>
      <c r="BJ138" s="17" t="s">
        <v>80</v>
      </c>
      <c r="BK138" s="231">
        <f>ROUND(I138*H138,2)</f>
        <v>0</v>
      </c>
      <c r="BL138" s="17" t="s">
        <v>147</v>
      </c>
      <c r="BM138" s="230" t="s">
        <v>234</v>
      </c>
    </row>
    <row r="139" spans="1:65" s="2" customFormat="1" ht="37.8" customHeight="1">
      <c r="A139" s="38"/>
      <c r="B139" s="39"/>
      <c r="C139" s="219" t="s">
        <v>236</v>
      </c>
      <c r="D139" s="219" t="s">
        <v>142</v>
      </c>
      <c r="E139" s="220" t="s">
        <v>865</v>
      </c>
      <c r="F139" s="221" t="s">
        <v>866</v>
      </c>
      <c r="G139" s="222" t="s">
        <v>834</v>
      </c>
      <c r="H139" s="223">
        <v>1</v>
      </c>
      <c r="I139" s="224"/>
      <c r="J139" s="225">
        <f>ROUND(I139*H139,2)</f>
        <v>0</v>
      </c>
      <c r="K139" s="221" t="s">
        <v>1</v>
      </c>
      <c r="L139" s="44"/>
      <c r="M139" s="226" t="s">
        <v>1</v>
      </c>
      <c r="N139" s="227" t="s">
        <v>38</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147</v>
      </c>
      <c r="AT139" s="230" t="s">
        <v>142</v>
      </c>
      <c r="AU139" s="230" t="s">
        <v>80</v>
      </c>
      <c r="AY139" s="17" t="s">
        <v>141</v>
      </c>
      <c r="BE139" s="231">
        <f>IF(N139="základní",J139,0)</f>
        <v>0</v>
      </c>
      <c r="BF139" s="231">
        <f>IF(N139="snížená",J139,0)</f>
        <v>0</v>
      </c>
      <c r="BG139" s="231">
        <f>IF(N139="zákl. přenesená",J139,0)</f>
        <v>0</v>
      </c>
      <c r="BH139" s="231">
        <f>IF(N139="sníž. přenesená",J139,0)</f>
        <v>0</v>
      </c>
      <c r="BI139" s="231">
        <f>IF(N139="nulová",J139,0)</f>
        <v>0</v>
      </c>
      <c r="BJ139" s="17" t="s">
        <v>80</v>
      </c>
      <c r="BK139" s="231">
        <f>ROUND(I139*H139,2)</f>
        <v>0</v>
      </c>
      <c r="BL139" s="17" t="s">
        <v>147</v>
      </c>
      <c r="BM139" s="230" t="s">
        <v>239</v>
      </c>
    </row>
    <row r="140" spans="1:65" s="2" customFormat="1" ht="24.15" customHeight="1">
      <c r="A140" s="38"/>
      <c r="B140" s="39"/>
      <c r="C140" s="219" t="s">
        <v>187</v>
      </c>
      <c r="D140" s="219" t="s">
        <v>142</v>
      </c>
      <c r="E140" s="220" t="s">
        <v>867</v>
      </c>
      <c r="F140" s="221" t="s">
        <v>868</v>
      </c>
      <c r="G140" s="222" t="s">
        <v>834</v>
      </c>
      <c r="H140" s="223">
        <v>1</v>
      </c>
      <c r="I140" s="224"/>
      <c r="J140" s="225">
        <f>ROUND(I140*H140,2)</f>
        <v>0</v>
      </c>
      <c r="K140" s="221" t="s">
        <v>1</v>
      </c>
      <c r="L140" s="44"/>
      <c r="M140" s="226" t="s">
        <v>1</v>
      </c>
      <c r="N140" s="227" t="s">
        <v>38</v>
      </c>
      <c r="O140" s="91"/>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147</v>
      </c>
      <c r="AT140" s="230" t="s">
        <v>142</v>
      </c>
      <c r="AU140" s="230" t="s">
        <v>80</v>
      </c>
      <c r="AY140" s="17" t="s">
        <v>141</v>
      </c>
      <c r="BE140" s="231">
        <f>IF(N140="základní",J140,0)</f>
        <v>0</v>
      </c>
      <c r="BF140" s="231">
        <f>IF(N140="snížená",J140,0)</f>
        <v>0</v>
      </c>
      <c r="BG140" s="231">
        <f>IF(N140="zákl. přenesená",J140,0)</f>
        <v>0</v>
      </c>
      <c r="BH140" s="231">
        <f>IF(N140="sníž. přenesená",J140,0)</f>
        <v>0</v>
      </c>
      <c r="BI140" s="231">
        <f>IF(N140="nulová",J140,0)</f>
        <v>0</v>
      </c>
      <c r="BJ140" s="17" t="s">
        <v>80</v>
      </c>
      <c r="BK140" s="231">
        <f>ROUND(I140*H140,2)</f>
        <v>0</v>
      </c>
      <c r="BL140" s="17" t="s">
        <v>147</v>
      </c>
      <c r="BM140" s="230" t="s">
        <v>243</v>
      </c>
    </row>
    <row r="141" spans="1:65" s="2" customFormat="1" ht="49.05" customHeight="1">
      <c r="A141" s="38"/>
      <c r="B141" s="39"/>
      <c r="C141" s="219" t="s">
        <v>245</v>
      </c>
      <c r="D141" s="219" t="s">
        <v>142</v>
      </c>
      <c r="E141" s="220" t="s">
        <v>869</v>
      </c>
      <c r="F141" s="221" t="s">
        <v>870</v>
      </c>
      <c r="G141" s="222" t="s">
        <v>834</v>
      </c>
      <c r="H141" s="223">
        <v>1</v>
      </c>
      <c r="I141" s="224"/>
      <c r="J141" s="225">
        <f>ROUND(I141*H141,2)</f>
        <v>0</v>
      </c>
      <c r="K141" s="221" t="s">
        <v>1</v>
      </c>
      <c r="L141" s="44"/>
      <c r="M141" s="226" t="s">
        <v>1</v>
      </c>
      <c r="N141" s="227" t="s">
        <v>38</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147</v>
      </c>
      <c r="AT141" s="230" t="s">
        <v>142</v>
      </c>
      <c r="AU141" s="230" t="s">
        <v>80</v>
      </c>
      <c r="AY141" s="17" t="s">
        <v>141</v>
      </c>
      <c r="BE141" s="231">
        <f>IF(N141="základní",J141,0)</f>
        <v>0</v>
      </c>
      <c r="BF141" s="231">
        <f>IF(N141="snížená",J141,0)</f>
        <v>0</v>
      </c>
      <c r="BG141" s="231">
        <f>IF(N141="zákl. přenesená",J141,0)</f>
        <v>0</v>
      </c>
      <c r="BH141" s="231">
        <f>IF(N141="sníž. přenesená",J141,0)</f>
        <v>0</v>
      </c>
      <c r="BI141" s="231">
        <f>IF(N141="nulová",J141,0)</f>
        <v>0</v>
      </c>
      <c r="BJ141" s="17" t="s">
        <v>80</v>
      </c>
      <c r="BK141" s="231">
        <f>ROUND(I141*H141,2)</f>
        <v>0</v>
      </c>
      <c r="BL141" s="17" t="s">
        <v>147</v>
      </c>
      <c r="BM141" s="230" t="s">
        <v>247</v>
      </c>
    </row>
    <row r="142" spans="1:65" s="2" customFormat="1" ht="37.8" customHeight="1">
      <c r="A142" s="38"/>
      <c r="B142" s="39"/>
      <c r="C142" s="219" t="s">
        <v>192</v>
      </c>
      <c r="D142" s="219" t="s">
        <v>142</v>
      </c>
      <c r="E142" s="220" t="s">
        <v>871</v>
      </c>
      <c r="F142" s="221" t="s">
        <v>872</v>
      </c>
      <c r="G142" s="222" t="s">
        <v>834</v>
      </c>
      <c r="H142" s="223">
        <v>1</v>
      </c>
      <c r="I142" s="224"/>
      <c r="J142" s="225">
        <f>ROUND(I142*H142,2)</f>
        <v>0</v>
      </c>
      <c r="K142" s="221" t="s">
        <v>1</v>
      </c>
      <c r="L142" s="44"/>
      <c r="M142" s="226" t="s">
        <v>1</v>
      </c>
      <c r="N142" s="227" t="s">
        <v>38</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147</v>
      </c>
      <c r="AT142" s="230" t="s">
        <v>142</v>
      </c>
      <c r="AU142" s="230" t="s">
        <v>80</v>
      </c>
      <c r="AY142" s="17" t="s">
        <v>141</v>
      </c>
      <c r="BE142" s="231">
        <f>IF(N142="základní",J142,0)</f>
        <v>0</v>
      </c>
      <c r="BF142" s="231">
        <f>IF(N142="snížená",J142,0)</f>
        <v>0</v>
      </c>
      <c r="BG142" s="231">
        <f>IF(N142="zákl. přenesená",J142,0)</f>
        <v>0</v>
      </c>
      <c r="BH142" s="231">
        <f>IF(N142="sníž. přenesená",J142,0)</f>
        <v>0</v>
      </c>
      <c r="BI142" s="231">
        <f>IF(N142="nulová",J142,0)</f>
        <v>0</v>
      </c>
      <c r="BJ142" s="17" t="s">
        <v>80</v>
      </c>
      <c r="BK142" s="231">
        <f>ROUND(I142*H142,2)</f>
        <v>0</v>
      </c>
      <c r="BL142" s="17" t="s">
        <v>147</v>
      </c>
      <c r="BM142" s="230" t="s">
        <v>253</v>
      </c>
    </row>
    <row r="143" spans="1:65" s="2" customFormat="1" ht="14.4" customHeight="1">
      <c r="A143" s="38"/>
      <c r="B143" s="39"/>
      <c r="C143" s="219" t="s">
        <v>7</v>
      </c>
      <c r="D143" s="219" t="s">
        <v>142</v>
      </c>
      <c r="E143" s="220" t="s">
        <v>873</v>
      </c>
      <c r="F143" s="221" t="s">
        <v>874</v>
      </c>
      <c r="G143" s="222" t="s">
        <v>834</v>
      </c>
      <c r="H143" s="223">
        <v>1</v>
      </c>
      <c r="I143" s="224"/>
      <c r="J143" s="225">
        <f>ROUND(I143*H143,2)</f>
        <v>0</v>
      </c>
      <c r="K143" s="221" t="s">
        <v>1</v>
      </c>
      <c r="L143" s="44"/>
      <c r="M143" s="226" t="s">
        <v>1</v>
      </c>
      <c r="N143" s="227" t="s">
        <v>38</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147</v>
      </c>
      <c r="AT143" s="230" t="s">
        <v>142</v>
      </c>
      <c r="AU143" s="230" t="s">
        <v>80</v>
      </c>
      <c r="AY143" s="17" t="s">
        <v>141</v>
      </c>
      <c r="BE143" s="231">
        <f>IF(N143="základní",J143,0)</f>
        <v>0</v>
      </c>
      <c r="BF143" s="231">
        <f>IF(N143="snížená",J143,0)</f>
        <v>0</v>
      </c>
      <c r="BG143" s="231">
        <f>IF(N143="zákl. přenesená",J143,0)</f>
        <v>0</v>
      </c>
      <c r="BH143" s="231">
        <f>IF(N143="sníž. přenesená",J143,0)</f>
        <v>0</v>
      </c>
      <c r="BI143" s="231">
        <f>IF(N143="nulová",J143,0)</f>
        <v>0</v>
      </c>
      <c r="BJ143" s="17" t="s">
        <v>80</v>
      </c>
      <c r="BK143" s="231">
        <f>ROUND(I143*H143,2)</f>
        <v>0</v>
      </c>
      <c r="BL143" s="17" t="s">
        <v>147</v>
      </c>
      <c r="BM143" s="230" t="s">
        <v>345</v>
      </c>
    </row>
    <row r="144" spans="1:65" s="2" customFormat="1" ht="37.8" customHeight="1">
      <c r="A144" s="38"/>
      <c r="B144" s="39"/>
      <c r="C144" s="219" t="s">
        <v>201</v>
      </c>
      <c r="D144" s="219" t="s">
        <v>142</v>
      </c>
      <c r="E144" s="220" t="s">
        <v>875</v>
      </c>
      <c r="F144" s="221" t="s">
        <v>876</v>
      </c>
      <c r="G144" s="222" t="s">
        <v>834</v>
      </c>
      <c r="H144" s="223">
        <v>1</v>
      </c>
      <c r="I144" s="224"/>
      <c r="J144" s="225">
        <f>ROUND(I144*H144,2)</f>
        <v>0</v>
      </c>
      <c r="K144" s="221" t="s">
        <v>1</v>
      </c>
      <c r="L144" s="44"/>
      <c r="M144" s="226" t="s">
        <v>1</v>
      </c>
      <c r="N144" s="227" t="s">
        <v>38</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147</v>
      </c>
      <c r="AT144" s="230" t="s">
        <v>142</v>
      </c>
      <c r="AU144" s="230" t="s">
        <v>80</v>
      </c>
      <c r="AY144" s="17" t="s">
        <v>141</v>
      </c>
      <c r="BE144" s="231">
        <f>IF(N144="základní",J144,0)</f>
        <v>0</v>
      </c>
      <c r="BF144" s="231">
        <f>IF(N144="snížená",J144,0)</f>
        <v>0</v>
      </c>
      <c r="BG144" s="231">
        <f>IF(N144="zákl. přenesená",J144,0)</f>
        <v>0</v>
      </c>
      <c r="BH144" s="231">
        <f>IF(N144="sníž. přenesená",J144,0)</f>
        <v>0</v>
      </c>
      <c r="BI144" s="231">
        <f>IF(N144="nulová",J144,0)</f>
        <v>0</v>
      </c>
      <c r="BJ144" s="17" t="s">
        <v>80</v>
      </c>
      <c r="BK144" s="231">
        <f>ROUND(I144*H144,2)</f>
        <v>0</v>
      </c>
      <c r="BL144" s="17" t="s">
        <v>147</v>
      </c>
      <c r="BM144" s="230" t="s">
        <v>349</v>
      </c>
    </row>
    <row r="145" spans="1:65" s="2" customFormat="1" ht="24.15" customHeight="1">
      <c r="A145" s="38"/>
      <c r="B145" s="39"/>
      <c r="C145" s="219" t="s">
        <v>350</v>
      </c>
      <c r="D145" s="219" t="s">
        <v>142</v>
      </c>
      <c r="E145" s="220" t="s">
        <v>877</v>
      </c>
      <c r="F145" s="221" t="s">
        <v>878</v>
      </c>
      <c r="G145" s="222" t="s">
        <v>834</v>
      </c>
      <c r="H145" s="223">
        <v>1</v>
      </c>
      <c r="I145" s="224"/>
      <c r="J145" s="225">
        <f>ROUND(I145*H145,2)</f>
        <v>0</v>
      </c>
      <c r="K145" s="221" t="s">
        <v>1</v>
      </c>
      <c r="L145" s="44"/>
      <c r="M145" s="226" t="s">
        <v>1</v>
      </c>
      <c r="N145" s="227" t="s">
        <v>38</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147</v>
      </c>
      <c r="AT145" s="230" t="s">
        <v>142</v>
      </c>
      <c r="AU145" s="230" t="s">
        <v>80</v>
      </c>
      <c r="AY145" s="17" t="s">
        <v>141</v>
      </c>
      <c r="BE145" s="231">
        <f>IF(N145="základní",J145,0)</f>
        <v>0</v>
      </c>
      <c r="BF145" s="231">
        <f>IF(N145="snížená",J145,0)</f>
        <v>0</v>
      </c>
      <c r="BG145" s="231">
        <f>IF(N145="zákl. přenesená",J145,0)</f>
        <v>0</v>
      </c>
      <c r="BH145" s="231">
        <f>IF(N145="sníž. přenesená",J145,0)</f>
        <v>0</v>
      </c>
      <c r="BI145" s="231">
        <f>IF(N145="nulová",J145,0)</f>
        <v>0</v>
      </c>
      <c r="BJ145" s="17" t="s">
        <v>80</v>
      </c>
      <c r="BK145" s="231">
        <f>ROUND(I145*H145,2)</f>
        <v>0</v>
      </c>
      <c r="BL145" s="17" t="s">
        <v>147</v>
      </c>
      <c r="BM145" s="230" t="s">
        <v>353</v>
      </c>
    </row>
    <row r="146" spans="1:65" s="2" customFormat="1" ht="14.4" customHeight="1">
      <c r="A146" s="38"/>
      <c r="B146" s="39"/>
      <c r="C146" s="219" t="s">
        <v>207</v>
      </c>
      <c r="D146" s="219" t="s">
        <v>142</v>
      </c>
      <c r="E146" s="220" t="s">
        <v>879</v>
      </c>
      <c r="F146" s="221" t="s">
        <v>880</v>
      </c>
      <c r="G146" s="222" t="s">
        <v>834</v>
      </c>
      <c r="H146" s="223">
        <v>1</v>
      </c>
      <c r="I146" s="224"/>
      <c r="J146" s="225">
        <f>ROUND(I146*H146,2)</f>
        <v>0</v>
      </c>
      <c r="K146" s="221" t="s">
        <v>1</v>
      </c>
      <c r="L146" s="44"/>
      <c r="M146" s="283" t="s">
        <v>1</v>
      </c>
      <c r="N146" s="284" t="s">
        <v>38</v>
      </c>
      <c r="O146" s="271"/>
      <c r="P146" s="285">
        <f>O146*H146</f>
        <v>0</v>
      </c>
      <c r="Q146" s="285">
        <v>0</v>
      </c>
      <c r="R146" s="285">
        <f>Q146*H146</f>
        <v>0</v>
      </c>
      <c r="S146" s="285">
        <v>0</v>
      </c>
      <c r="T146" s="286">
        <f>S146*H146</f>
        <v>0</v>
      </c>
      <c r="U146" s="38"/>
      <c r="V146" s="38"/>
      <c r="W146" s="38"/>
      <c r="X146" s="38"/>
      <c r="Y146" s="38"/>
      <c r="Z146" s="38"/>
      <c r="AA146" s="38"/>
      <c r="AB146" s="38"/>
      <c r="AC146" s="38"/>
      <c r="AD146" s="38"/>
      <c r="AE146" s="38"/>
      <c r="AR146" s="230" t="s">
        <v>147</v>
      </c>
      <c r="AT146" s="230" t="s">
        <v>142</v>
      </c>
      <c r="AU146" s="230" t="s">
        <v>80</v>
      </c>
      <c r="AY146" s="17" t="s">
        <v>141</v>
      </c>
      <c r="BE146" s="231">
        <f>IF(N146="základní",J146,0)</f>
        <v>0</v>
      </c>
      <c r="BF146" s="231">
        <f>IF(N146="snížená",J146,0)</f>
        <v>0</v>
      </c>
      <c r="BG146" s="231">
        <f>IF(N146="zákl. přenesená",J146,0)</f>
        <v>0</v>
      </c>
      <c r="BH146" s="231">
        <f>IF(N146="sníž. přenesená",J146,0)</f>
        <v>0</v>
      </c>
      <c r="BI146" s="231">
        <f>IF(N146="nulová",J146,0)</f>
        <v>0</v>
      </c>
      <c r="BJ146" s="17" t="s">
        <v>80</v>
      </c>
      <c r="BK146" s="231">
        <f>ROUND(I146*H146,2)</f>
        <v>0</v>
      </c>
      <c r="BL146" s="17" t="s">
        <v>147</v>
      </c>
      <c r="BM146" s="230" t="s">
        <v>357</v>
      </c>
    </row>
    <row r="147" spans="1:31" s="2" customFormat="1" ht="6.95" customHeight="1">
      <c r="A147" s="38"/>
      <c r="B147" s="66"/>
      <c r="C147" s="67"/>
      <c r="D147" s="67"/>
      <c r="E147" s="67"/>
      <c r="F147" s="67"/>
      <c r="G147" s="67"/>
      <c r="H147" s="67"/>
      <c r="I147" s="67"/>
      <c r="J147" s="67"/>
      <c r="K147" s="67"/>
      <c r="L147" s="44"/>
      <c r="M147" s="38"/>
      <c r="O147" s="38"/>
      <c r="P147" s="38"/>
      <c r="Q147" s="38"/>
      <c r="R147" s="38"/>
      <c r="S147" s="38"/>
      <c r="T147" s="38"/>
      <c r="U147" s="38"/>
      <c r="V147" s="38"/>
      <c r="W147" s="38"/>
      <c r="X147" s="38"/>
      <c r="Y147" s="38"/>
      <c r="Z147" s="38"/>
      <c r="AA147" s="38"/>
      <c r="AB147" s="38"/>
      <c r="AC147" s="38"/>
      <c r="AD147" s="38"/>
      <c r="AE147" s="38"/>
    </row>
  </sheetData>
  <sheetProtection password="CC35" sheet="1" objects="1" scenarios="1" formatColumns="0" formatRows="0" autoFilter="0"/>
  <autoFilter ref="C120:K146"/>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105</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828</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881</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ROUND(J132,2)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ROUND((SUM(BE132:BE364)),2)</f>
        <v>0</v>
      </c>
      <c r="G35" s="38"/>
      <c r="H35" s="38"/>
      <c r="I35" s="164">
        <v>0.21</v>
      </c>
      <c r="J35" s="163">
        <f>ROUND(((SUM(BE132:BE364))*I35),2)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ROUND((SUM(BF132:BF364)),2)</f>
        <v>0</v>
      </c>
      <c r="G36" s="38"/>
      <c r="H36" s="38"/>
      <c r="I36" s="164">
        <v>0.15</v>
      </c>
      <c r="J36" s="163">
        <f>ROUND(((SUM(BF132:BF364))*I36),2)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ROUND((SUM(BG132:BG364)),2)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ROUND((SUM(BH132:BH364)),2)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ROUND((SUM(BI132:BI364)),2)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828</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 301 - Protierozní opat...</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J132</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731</v>
      </c>
      <c r="E99" s="191"/>
      <c r="F99" s="191"/>
      <c r="G99" s="191"/>
      <c r="H99" s="191"/>
      <c r="I99" s="191"/>
      <c r="J99" s="192">
        <f>J133</f>
        <v>0</v>
      </c>
      <c r="K99" s="189"/>
      <c r="L99" s="193"/>
      <c r="S99" s="9"/>
      <c r="T99" s="9"/>
      <c r="U99" s="9"/>
      <c r="V99" s="9"/>
      <c r="W99" s="9"/>
      <c r="X99" s="9"/>
      <c r="Y99" s="9"/>
      <c r="Z99" s="9"/>
      <c r="AA99" s="9"/>
      <c r="AB99" s="9"/>
      <c r="AC99" s="9"/>
      <c r="AD99" s="9"/>
      <c r="AE99" s="9"/>
    </row>
    <row r="100" spans="1:31" s="15" customFormat="1" ht="19.9" customHeight="1">
      <c r="A100" s="15"/>
      <c r="B100" s="290"/>
      <c r="C100" s="133"/>
      <c r="D100" s="291" t="s">
        <v>732</v>
      </c>
      <c r="E100" s="292"/>
      <c r="F100" s="292"/>
      <c r="G100" s="292"/>
      <c r="H100" s="292"/>
      <c r="I100" s="292"/>
      <c r="J100" s="293">
        <f>J134</f>
        <v>0</v>
      </c>
      <c r="K100" s="133"/>
      <c r="L100" s="294"/>
      <c r="S100" s="15"/>
      <c r="T100" s="15"/>
      <c r="U100" s="15"/>
      <c r="V100" s="15"/>
      <c r="W100" s="15"/>
      <c r="X100" s="15"/>
      <c r="Y100" s="15"/>
      <c r="Z100" s="15"/>
      <c r="AA100" s="15"/>
      <c r="AB100" s="15"/>
      <c r="AC100" s="15"/>
      <c r="AD100" s="15"/>
      <c r="AE100" s="15"/>
    </row>
    <row r="101" spans="1:31" s="15" customFormat="1" ht="19.9" customHeight="1">
      <c r="A101" s="15"/>
      <c r="B101" s="290"/>
      <c r="C101" s="133"/>
      <c r="D101" s="291" t="s">
        <v>733</v>
      </c>
      <c r="E101" s="292"/>
      <c r="F101" s="292"/>
      <c r="G101" s="292"/>
      <c r="H101" s="292"/>
      <c r="I101" s="292"/>
      <c r="J101" s="293">
        <f>J252</f>
        <v>0</v>
      </c>
      <c r="K101" s="133"/>
      <c r="L101" s="294"/>
      <c r="S101" s="15"/>
      <c r="T101" s="15"/>
      <c r="U101" s="15"/>
      <c r="V101" s="15"/>
      <c r="W101" s="15"/>
      <c r="X101" s="15"/>
      <c r="Y101" s="15"/>
      <c r="Z101" s="15"/>
      <c r="AA101" s="15"/>
      <c r="AB101" s="15"/>
      <c r="AC101" s="15"/>
      <c r="AD101" s="15"/>
      <c r="AE101" s="15"/>
    </row>
    <row r="102" spans="1:31" s="15" customFormat="1" ht="19.9" customHeight="1">
      <c r="A102" s="15"/>
      <c r="B102" s="290"/>
      <c r="C102" s="133"/>
      <c r="D102" s="291" t="s">
        <v>734</v>
      </c>
      <c r="E102" s="292"/>
      <c r="F102" s="292"/>
      <c r="G102" s="292"/>
      <c r="H102" s="292"/>
      <c r="I102" s="292"/>
      <c r="J102" s="293">
        <f>J257</f>
        <v>0</v>
      </c>
      <c r="K102" s="133"/>
      <c r="L102" s="294"/>
      <c r="S102" s="15"/>
      <c r="T102" s="15"/>
      <c r="U102" s="15"/>
      <c r="V102" s="15"/>
      <c r="W102" s="15"/>
      <c r="X102" s="15"/>
      <c r="Y102" s="15"/>
      <c r="Z102" s="15"/>
      <c r="AA102" s="15"/>
      <c r="AB102" s="15"/>
      <c r="AC102" s="15"/>
      <c r="AD102" s="15"/>
      <c r="AE102" s="15"/>
    </row>
    <row r="103" spans="1:31" s="15" customFormat="1" ht="19.9" customHeight="1">
      <c r="A103" s="15"/>
      <c r="B103" s="290"/>
      <c r="C103" s="133"/>
      <c r="D103" s="291" t="s">
        <v>735</v>
      </c>
      <c r="E103" s="292"/>
      <c r="F103" s="292"/>
      <c r="G103" s="292"/>
      <c r="H103" s="292"/>
      <c r="I103" s="292"/>
      <c r="J103" s="293">
        <f>J268</f>
        <v>0</v>
      </c>
      <c r="K103" s="133"/>
      <c r="L103" s="294"/>
      <c r="S103" s="15"/>
      <c r="T103" s="15"/>
      <c r="U103" s="15"/>
      <c r="V103" s="15"/>
      <c r="W103" s="15"/>
      <c r="X103" s="15"/>
      <c r="Y103" s="15"/>
      <c r="Z103" s="15"/>
      <c r="AA103" s="15"/>
      <c r="AB103" s="15"/>
      <c r="AC103" s="15"/>
      <c r="AD103" s="15"/>
      <c r="AE103" s="15"/>
    </row>
    <row r="104" spans="1:31" s="15" customFormat="1" ht="19.9" customHeight="1">
      <c r="A104" s="15"/>
      <c r="B104" s="290"/>
      <c r="C104" s="133"/>
      <c r="D104" s="291" t="s">
        <v>882</v>
      </c>
      <c r="E104" s="292"/>
      <c r="F104" s="292"/>
      <c r="G104" s="292"/>
      <c r="H104" s="292"/>
      <c r="I104" s="292"/>
      <c r="J104" s="293">
        <f>J300</f>
        <v>0</v>
      </c>
      <c r="K104" s="133"/>
      <c r="L104" s="294"/>
      <c r="S104" s="15"/>
      <c r="T104" s="15"/>
      <c r="U104" s="15"/>
      <c r="V104" s="15"/>
      <c r="W104" s="15"/>
      <c r="X104" s="15"/>
      <c r="Y104" s="15"/>
      <c r="Z104" s="15"/>
      <c r="AA104" s="15"/>
      <c r="AB104" s="15"/>
      <c r="AC104" s="15"/>
      <c r="AD104" s="15"/>
      <c r="AE104" s="15"/>
    </row>
    <row r="105" spans="1:31" s="15" customFormat="1" ht="19.9" customHeight="1">
      <c r="A105" s="15"/>
      <c r="B105" s="290"/>
      <c r="C105" s="133"/>
      <c r="D105" s="291" t="s">
        <v>883</v>
      </c>
      <c r="E105" s="292"/>
      <c r="F105" s="292"/>
      <c r="G105" s="292"/>
      <c r="H105" s="292"/>
      <c r="I105" s="292"/>
      <c r="J105" s="293">
        <f>J306</f>
        <v>0</v>
      </c>
      <c r="K105" s="133"/>
      <c r="L105" s="294"/>
      <c r="S105" s="15"/>
      <c r="T105" s="15"/>
      <c r="U105" s="15"/>
      <c r="V105" s="15"/>
      <c r="W105" s="15"/>
      <c r="X105" s="15"/>
      <c r="Y105" s="15"/>
      <c r="Z105" s="15"/>
      <c r="AA105" s="15"/>
      <c r="AB105" s="15"/>
      <c r="AC105" s="15"/>
      <c r="AD105" s="15"/>
      <c r="AE105" s="15"/>
    </row>
    <row r="106" spans="1:31" s="15" customFormat="1" ht="19.9" customHeight="1">
      <c r="A106" s="15"/>
      <c r="B106" s="290"/>
      <c r="C106" s="133"/>
      <c r="D106" s="291" t="s">
        <v>884</v>
      </c>
      <c r="E106" s="292"/>
      <c r="F106" s="292"/>
      <c r="G106" s="292"/>
      <c r="H106" s="292"/>
      <c r="I106" s="292"/>
      <c r="J106" s="293">
        <f>J339</f>
        <v>0</v>
      </c>
      <c r="K106" s="133"/>
      <c r="L106" s="294"/>
      <c r="S106" s="15"/>
      <c r="T106" s="15"/>
      <c r="U106" s="15"/>
      <c r="V106" s="15"/>
      <c r="W106" s="15"/>
      <c r="X106" s="15"/>
      <c r="Y106" s="15"/>
      <c r="Z106" s="15"/>
      <c r="AA106" s="15"/>
      <c r="AB106" s="15"/>
      <c r="AC106" s="15"/>
      <c r="AD106" s="15"/>
      <c r="AE106" s="15"/>
    </row>
    <row r="107" spans="1:31" s="15" customFormat="1" ht="19.9" customHeight="1">
      <c r="A107" s="15"/>
      <c r="B107" s="290"/>
      <c r="C107" s="133"/>
      <c r="D107" s="291" t="s">
        <v>885</v>
      </c>
      <c r="E107" s="292"/>
      <c r="F107" s="292"/>
      <c r="G107" s="292"/>
      <c r="H107" s="292"/>
      <c r="I107" s="292"/>
      <c r="J107" s="293">
        <f>J349</f>
        <v>0</v>
      </c>
      <c r="K107" s="133"/>
      <c r="L107" s="294"/>
      <c r="S107" s="15"/>
      <c r="T107" s="15"/>
      <c r="U107" s="15"/>
      <c r="V107" s="15"/>
      <c r="W107" s="15"/>
      <c r="X107" s="15"/>
      <c r="Y107" s="15"/>
      <c r="Z107" s="15"/>
      <c r="AA107" s="15"/>
      <c r="AB107" s="15"/>
      <c r="AC107" s="15"/>
      <c r="AD107" s="15"/>
      <c r="AE107" s="15"/>
    </row>
    <row r="108" spans="1:31" s="15" customFormat="1" ht="19.9" customHeight="1">
      <c r="A108" s="15"/>
      <c r="B108" s="290"/>
      <c r="C108" s="133"/>
      <c r="D108" s="291" t="s">
        <v>736</v>
      </c>
      <c r="E108" s="292"/>
      <c r="F108" s="292"/>
      <c r="G108" s="292"/>
      <c r="H108" s="292"/>
      <c r="I108" s="292"/>
      <c r="J108" s="293">
        <f>J354</f>
        <v>0</v>
      </c>
      <c r="K108" s="133"/>
      <c r="L108" s="294"/>
      <c r="S108" s="15"/>
      <c r="T108" s="15"/>
      <c r="U108" s="15"/>
      <c r="V108" s="15"/>
      <c r="W108" s="15"/>
      <c r="X108" s="15"/>
      <c r="Y108" s="15"/>
      <c r="Z108" s="15"/>
      <c r="AA108" s="15"/>
      <c r="AB108" s="15"/>
      <c r="AC108" s="15"/>
      <c r="AD108" s="15"/>
      <c r="AE108" s="15"/>
    </row>
    <row r="109" spans="1:31" s="9" customFormat="1" ht="24.95" customHeight="1">
      <c r="A109" s="9"/>
      <c r="B109" s="188"/>
      <c r="C109" s="189"/>
      <c r="D109" s="190" t="s">
        <v>737</v>
      </c>
      <c r="E109" s="191"/>
      <c r="F109" s="191"/>
      <c r="G109" s="191"/>
      <c r="H109" s="191"/>
      <c r="I109" s="191"/>
      <c r="J109" s="192">
        <f>J356</f>
        <v>0</v>
      </c>
      <c r="K109" s="189"/>
      <c r="L109" s="193"/>
      <c r="S109" s="9"/>
      <c r="T109" s="9"/>
      <c r="U109" s="9"/>
      <c r="V109" s="9"/>
      <c r="W109" s="9"/>
      <c r="X109" s="9"/>
      <c r="Y109" s="9"/>
      <c r="Z109" s="9"/>
      <c r="AA109" s="9"/>
      <c r="AB109" s="9"/>
      <c r="AC109" s="9"/>
      <c r="AD109" s="9"/>
      <c r="AE109" s="9"/>
    </row>
    <row r="110" spans="1:31" s="15" customFormat="1" ht="19.9" customHeight="1">
      <c r="A110" s="15"/>
      <c r="B110" s="290"/>
      <c r="C110" s="133"/>
      <c r="D110" s="291" t="s">
        <v>886</v>
      </c>
      <c r="E110" s="292"/>
      <c r="F110" s="292"/>
      <c r="G110" s="292"/>
      <c r="H110" s="292"/>
      <c r="I110" s="292"/>
      <c r="J110" s="293">
        <f>J357</f>
        <v>0</v>
      </c>
      <c r="K110" s="133"/>
      <c r="L110" s="294"/>
      <c r="S110" s="15"/>
      <c r="T110" s="15"/>
      <c r="U110" s="15"/>
      <c r="V110" s="15"/>
      <c r="W110" s="15"/>
      <c r="X110" s="15"/>
      <c r="Y110" s="15"/>
      <c r="Z110" s="15"/>
      <c r="AA110" s="15"/>
      <c r="AB110" s="15"/>
      <c r="AC110" s="15"/>
      <c r="AD110" s="15"/>
      <c r="AE110" s="15"/>
    </row>
    <row r="111" spans="1:31" s="2" customFormat="1" ht="21.8"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6" spans="1:31" s="2" customFormat="1" ht="6.95"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pans="1:31" s="2" customFormat="1" ht="24.95" customHeight="1">
      <c r="A117" s="38"/>
      <c r="B117" s="39"/>
      <c r="C117" s="23" t="s">
        <v>125</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183" t="str">
        <f>E7</f>
        <v xml:space="preserve">Modernizace silnice II/315 Hrádek  - Ústí nad Orlicí</v>
      </c>
      <c r="F120" s="32"/>
      <c r="G120" s="32"/>
      <c r="H120" s="32"/>
      <c r="I120" s="40"/>
      <c r="J120" s="40"/>
      <c r="K120" s="40"/>
      <c r="L120" s="63"/>
      <c r="S120" s="38"/>
      <c r="T120" s="38"/>
      <c r="U120" s="38"/>
      <c r="V120" s="38"/>
      <c r="W120" s="38"/>
      <c r="X120" s="38"/>
      <c r="Y120" s="38"/>
      <c r="Z120" s="38"/>
      <c r="AA120" s="38"/>
      <c r="AB120" s="38"/>
      <c r="AC120" s="38"/>
      <c r="AD120" s="38"/>
      <c r="AE120" s="38"/>
    </row>
    <row r="121" spans="2:12" s="1" customFormat="1" ht="12" customHeight="1">
      <c r="B121" s="21"/>
      <c r="C121" s="32" t="s">
        <v>111</v>
      </c>
      <c r="D121" s="22"/>
      <c r="E121" s="22"/>
      <c r="F121" s="22"/>
      <c r="G121" s="22"/>
      <c r="H121" s="22"/>
      <c r="I121" s="22"/>
      <c r="J121" s="22"/>
      <c r="K121" s="22"/>
      <c r="L121" s="20"/>
    </row>
    <row r="122" spans="1:31" s="2" customFormat="1" ht="16.5" customHeight="1">
      <c r="A122" s="38"/>
      <c r="B122" s="39"/>
      <c r="C122" s="40"/>
      <c r="D122" s="40"/>
      <c r="E122" s="183" t="s">
        <v>828</v>
      </c>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113</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76" t="str">
        <f>E11</f>
        <v>SO 301 - Protierozní opat...</v>
      </c>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2" customHeight="1">
      <c r="A126" s="38"/>
      <c r="B126" s="39"/>
      <c r="C126" s="32" t="s">
        <v>20</v>
      </c>
      <c r="D126" s="40"/>
      <c r="E126" s="40"/>
      <c r="F126" s="27" t="str">
        <f>F14</f>
        <v xml:space="preserve"> </v>
      </c>
      <c r="G126" s="40"/>
      <c r="H126" s="40"/>
      <c r="I126" s="32" t="s">
        <v>22</v>
      </c>
      <c r="J126" s="79" t="str">
        <f>IF(J14="","",J14)</f>
        <v>10. 7. 2021</v>
      </c>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24</v>
      </c>
      <c r="D128" s="40"/>
      <c r="E128" s="40"/>
      <c r="F128" s="27" t="str">
        <f>E17</f>
        <v xml:space="preserve"> </v>
      </c>
      <c r="G128" s="40"/>
      <c r="H128" s="40"/>
      <c r="I128" s="32" t="s">
        <v>29</v>
      </c>
      <c r="J128" s="36" t="str">
        <f>E23</f>
        <v xml:space="preserve"> </v>
      </c>
      <c r="K128" s="40"/>
      <c r="L128" s="63"/>
      <c r="S128" s="38"/>
      <c r="T128" s="38"/>
      <c r="U128" s="38"/>
      <c r="V128" s="38"/>
      <c r="W128" s="38"/>
      <c r="X128" s="38"/>
      <c r="Y128" s="38"/>
      <c r="Z128" s="38"/>
      <c r="AA128" s="38"/>
      <c r="AB128" s="38"/>
      <c r="AC128" s="38"/>
      <c r="AD128" s="38"/>
      <c r="AE128" s="38"/>
    </row>
    <row r="129" spans="1:31" s="2" customFormat="1" ht="15.15" customHeight="1">
      <c r="A129" s="38"/>
      <c r="B129" s="39"/>
      <c r="C129" s="32" t="s">
        <v>27</v>
      </c>
      <c r="D129" s="40"/>
      <c r="E129" s="40"/>
      <c r="F129" s="27" t="str">
        <f>IF(E20="","",E20)</f>
        <v>Vyplň údaj</v>
      </c>
      <c r="G129" s="40"/>
      <c r="H129" s="40"/>
      <c r="I129" s="32" t="s">
        <v>31</v>
      </c>
      <c r="J129" s="36" t="str">
        <f>E26</f>
        <v xml:space="preserve"> </v>
      </c>
      <c r="K129" s="40"/>
      <c r="L129" s="63"/>
      <c r="S129" s="38"/>
      <c r="T129" s="38"/>
      <c r="U129" s="38"/>
      <c r="V129" s="38"/>
      <c r="W129" s="38"/>
      <c r="X129" s="38"/>
      <c r="Y129" s="38"/>
      <c r="Z129" s="38"/>
      <c r="AA129" s="38"/>
      <c r="AB129" s="38"/>
      <c r="AC129" s="38"/>
      <c r="AD129" s="38"/>
      <c r="AE129" s="38"/>
    </row>
    <row r="130" spans="1:31" s="2" customFormat="1" ht="10.3"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10" customFormat="1" ht="29.25" customHeight="1">
      <c r="A131" s="194"/>
      <c r="B131" s="195"/>
      <c r="C131" s="196" t="s">
        <v>126</v>
      </c>
      <c r="D131" s="197" t="s">
        <v>58</v>
      </c>
      <c r="E131" s="197" t="s">
        <v>54</v>
      </c>
      <c r="F131" s="197" t="s">
        <v>55</v>
      </c>
      <c r="G131" s="197" t="s">
        <v>127</v>
      </c>
      <c r="H131" s="197" t="s">
        <v>128</v>
      </c>
      <c r="I131" s="197" t="s">
        <v>129</v>
      </c>
      <c r="J131" s="197" t="s">
        <v>117</v>
      </c>
      <c r="K131" s="198" t="s">
        <v>130</v>
      </c>
      <c r="L131" s="199"/>
      <c r="M131" s="100" t="s">
        <v>1</v>
      </c>
      <c r="N131" s="101" t="s">
        <v>37</v>
      </c>
      <c r="O131" s="101" t="s">
        <v>131</v>
      </c>
      <c r="P131" s="101" t="s">
        <v>132</v>
      </c>
      <c r="Q131" s="101" t="s">
        <v>133</v>
      </c>
      <c r="R131" s="101" t="s">
        <v>134</v>
      </c>
      <c r="S131" s="101" t="s">
        <v>135</v>
      </c>
      <c r="T131" s="102" t="s">
        <v>136</v>
      </c>
      <c r="U131" s="194"/>
      <c r="V131" s="194"/>
      <c r="W131" s="194"/>
      <c r="X131" s="194"/>
      <c r="Y131" s="194"/>
      <c r="Z131" s="194"/>
      <c r="AA131" s="194"/>
      <c r="AB131" s="194"/>
      <c r="AC131" s="194"/>
      <c r="AD131" s="194"/>
      <c r="AE131" s="194"/>
    </row>
    <row r="132" spans="1:63" s="2" customFormat="1" ht="22.8" customHeight="1">
      <c r="A132" s="38"/>
      <c r="B132" s="39"/>
      <c r="C132" s="107" t="s">
        <v>137</v>
      </c>
      <c r="D132" s="40"/>
      <c r="E132" s="40"/>
      <c r="F132" s="40"/>
      <c r="G132" s="40"/>
      <c r="H132" s="40"/>
      <c r="I132" s="40"/>
      <c r="J132" s="200">
        <f>BK132</f>
        <v>0</v>
      </c>
      <c r="K132" s="40"/>
      <c r="L132" s="44"/>
      <c r="M132" s="103"/>
      <c r="N132" s="201"/>
      <c r="O132" s="104"/>
      <c r="P132" s="202">
        <f>P133+P356</f>
        <v>0</v>
      </c>
      <c r="Q132" s="104"/>
      <c r="R132" s="202">
        <f>R133+R356</f>
        <v>0</v>
      </c>
      <c r="S132" s="104"/>
      <c r="T132" s="203">
        <f>T133+T356</f>
        <v>0</v>
      </c>
      <c r="U132" s="38"/>
      <c r="V132" s="38"/>
      <c r="W132" s="38"/>
      <c r="X132" s="38"/>
      <c r="Y132" s="38"/>
      <c r="Z132" s="38"/>
      <c r="AA132" s="38"/>
      <c r="AB132" s="38"/>
      <c r="AC132" s="38"/>
      <c r="AD132" s="38"/>
      <c r="AE132" s="38"/>
      <c r="AT132" s="17" t="s">
        <v>72</v>
      </c>
      <c r="AU132" s="17" t="s">
        <v>119</v>
      </c>
      <c r="BK132" s="204">
        <f>BK133+BK356</f>
        <v>0</v>
      </c>
    </row>
    <row r="133" spans="1:63" s="11" customFormat="1" ht="25.9" customHeight="1">
      <c r="A133" s="11"/>
      <c r="B133" s="205"/>
      <c r="C133" s="206"/>
      <c r="D133" s="207" t="s">
        <v>72</v>
      </c>
      <c r="E133" s="208" t="s">
        <v>739</v>
      </c>
      <c r="F133" s="208" t="s">
        <v>740</v>
      </c>
      <c r="G133" s="206"/>
      <c r="H133" s="206"/>
      <c r="I133" s="209"/>
      <c r="J133" s="210">
        <f>BK133</f>
        <v>0</v>
      </c>
      <c r="K133" s="206"/>
      <c r="L133" s="211"/>
      <c r="M133" s="212"/>
      <c r="N133" s="213"/>
      <c r="O133" s="213"/>
      <c r="P133" s="214">
        <f>P134+P252+P257+P268+P300+P306+P339+P349+P354</f>
        <v>0</v>
      </c>
      <c r="Q133" s="213"/>
      <c r="R133" s="214">
        <f>R134+R252+R257+R268+R300+R306+R339+R349+R354</f>
        <v>0</v>
      </c>
      <c r="S133" s="213"/>
      <c r="T133" s="215">
        <f>T134+T252+T257+T268+T300+T306+T339+T349+T354</f>
        <v>0</v>
      </c>
      <c r="U133" s="11"/>
      <c r="V133" s="11"/>
      <c r="W133" s="11"/>
      <c r="X133" s="11"/>
      <c r="Y133" s="11"/>
      <c r="Z133" s="11"/>
      <c r="AA133" s="11"/>
      <c r="AB133" s="11"/>
      <c r="AC133" s="11"/>
      <c r="AD133" s="11"/>
      <c r="AE133" s="11"/>
      <c r="AR133" s="216" t="s">
        <v>80</v>
      </c>
      <c r="AT133" s="217" t="s">
        <v>72</v>
      </c>
      <c r="AU133" s="217" t="s">
        <v>73</v>
      </c>
      <c r="AY133" s="216" t="s">
        <v>141</v>
      </c>
      <c r="BK133" s="218">
        <f>BK134+BK252+BK257+BK268+BK300+BK306+BK339+BK349+BK354</f>
        <v>0</v>
      </c>
    </row>
    <row r="134" spans="1:63" s="11" customFormat="1" ht="22.8" customHeight="1">
      <c r="A134" s="11"/>
      <c r="B134" s="205"/>
      <c r="C134" s="206"/>
      <c r="D134" s="207" t="s">
        <v>72</v>
      </c>
      <c r="E134" s="295" t="s">
        <v>80</v>
      </c>
      <c r="F134" s="295" t="s">
        <v>266</v>
      </c>
      <c r="G134" s="206"/>
      <c r="H134" s="206"/>
      <c r="I134" s="209"/>
      <c r="J134" s="296">
        <f>BK134</f>
        <v>0</v>
      </c>
      <c r="K134" s="206"/>
      <c r="L134" s="211"/>
      <c r="M134" s="212"/>
      <c r="N134" s="213"/>
      <c r="O134" s="213"/>
      <c r="P134" s="214">
        <f>SUM(P135:P251)</f>
        <v>0</v>
      </c>
      <c r="Q134" s="213"/>
      <c r="R134" s="214">
        <f>SUM(R135:R251)</f>
        <v>0</v>
      </c>
      <c r="S134" s="213"/>
      <c r="T134" s="215">
        <f>SUM(T135:T251)</f>
        <v>0</v>
      </c>
      <c r="U134" s="11"/>
      <c r="V134" s="11"/>
      <c r="W134" s="11"/>
      <c r="X134" s="11"/>
      <c r="Y134" s="11"/>
      <c r="Z134" s="11"/>
      <c r="AA134" s="11"/>
      <c r="AB134" s="11"/>
      <c r="AC134" s="11"/>
      <c r="AD134" s="11"/>
      <c r="AE134" s="11"/>
      <c r="AR134" s="216" t="s">
        <v>80</v>
      </c>
      <c r="AT134" s="217" t="s">
        <v>72</v>
      </c>
      <c r="AU134" s="217" t="s">
        <v>80</v>
      </c>
      <c r="AY134" s="216" t="s">
        <v>141</v>
      </c>
      <c r="BK134" s="218">
        <f>SUM(BK135:BK251)</f>
        <v>0</v>
      </c>
    </row>
    <row r="135" spans="1:65" s="2" customFormat="1" ht="24.15" customHeight="1">
      <c r="A135" s="38"/>
      <c r="B135" s="39"/>
      <c r="C135" s="219" t="s">
        <v>80</v>
      </c>
      <c r="D135" s="219" t="s">
        <v>142</v>
      </c>
      <c r="E135" s="220" t="s">
        <v>887</v>
      </c>
      <c r="F135" s="221" t="s">
        <v>888</v>
      </c>
      <c r="G135" s="222" t="s">
        <v>889</v>
      </c>
      <c r="H135" s="223">
        <v>4</v>
      </c>
      <c r="I135" s="224"/>
      <c r="J135" s="225">
        <f>ROUND(I135*H135,2)</f>
        <v>0</v>
      </c>
      <c r="K135" s="221" t="s">
        <v>890</v>
      </c>
      <c r="L135" s="44"/>
      <c r="M135" s="226" t="s">
        <v>1</v>
      </c>
      <c r="N135" s="227" t="s">
        <v>38</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147</v>
      </c>
      <c r="AT135" s="230" t="s">
        <v>142</v>
      </c>
      <c r="AU135" s="230" t="s">
        <v>82</v>
      </c>
      <c r="AY135" s="17" t="s">
        <v>141</v>
      </c>
      <c r="BE135" s="231">
        <f>IF(N135="základní",J135,0)</f>
        <v>0</v>
      </c>
      <c r="BF135" s="231">
        <f>IF(N135="snížená",J135,0)</f>
        <v>0</v>
      </c>
      <c r="BG135" s="231">
        <f>IF(N135="zákl. přenesená",J135,0)</f>
        <v>0</v>
      </c>
      <c r="BH135" s="231">
        <f>IF(N135="sníž. přenesená",J135,0)</f>
        <v>0</v>
      </c>
      <c r="BI135" s="231">
        <f>IF(N135="nulová",J135,0)</f>
        <v>0</v>
      </c>
      <c r="BJ135" s="17" t="s">
        <v>80</v>
      </c>
      <c r="BK135" s="231">
        <f>ROUND(I135*H135,2)</f>
        <v>0</v>
      </c>
      <c r="BL135" s="17" t="s">
        <v>147</v>
      </c>
      <c r="BM135" s="230" t="s">
        <v>82</v>
      </c>
    </row>
    <row r="136" spans="1:51" s="14" customFormat="1" ht="12">
      <c r="A136" s="14"/>
      <c r="B136" s="259"/>
      <c r="C136" s="260"/>
      <c r="D136" s="234" t="s">
        <v>148</v>
      </c>
      <c r="E136" s="261" t="s">
        <v>1</v>
      </c>
      <c r="F136" s="262" t="s">
        <v>891</v>
      </c>
      <c r="G136" s="260"/>
      <c r="H136" s="261" t="s">
        <v>1</v>
      </c>
      <c r="I136" s="263"/>
      <c r="J136" s="260"/>
      <c r="K136" s="260"/>
      <c r="L136" s="264"/>
      <c r="M136" s="265"/>
      <c r="N136" s="266"/>
      <c r="O136" s="266"/>
      <c r="P136" s="266"/>
      <c r="Q136" s="266"/>
      <c r="R136" s="266"/>
      <c r="S136" s="266"/>
      <c r="T136" s="267"/>
      <c r="U136" s="14"/>
      <c r="V136" s="14"/>
      <c r="W136" s="14"/>
      <c r="X136" s="14"/>
      <c r="Y136" s="14"/>
      <c r="Z136" s="14"/>
      <c r="AA136" s="14"/>
      <c r="AB136" s="14"/>
      <c r="AC136" s="14"/>
      <c r="AD136" s="14"/>
      <c r="AE136" s="14"/>
      <c r="AT136" s="268" t="s">
        <v>148</v>
      </c>
      <c r="AU136" s="268" t="s">
        <v>82</v>
      </c>
      <c r="AV136" s="14" t="s">
        <v>80</v>
      </c>
      <c r="AW136" s="14" t="s">
        <v>30</v>
      </c>
      <c r="AX136" s="14" t="s">
        <v>73</v>
      </c>
      <c r="AY136" s="268" t="s">
        <v>141</v>
      </c>
    </row>
    <row r="137" spans="1:51" s="12" customFormat="1" ht="12">
      <c r="A137" s="12"/>
      <c r="B137" s="232"/>
      <c r="C137" s="233"/>
      <c r="D137" s="234" t="s">
        <v>148</v>
      </c>
      <c r="E137" s="235" t="s">
        <v>1</v>
      </c>
      <c r="F137" s="236" t="s">
        <v>147</v>
      </c>
      <c r="G137" s="233"/>
      <c r="H137" s="237">
        <v>4</v>
      </c>
      <c r="I137" s="238"/>
      <c r="J137" s="233"/>
      <c r="K137" s="233"/>
      <c r="L137" s="239"/>
      <c r="M137" s="240"/>
      <c r="N137" s="241"/>
      <c r="O137" s="241"/>
      <c r="P137" s="241"/>
      <c r="Q137" s="241"/>
      <c r="R137" s="241"/>
      <c r="S137" s="241"/>
      <c r="T137" s="242"/>
      <c r="U137" s="12"/>
      <c r="V137" s="12"/>
      <c r="W137" s="12"/>
      <c r="X137" s="12"/>
      <c r="Y137" s="12"/>
      <c r="Z137" s="12"/>
      <c r="AA137" s="12"/>
      <c r="AB137" s="12"/>
      <c r="AC137" s="12"/>
      <c r="AD137" s="12"/>
      <c r="AE137" s="12"/>
      <c r="AT137" s="243" t="s">
        <v>148</v>
      </c>
      <c r="AU137" s="243" t="s">
        <v>82</v>
      </c>
      <c r="AV137" s="12" t="s">
        <v>82</v>
      </c>
      <c r="AW137" s="12" t="s">
        <v>30</v>
      </c>
      <c r="AX137" s="12" t="s">
        <v>73</v>
      </c>
      <c r="AY137" s="243" t="s">
        <v>141</v>
      </c>
    </row>
    <row r="138" spans="1:51" s="13" customFormat="1" ht="12">
      <c r="A138" s="13"/>
      <c r="B138" s="244"/>
      <c r="C138" s="245"/>
      <c r="D138" s="234" t="s">
        <v>148</v>
      </c>
      <c r="E138" s="246" t="s">
        <v>1</v>
      </c>
      <c r="F138" s="247" t="s">
        <v>150</v>
      </c>
      <c r="G138" s="245"/>
      <c r="H138" s="248">
        <v>4</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148</v>
      </c>
      <c r="AU138" s="254" t="s">
        <v>82</v>
      </c>
      <c r="AV138" s="13" t="s">
        <v>147</v>
      </c>
      <c r="AW138" s="13" t="s">
        <v>30</v>
      </c>
      <c r="AX138" s="13" t="s">
        <v>80</v>
      </c>
      <c r="AY138" s="254" t="s">
        <v>141</v>
      </c>
    </row>
    <row r="139" spans="1:65" s="2" customFormat="1" ht="24.15" customHeight="1">
      <c r="A139" s="38"/>
      <c r="B139" s="39"/>
      <c r="C139" s="219" t="s">
        <v>82</v>
      </c>
      <c r="D139" s="219" t="s">
        <v>142</v>
      </c>
      <c r="E139" s="220" t="s">
        <v>892</v>
      </c>
      <c r="F139" s="221" t="s">
        <v>893</v>
      </c>
      <c r="G139" s="222" t="s">
        <v>889</v>
      </c>
      <c r="H139" s="223">
        <v>6</v>
      </c>
      <c r="I139" s="224"/>
      <c r="J139" s="225">
        <f>ROUND(I139*H139,2)</f>
        <v>0</v>
      </c>
      <c r="K139" s="221" t="s">
        <v>890</v>
      </c>
      <c r="L139" s="44"/>
      <c r="M139" s="226" t="s">
        <v>1</v>
      </c>
      <c r="N139" s="227" t="s">
        <v>38</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147</v>
      </c>
      <c r="AT139" s="230" t="s">
        <v>142</v>
      </c>
      <c r="AU139" s="230" t="s">
        <v>82</v>
      </c>
      <c r="AY139" s="17" t="s">
        <v>141</v>
      </c>
      <c r="BE139" s="231">
        <f>IF(N139="základní",J139,0)</f>
        <v>0</v>
      </c>
      <c r="BF139" s="231">
        <f>IF(N139="snížená",J139,0)</f>
        <v>0</v>
      </c>
      <c r="BG139" s="231">
        <f>IF(N139="zákl. přenesená",J139,0)</f>
        <v>0</v>
      </c>
      <c r="BH139" s="231">
        <f>IF(N139="sníž. přenesená",J139,0)</f>
        <v>0</v>
      </c>
      <c r="BI139" s="231">
        <f>IF(N139="nulová",J139,0)</f>
        <v>0</v>
      </c>
      <c r="BJ139" s="17" t="s">
        <v>80</v>
      </c>
      <c r="BK139" s="231">
        <f>ROUND(I139*H139,2)</f>
        <v>0</v>
      </c>
      <c r="BL139" s="17" t="s">
        <v>147</v>
      </c>
      <c r="BM139" s="230" t="s">
        <v>147</v>
      </c>
    </row>
    <row r="140" spans="1:51" s="12" customFormat="1" ht="12">
      <c r="A140" s="12"/>
      <c r="B140" s="232"/>
      <c r="C140" s="233"/>
      <c r="D140" s="234" t="s">
        <v>148</v>
      </c>
      <c r="E140" s="235" t="s">
        <v>1</v>
      </c>
      <c r="F140" s="236" t="s">
        <v>159</v>
      </c>
      <c r="G140" s="233"/>
      <c r="H140" s="237">
        <v>6</v>
      </c>
      <c r="I140" s="238"/>
      <c r="J140" s="233"/>
      <c r="K140" s="233"/>
      <c r="L140" s="239"/>
      <c r="M140" s="240"/>
      <c r="N140" s="241"/>
      <c r="O140" s="241"/>
      <c r="P140" s="241"/>
      <c r="Q140" s="241"/>
      <c r="R140" s="241"/>
      <c r="S140" s="241"/>
      <c r="T140" s="242"/>
      <c r="U140" s="12"/>
      <c r="V140" s="12"/>
      <c r="W140" s="12"/>
      <c r="X140" s="12"/>
      <c r="Y140" s="12"/>
      <c r="Z140" s="12"/>
      <c r="AA140" s="12"/>
      <c r="AB140" s="12"/>
      <c r="AC140" s="12"/>
      <c r="AD140" s="12"/>
      <c r="AE140" s="12"/>
      <c r="AT140" s="243" t="s">
        <v>148</v>
      </c>
      <c r="AU140" s="243" t="s">
        <v>82</v>
      </c>
      <c r="AV140" s="12" t="s">
        <v>82</v>
      </c>
      <c r="AW140" s="12" t="s">
        <v>30</v>
      </c>
      <c r="AX140" s="12" t="s">
        <v>73</v>
      </c>
      <c r="AY140" s="243" t="s">
        <v>141</v>
      </c>
    </row>
    <row r="141" spans="1:51" s="13" customFormat="1" ht="12">
      <c r="A141" s="13"/>
      <c r="B141" s="244"/>
      <c r="C141" s="245"/>
      <c r="D141" s="234" t="s">
        <v>148</v>
      </c>
      <c r="E141" s="246" t="s">
        <v>1</v>
      </c>
      <c r="F141" s="247" t="s">
        <v>150</v>
      </c>
      <c r="G141" s="245"/>
      <c r="H141" s="248">
        <v>6</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148</v>
      </c>
      <c r="AU141" s="254" t="s">
        <v>82</v>
      </c>
      <c r="AV141" s="13" t="s">
        <v>147</v>
      </c>
      <c r="AW141" s="13" t="s">
        <v>30</v>
      </c>
      <c r="AX141" s="13" t="s">
        <v>80</v>
      </c>
      <c r="AY141" s="254" t="s">
        <v>141</v>
      </c>
    </row>
    <row r="142" spans="1:65" s="2" customFormat="1" ht="24.15" customHeight="1">
      <c r="A142" s="38"/>
      <c r="B142" s="39"/>
      <c r="C142" s="219" t="s">
        <v>156</v>
      </c>
      <c r="D142" s="219" t="s">
        <v>142</v>
      </c>
      <c r="E142" s="220" t="s">
        <v>894</v>
      </c>
      <c r="F142" s="221" t="s">
        <v>895</v>
      </c>
      <c r="G142" s="222" t="s">
        <v>889</v>
      </c>
      <c r="H142" s="223">
        <v>3</v>
      </c>
      <c r="I142" s="224"/>
      <c r="J142" s="225">
        <f>ROUND(I142*H142,2)</f>
        <v>0</v>
      </c>
      <c r="K142" s="221" t="s">
        <v>890</v>
      </c>
      <c r="L142" s="44"/>
      <c r="M142" s="226" t="s">
        <v>1</v>
      </c>
      <c r="N142" s="227" t="s">
        <v>38</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147</v>
      </c>
      <c r="AT142" s="230" t="s">
        <v>142</v>
      </c>
      <c r="AU142" s="230" t="s">
        <v>82</v>
      </c>
      <c r="AY142" s="17" t="s">
        <v>141</v>
      </c>
      <c r="BE142" s="231">
        <f>IF(N142="základní",J142,0)</f>
        <v>0</v>
      </c>
      <c r="BF142" s="231">
        <f>IF(N142="snížená",J142,0)</f>
        <v>0</v>
      </c>
      <c r="BG142" s="231">
        <f>IF(N142="zákl. přenesená",J142,0)</f>
        <v>0</v>
      </c>
      <c r="BH142" s="231">
        <f>IF(N142="sníž. přenesená",J142,0)</f>
        <v>0</v>
      </c>
      <c r="BI142" s="231">
        <f>IF(N142="nulová",J142,0)</f>
        <v>0</v>
      </c>
      <c r="BJ142" s="17" t="s">
        <v>80</v>
      </c>
      <c r="BK142" s="231">
        <f>ROUND(I142*H142,2)</f>
        <v>0</v>
      </c>
      <c r="BL142" s="17" t="s">
        <v>147</v>
      </c>
      <c r="BM142" s="230" t="s">
        <v>159</v>
      </c>
    </row>
    <row r="143" spans="1:51" s="14" customFormat="1" ht="12">
      <c r="A143" s="14"/>
      <c r="B143" s="259"/>
      <c r="C143" s="260"/>
      <c r="D143" s="234" t="s">
        <v>148</v>
      </c>
      <c r="E143" s="261" t="s">
        <v>1</v>
      </c>
      <c r="F143" s="262" t="s">
        <v>891</v>
      </c>
      <c r="G143" s="260"/>
      <c r="H143" s="261" t="s">
        <v>1</v>
      </c>
      <c r="I143" s="263"/>
      <c r="J143" s="260"/>
      <c r="K143" s="260"/>
      <c r="L143" s="264"/>
      <c r="M143" s="265"/>
      <c r="N143" s="266"/>
      <c r="O143" s="266"/>
      <c r="P143" s="266"/>
      <c r="Q143" s="266"/>
      <c r="R143" s="266"/>
      <c r="S143" s="266"/>
      <c r="T143" s="267"/>
      <c r="U143" s="14"/>
      <c r="V143" s="14"/>
      <c r="W143" s="14"/>
      <c r="X143" s="14"/>
      <c r="Y143" s="14"/>
      <c r="Z143" s="14"/>
      <c r="AA143" s="14"/>
      <c r="AB143" s="14"/>
      <c r="AC143" s="14"/>
      <c r="AD143" s="14"/>
      <c r="AE143" s="14"/>
      <c r="AT143" s="268" t="s">
        <v>148</v>
      </c>
      <c r="AU143" s="268" t="s">
        <v>82</v>
      </c>
      <c r="AV143" s="14" t="s">
        <v>80</v>
      </c>
      <c r="AW143" s="14" t="s">
        <v>30</v>
      </c>
      <c r="AX143" s="14" t="s">
        <v>73</v>
      </c>
      <c r="AY143" s="268" t="s">
        <v>141</v>
      </c>
    </row>
    <row r="144" spans="1:51" s="12" customFormat="1" ht="12">
      <c r="A144" s="12"/>
      <c r="B144" s="232"/>
      <c r="C144" s="233"/>
      <c r="D144" s="234" t="s">
        <v>148</v>
      </c>
      <c r="E144" s="235" t="s">
        <v>1</v>
      </c>
      <c r="F144" s="236" t="s">
        <v>156</v>
      </c>
      <c r="G144" s="233"/>
      <c r="H144" s="237">
        <v>3</v>
      </c>
      <c r="I144" s="238"/>
      <c r="J144" s="233"/>
      <c r="K144" s="233"/>
      <c r="L144" s="239"/>
      <c r="M144" s="240"/>
      <c r="N144" s="241"/>
      <c r="O144" s="241"/>
      <c r="P144" s="241"/>
      <c r="Q144" s="241"/>
      <c r="R144" s="241"/>
      <c r="S144" s="241"/>
      <c r="T144" s="242"/>
      <c r="U144" s="12"/>
      <c r="V144" s="12"/>
      <c r="W144" s="12"/>
      <c r="X144" s="12"/>
      <c r="Y144" s="12"/>
      <c r="Z144" s="12"/>
      <c r="AA144" s="12"/>
      <c r="AB144" s="12"/>
      <c r="AC144" s="12"/>
      <c r="AD144" s="12"/>
      <c r="AE144" s="12"/>
      <c r="AT144" s="243" t="s">
        <v>148</v>
      </c>
      <c r="AU144" s="243" t="s">
        <v>82</v>
      </c>
      <c r="AV144" s="12" t="s">
        <v>82</v>
      </c>
      <c r="AW144" s="12" t="s">
        <v>30</v>
      </c>
      <c r="AX144" s="12" t="s">
        <v>73</v>
      </c>
      <c r="AY144" s="243" t="s">
        <v>141</v>
      </c>
    </row>
    <row r="145" spans="1:51" s="13" customFormat="1" ht="12">
      <c r="A145" s="13"/>
      <c r="B145" s="244"/>
      <c r="C145" s="245"/>
      <c r="D145" s="234" t="s">
        <v>148</v>
      </c>
      <c r="E145" s="246" t="s">
        <v>1</v>
      </c>
      <c r="F145" s="247" t="s">
        <v>150</v>
      </c>
      <c r="G145" s="245"/>
      <c r="H145" s="248">
        <v>3</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148</v>
      </c>
      <c r="AU145" s="254" t="s">
        <v>82</v>
      </c>
      <c r="AV145" s="13" t="s">
        <v>147</v>
      </c>
      <c r="AW145" s="13" t="s">
        <v>30</v>
      </c>
      <c r="AX145" s="13" t="s">
        <v>80</v>
      </c>
      <c r="AY145" s="254" t="s">
        <v>141</v>
      </c>
    </row>
    <row r="146" spans="1:65" s="2" customFormat="1" ht="24.15" customHeight="1">
      <c r="A146" s="38"/>
      <c r="B146" s="39"/>
      <c r="C146" s="219" t="s">
        <v>147</v>
      </c>
      <c r="D146" s="219" t="s">
        <v>142</v>
      </c>
      <c r="E146" s="220" t="s">
        <v>896</v>
      </c>
      <c r="F146" s="221" t="s">
        <v>897</v>
      </c>
      <c r="G146" s="222" t="s">
        <v>889</v>
      </c>
      <c r="H146" s="223">
        <v>4</v>
      </c>
      <c r="I146" s="224"/>
      <c r="J146" s="225">
        <f>ROUND(I146*H146,2)</f>
        <v>0</v>
      </c>
      <c r="K146" s="221" t="s">
        <v>890</v>
      </c>
      <c r="L146" s="44"/>
      <c r="M146" s="226" t="s">
        <v>1</v>
      </c>
      <c r="N146" s="227" t="s">
        <v>38</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147</v>
      </c>
      <c r="AT146" s="230" t="s">
        <v>142</v>
      </c>
      <c r="AU146" s="230" t="s">
        <v>82</v>
      </c>
      <c r="AY146" s="17" t="s">
        <v>141</v>
      </c>
      <c r="BE146" s="231">
        <f>IF(N146="základní",J146,0)</f>
        <v>0</v>
      </c>
      <c r="BF146" s="231">
        <f>IF(N146="snížená",J146,0)</f>
        <v>0</v>
      </c>
      <c r="BG146" s="231">
        <f>IF(N146="zákl. přenesená",J146,0)</f>
        <v>0</v>
      </c>
      <c r="BH146" s="231">
        <f>IF(N146="sníž. přenesená",J146,0)</f>
        <v>0</v>
      </c>
      <c r="BI146" s="231">
        <f>IF(N146="nulová",J146,0)</f>
        <v>0</v>
      </c>
      <c r="BJ146" s="17" t="s">
        <v>80</v>
      </c>
      <c r="BK146" s="231">
        <f>ROUND(I146*H146,2)</f>
        <v>0</v>
      </c>
      <c r="BL146" s="17" t="s">
        <v>147</v>
      </c>
      <c r="BM146" s="230" t="s">
        <v>162</v>
      </c>
    </row>
    <row r="147" spans="1:65" s="2" customFormat="1" ht="24.15" customHeight="1">
      <c r="A147" s="38"/>
      <c r="B147" s="39"/>
      <c r="C147" s="219" t="s">
        <v>140</v>
      </c>
      <c r="D147" s="219" t="s">
        <v>142</v>
      </c>
      <c r="E147" s="220" t="s">
        <v>898</v>
      </c>
      <c r="F147" s="221" t="s">
        <v>899</v>
      </c>
      <c r="G147" s="222" t="s">
        <v>889</v>
      </c>
      <c r="H147" s="223">
        <v>6</v>
      </c>
      <c r="I147" s="224"/>
      <c r="J147" s="225">
        <f>ROUND(I147*H147,2)</f>
        <v>0</v>
      </c>
      <c r="K147" s="221" t="s">
        <v>890</v>
      </c>
      <c r="L147" s="44"/>
      <c r="M147" s="226" t="s">
        <v>1</v>
      </c>
      <c r="N147" s="227" t="s">
        <v>38</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147</v>
      </c>
      <c r="AT147" s="230" t="s">
        <v>142</v>
      </c>
      <c r="AU147" s="230" t="s">
        <v>82</v>
      </c>
      <c r="AY147" s="17" t="s">
        <v>141</v>
      </c>
      <c r="BE147" s="231">
        <f>IF(N147="základní",J147,0)</f>
        <v>0</v>
      </c>
      <c r="BF147" s="231">
        <f>IF(N147="snížená",J147,0)</f>
        <v>0</v>
      </c>
      <c r="BG147" s="231">
        <f>IF(N147="zákl. přenesená",J147,0)</f>
        <v>0</v>
      </c>
      <c r="BH147" s="231">
        <f>IF(N147="sníž. přenesená",J147,0)</f>
        <v>0</v>
      </c>
      <c r="BI147" s="231">
        <f>IF(N147="nulová",J147,0)</f>
        <v>0</v>
      </c>
      <c r="BJ147" s="17" t="s">
        <v>80</v>
      </c>
      <c r="BK147" s="231">
        <f>ROUND(I147*H147,2)</f>
        <v>0</v>
      </c>
      <c r="BL147" s="17" t="s">
        <v>147</v>
      </c>
      <c r="BM147" s="230" t="s">
        <v>167</v>
      </c>
    </row>
    <row r="148" spans="1:65" s="2" customFormat="1" ht="24.15" customHeight="1">
      <c r="A148" s="38"/>
      <c r="B148" s="39"/>
      <c r="C148" s="219" t="s">
        <v>159</v>
      </c>
      <c r="D148" s="219" t="s">
        <v>142</v>
      </c>
      <c r="E148" s="220" t="s">
        <v>900</v>
      </c>
      <c r="F148" s="221" t="s">
        <v>901</v>
      </c>
      <c r="G148" s="222" t="s">
        <v>889</v>
      </c>
      <c r="H148" s="223">
        <v>3</v>
      </c>
      <c r="I148" s="224"/>
      <c r="J148" s="225">
        <f>ROUND(I148*H148,2)</f>
        <v>0</v>
      </c>
      <c r="K148" s="221" t="s">
        <v>890</v>
      </c>
      <c r="L148" s="44"/>
      <c r="M148" s="226" t="s">
        <v>1</v>
      </c>
      <c r="N148" s="227" t="s">
        <v>38</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147</v>
      </c>
      <c r="AT148" s="230" t="s">
        <v>142</v>
      </c>
      <c r="AU148" s="230" t="s">
        <v>82</v>
      </c>
      <c r="AY148" s="17" t="s">
        <v>141</v>
      </c>
      <c r="BE148" s="231">
        <f>IF(N148="základní",J148,0)</f>
        <v>0</v>
      </c>
      <c r="BF148" s="231">
        <f>IF(N148="snížená",J148,0)</f>
        <v>0</v>
      </c>
      <c r="BG148" s="231">
        <f>IF(N148="zákl. přenesená",J148,0)</f>
        <v>0</v>
      </c>
      <c r="BH148" s="231">
        <f>IF(N148="sníž. přenesená",J148,0)</f>
        <v>0</v>
      </c>
      <c r="BI148" s="231">
        <f>IF(N148="nulová",J148,0)</f>
        <v>0</v>
      </c>
      <c r="BJ148" s="17" t="s">
        <v>80</v>
      </c>
      <c r="BK148" s="231">
        <f>ROUND(I148*H148,2)</f>
        <v>0</v>
      </c>
      <c r="BL148" s="17" t="s">
        <v>147</v>
      </c>
      <c r="BM148" s="230" t="s">
        <v>172</v>
      </c>
    </row>
    <row r="149" spans="1:65" s="2" customFormat="1" ht="24.15" customHeight="1">
      <c r="A149" s="38"/>
      <c r="B149" s="39"/>
      <c r="C149" s="219" t="s">
        <v>175</v>
      </c>
      <c r="D149" s="219" t="s">
        <v>142</v>
      </c>
      <c r="E149" s="220" t="s">
        <v>902</v>
      </c>
      <c r="F149" s="221" t="s">
        <v>903</v>
      </c>
      <c r="G149" s="222" t="s">
        <v>889</v>
      </c>
      <c r="H149" s="223">
        <v>4</v>
      </c>
      <c r="I149" s="224"/>
      <c r="J149" s="225">
        <f>ROUND(I149*H149,2)</f>
        <v>0</v>
      </c>
      <c r="K149" s="221" t="s">
        <v>890</v>
      </c>
      <c r="L149" s="44"/>
      <c r="M149" s="226" t="s">
        <v>1</v>
      </c>
      <c r="N149" s="227" t="s">
        <v>38</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147</v>
      </c>
      <c r="AT149" s="230" t="s">
        <v>142</v>
      </c>
      <c r="AU149" s="230" t="s">
        <v>82</v>
      </c>
      <c r="AY149" s="17" t="s">
        <v>141</v>
      </c>
      <c r="BE149" s="231">
        <f>IF(N149="základní",J149,0)</f>
        <v>0</v>
      </c>
      <c r="BF149" s="231">
        <f>IF(N149="snížená",J149,0)</f>
        <v>0</v>
      </c>
      <c r="BG149" s="231">
        <f>IF(N149="zákl. přenesená",J149,0)</f>
        <v>0</v>
      </c>
      <c r="BH149" s="231">
        <f>IF(N149="sníž. přenesená",J149,0)</f>
        <v>0</v>
      </c>
      <c r="BI149" s="231">
        <f>IF(N149="nulová",J149,0)</f>
        <v>0</v>
      </c>
      <c r="BJ149" s="17" t="s">
        <v>80</v>
      </c>
      <c r="BK149" s="231">
        <f>ROUND(I149*H149,2)</f>
        <v>0</v>
      </c>
      <c r="BL149" s="17" t="s">
        <v>147</v>
      </c>
      <c r="BM149" s="230" t="s">
        <v>178</v>
      </c>
    </row>
    <row r="150" spans="1:65" s="2" customFormat="1" ht="24.15" customHeight="1">
      <c r="A150" s="38"/>
      <c r="B150" s="39"/>
      <c r="C150" s="219" t="s">
        <v>162</v>
      </c>
      <c r="D150" s="219" t="s">
        <v>142</v>
      </c>
      <c r="E150" s="220" t="s">
        <v>904</v>
      </c>
      <c r="F150" s="221" t="s">
        <v>905</v>
      </c>
      <c r="G150" s="222" t="s">
        <v>889</v>
      </c>
      <c r="H150" s="223">
        <v>21</v>
      </c>
      <c r="I150" s="224"/>
      <c r="J150" s="225">
        <f>ROUND(I150*H150,2)</f>
        <v>0</v>
      </c>
      <c r="K150" s="221" t="s">
        <v>890</v>
      </c>
      <c r="L150" s="44"/>
      <c r="M150" s="226" t="s">
        <v>1</v>
      </c>
      <c r="N150" s="227" t="s">
        <v>38</v>
      </c>
      <c r="O150" s="91"/>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147</v>
      </c>
      <c r="AT150" s="230" t="s">
        <v>142</v>
      </c>
      <c r="AU150" s="230" t="s">
        <v>82</v>
      </c>
      <c r="AY150" s="17" t="s">
        <v>141</v>
      </c>
      <c r="BE150" s="231">
        <f>IF(N150="základní",J150,0)</f>
        <v>0</v>
      </c>
      <c r="BF150" s="231">
        <f>IF(N150="snížená",J150,0)</f>
        <v>0</v>
      </c>
      <c r="BG150" s="231">
        <f>IF(N150="zákl. přenesená",J150,0)</f>
        <v>0</v>
      </c>
      <c r="BH150" s="231">
        <f>IF(N150="sníž. přenesená",J150,0)</f>
        <v>0</v>
      </c>
      <c r="BI150" s="231">
        <f>IF(N150="nulová",J150,0)</f>
        <v>0</v>
      </c>
      <c r="BJ150" s="17" t="s">
        <v>80</v>
      </c>
      <c r="BK150" s="231">
        <f>ROUND(I150*H150,2)</f>
        <v>0</v>
      </c>
      <c r="BL150" s="17" t="s">
        <v>147</v>
      </c>
      <c r="BM150" s="230" t="s">
        <v>182</v>
      </c>
    </row>
    <row r="151" spans="1:65" s="2" customFormat="1" ht="24.15" customHeight="1">
      <c r="A151" s="38"/>
      <c r="B151" s="39"/>
      <c r="C151" s="219" t="s">
        <v>184</v>
      </c>
      <c r="D151" s="219" t="s">
        <v>142</v>
      </c>
      <c r="E151" s="220" t="s">
        <v>906</v>
      </c>
      <c r="F151" s="221" t="s">
        <v>907</v>
      </c>
      <c r="G151" s="222" t="s">
        <v>889</v>
      </c>
      <c r="H151" s="223">
        <v>3</v>
      </c>
      <c r="I151" s="224"/>
      <c r="J151" s="225">
        <f>ROUND(I151*H151,2)</f>
        <v>0</v>
      </c>
      <c r="K151" s="221" t="s">
        <v>890</v>
      </c>
      <c r="L151" s="44"/>
      <c r="M151" s="226" t="s">
        <v>1</v>
      </c>
      <c r="N151" s="227" t="s">
        <v>38</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147</v>
      </c>
      <c r="AT151" s="230" t="s">
        <v>142</v>
      </c>
      <c r="AU151" s="230" t="s">
        <v>82</v>
      </c>
      <c r="AY151" s="17" t="s">
        <v>141</v>
      </c>
      <c r="BE151" s="231">
        <f>IF(N151="základní",J151,0)</f>
        <v>0</v>
      </c>
      <c r="BF151" s="231">
        <f>IF(N151="snížená",J151,0)</f>
        <v>0</v>
      </c>
      <c r="BG151" s="231">
        <f>IF(N151="zákl. přenesená",J151,0)</f>
        <v>0</v>
      </c>
      <c r="BH151" s="231">
        <f>IF(N151="sníž. přenesená",J151,0)</f>
        <v>0</v>
      </c>
      <c r="BI151" s="231">
        <f>IF(N151="nulová",J151,0)</f>
        <v>0</v>
      </c>
      <c r="BJ151" s="17" t="s">
        <v>80</v>
      </c>
      <c r="BK151" s="231">
        <f>ROUND(I151*H151,2)</f>
        <v>0</v>
      </c>
      <c r="BL151" s="17" t="s">
        <v>147</v>
      </c>
      <c r="BM151" s="230" t="s">
        <v>187</v>
      </c>
    </row>
    <row r="152" spans="1:65" s="2" customFormat="1" ht="24.15" customHeight="1">
      <c r="A152" s="38"/>
      <c r="B152" s="39"/>
      <c r="C152" s="219" t="s">
        <v>167</v>
      </c>
      <c r="D152" s="219" t="s">
        <v>142</v>
      </c>
      <c r="E152" s="220" t="s">
        <v>908</v>
      </c>
      <c r="F152" s="221" t="s">
        <v>909</v>
      </c>
      <c r="G152" s="222" t="s">
        <v>269</v>
      </c>
      <c r="H152" s="223">
        <v>253.07</v>
      </c>
      <c r="I152" s="224"/>
      <c r="J152" s="225">
        <f>ROUND(I152*H152,2)</f>
        <v>0</v>
      </c>
      <c r="K152" s="221" t="s">
        <v>890</v>
      </c>
      <c r="L152" s="44"/>
      <c r="M152" s="226" t="s">
        <v>1</v>
      </c>
      <c r="N152" s="227" t="s">
        <v>38</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147</v>
      </c>
      <c r="AT152" s="230" t="s">
        <v>142</v>
      </c>
      <c r="AU152" s="230" t="s">
        <v>82</v>
      </c>
      <c r="AY152" s="17" t="s">
        <v>141</v>
      </c>
      <c r="BE152" s="231">
        <f>IF(N152="základní",J152,0)</f>
        <v>0</v>
      </c>
      <c r="BF152" s="231">
        <f>IF(N152="snížená",J152,0)</f>
        <v>0</v>
      </c>
      <c r="BG152" s="231">
        <f>IF(N152="zákl. přenesená",J152,0)</f>
        <v>0</v>
      </c>
      <c r="BH152" s="231">
        <f>IF(N152="sníž. přenesená",J152,0)</f>
        <v>0</v>
      </c>
      <c r="BI152" s="231">
        <f>IF(N152="nulová",J152,0)</f>
        <v>0</v>
      </c>
      <c r="BJ152" s="17" t="s">
        <v>80</v>
      </c>
      <c r="BK152" s="231">
        <f>ROUND(I152*H152,2)</f>
        <v>0</v>
      </c>
      <c r="BL152" s="17" t="s">
        <v>147</v>
      </c>
      <c r="BM152" s="230" t="s">
        <v>192</v>
      </c>
    </row>
    <row r="153" spans="1:51" s="14" customFormat="1" ht="12">
      <c r="A153" s="14"/>
      <c r="B153" s="259"/>
      <c r="C153" s="260"/>
      <c r="D153" s="234" t="s">
        <v>148</v>
      </c>
      <c r="E153" s="261" t="s">
        <v>1</v>
      </c>
      <c r="F153" s="262" t="s">
        <v>910</v>
      </c>
      <c r="G153" s="260"/>
      <c r="H153" s="261" t="s">
        <v>1</v>
      </c>
      <c r="I153" s="263"/>
      <c r="J153" s="260"/>
      <c r="K153" s="260"/>
      <c r="L153" s="264"/>
      <c r="M153" s="265"/>
      <c r="N153" s="266"/>
      <c r="O153" s="266"/>
      <c r="P153" s="266"/>
      <c r="Q153" s="266"/>
      <c r="R153" s="266"/>
      <c r="S153" s="266"/>
      <c r="T153" s="267"/>
      <c r="U153" s="14"/>
      <c r="V153" s="14"/>
      <c r="W153" s="14"/>
      <c r="X153" s="14"/>
      <c r="Y153" s="14"/>
      <c r="Z153" s="14"/>
      <c r="AA153" s="14"/>
      <c r="AB153" s="14"/>
      <c r="AC153" s="14"/>
      <c r="AD153" s="14"/>
      <c r="AE153" s="14"/>
      <c r="AT153" s="268" t="s">
        <v>148</v>
      </c>
      <c r="AU153" s="268" t="s">
        <v>82</v>
      </c>
      <c r="AV153" s="14" t="s">
        <v>80</v>
      </c>
      <c r="AW153" s="14" t="s">
        <v>30</v>
      </c>
      <c r="AX153" s="14" t="s">
        <v>73</v>
      </c>
      <c r="AY153" s="268" t="s">
        <v>141</v>
      </c>
    </row>
    <row r="154" spans="1:51" s="12" customFormat="1" ht="12">
      <c r="A154" s="12"/>
      <c r="B154" s="232"/>
      <c r="C154" s="233"/>
      <c r="D154" s="234" t="s">
        <v>148</v>
      </c>
      <c r="E154" s="235" t="s">
        <v>1</v>
      </c>
      <c r="F154" s="236" t="s">
        <v>911</v>
      </c>
      <c r="G154" s="233"/>
      <c r="H154" s="237">
        <v>133.07</v>
      </c>
      <c r="I154" s="238"/>
      <c r="J154" s="233"/>
      <c r="K154" s="233"/>
      <c r="L154" s="239"/>
      <c r="M154" s="240"/>
      <c r="N154" s="241"/>
      <c r="O154" s="241"/>
      <c r="P154" s="241"/>
      <c r="Q154" s="241"/>
      <c r="R154" s="241"/>
      <c r="S154" s="241"/>
      <c r="T154" s="242"/>
      <c r="U154" s="12"/>
      <c r="V154" s="12"/>
      <c r="W154" s="12"/>
      <c r="X154" s="12"/>
      <c r="Y154" s="12"/>
      <c r="Z154" s="12"/>
      <c r="AA154" s="12"/>
      <c r="AB154" s="12"/>
      <c r="AC154" s="12"/>
      <c r="AD154" s="12"/>
      <c r="AE154" s="12"/>
      <c r="AT154" s="243" t="s">
        <v>148</v>
      </c>
      <c r="AU154" s="243" t="s">
        <v>82</v>
      </c>
      <c r="AV154" s="12" t="s">
        <v>82</v>
      </c>
      <c r="AW154" s="12" t="s">
        <v>30</v>
      </c>
      <c r="AX154" s="12" t="s">
        <v>73</v>
      </c>
      <c r="AY154" s="243" t="s">
        <v>141</v>
      </c>
    </row>
    <row r="155" spans="1:51" s="14" customFormat="1" ht="12">
      <c r="A155" s="14"/>
      <c r="B155" s="259"/>
      <c r="C155" s="260"/>
      <c r="D155" s="234" t="s">
        <v>148</v>
      </c>
      <c r="E155" s="261" t="s">
        <v>1</v>
      </c>
      <c r="F155" s="262" t="s">
        <v>912</v>
      </c>
      <c r="G155" s="260"/>
      <c r="H155" s="261" t="s">
        <v>1</v>
      </c>
      <c r="I155" s="263"/>
      <c r="J155" s="260"/>
      <c r="K155" s="260"/>
      <c r="L155" s="264"/>
      <c r="M155" s="265"/>
      <c r="N155" s="266"/>
      <c r="O155" s="266"/>
      <c r="P155" s="266"/>
      <c r="Q155" s="266"/>
      <c r="R155" s="266"/>
      <c r="S155" s="266"/>
      <c r="T155" s="267"/>
      <c r="U155" s="14"/>
      <c r="V155" s="14"/>
      <c r="W155" s="14"/>
      <c r="X155" s="14"/>
      <c r="Y155" s="14"/>
      <c r="Z155" s="14"/>
      <c r="AA155" s="14"/>
      <c r="AB155" s="14"/>
      <c r="AC155" s="14"/>
      <c r="AD155" s="14"/>
      <c r="AE155" s="14"/>
      <c r="AT155" s="268" t="s">
        <v>148</v>
      </c>
      <c r="AU155" s="268" t="s">
        <v>82</v>
      </c>
      <c r="AV155" s="14" t="s">
        <v>80</v>
      </c>
      <c r="AW155" s="14" t="s">
        <v>30</v>
      </c>
      <c r="AX155" s="14" t="s">
        <v>73</v>
      </c>
      <c r="AY155" s="268" t="s">
        <v>141</v>
      </c>
    </row>
    <row r="156" spans="1:51" s="12" customFormat="1" ht="12">
      <c r="A156" s="12"/>
      <c r="B156" s="232"/>
      <c r="C156" s="233"/>
      <c r="D156" s="234" t="s">
        <v>148</v>
      </c>
      <c r="E156" s="235" t="s">
        <v>1</v>
      </c>
      <c r="F156" s="236" t="s">
        <v>913</v>
      </c>
      <c r="G156" s="233"/>
      <c r="H156" s="237">
        <v>120</v>
      </c>
      <c r="I156" s="238"/>
      <c r="J156" s="233"/>
      <c r="K156" s="233"/>
      <c r="L156" s="239"/>
      <c r="M156" s="240"/>
      <c r="N156" s="241"/>
      <c r="O156" s="241"/>
      <c r="P156" s="241"/>
      <c r="Q156" s="241"/>
      <c r="R156" s="241"/>
      <c r="S156" s="241"/>
      <c r="T156" s="242"/>
      <c r="U156" s="12"/>
      <c r="V156" s="12"/>
      <c r="W156" s="12"/>
      <c r="X156" s="12"/>
      <c r="Y156" s="12"/>
      <c r="Z156" s="12"/>
      <c r="AA156" s="12"/>
      <c r="AB156" s="12"/>
      <c r="AC156" s="12"/>
      <c r="AD156" s="12"/>
      <c r="AE156" s="12"/>
      <c r="AT156" s="243" t="s">
        <v>148</v>
      </c>
      <c r="AU156" s="243" t="s">
        <v>82</v>
      </c>
      <c r="AV156" s="12" t="s">
        <v>82</v>
      </c>
      <c r="AW156" s="12" t="s">
        <v>30</v>
      </c>
      <c r="AX156" s="12" t="s">
        <v>73</v>
      </c>
      <c r="AY156" s="243" t="s">
        <v>141</v>
      </c>
    </row>
    <row r="157" spans="1:51" s="13" customFormat="1" ht="12">
      <c r="A157" s="13"/>
      <c r="B157" s="244"/>
      <c r="C157" s="245"/>
      <c r="D157" s="234" t="s">
        <v>148</v>
      </c>
      <c r="E157" s="246" t="s">
        <v>1</v>
      </c>
      <c r="F157" s="247" t="s">
        <v>150</v>
      </c>
      <c r="G157" s="245"/>
      <c r="H157" s="248">
        <v>253.07</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148</v>
      </c>
      <c r="AU157" s="254" t="s">
        <v>82</v>
      </c>
      <c r="AV157" s="13" t="s">
        <v>147</v>
      </c>
      <c r="AW157" s="13" t="s">
        <v>30</v>
      </c>
      <c r="AX157" s="13" t="s">
        <v>80</v>
      </c>
      <c r="AY157" s="254" t="s">
        <v>141</v>
      </c>
    </row>
    <row r="158" spans="1:65" s="2" customFormat="1" ht="14.4" customHeight="1">
      <c r="A158" s="38"/>
      <c r="B158" s="39"/>
      <c r="C158" s="219" t="s">
        <v>197</v>
      </c>
      <c r="D158" s="219" t="s">
        <v>142</v>
      </c>
      <c r="E158" s="220" t="s">
        <v>914</v>
      </c>
      <c r="F158" s="221" t="s">
        <v>915</v>
      </c>
      <c r="G158" s="222" t="s">
        <v>269</v>
      </c>
      <c r="H158" s="223">
        <v>430.1</v>
      </c>
      <c r="I158" s="224"/>
      <c r="J158" s="225">
        <f>ROUND(I158*H158,2)</f>
        <v>0</v>
      </c>
      <c r="K158" s="221" t="s">
        <v>890</v>
      </c>
      <c r="L158" s="44"/>
      <c r="M158" s="226" t="s">
        <v>1</v>
      </c>
      <c r="N158" s="227" t="s">
        <v>38</v>
      </c>
      <c r="O158" s="91"/>
      <c r="P158" s="228">
        <f>O158*H158</f>
        <v>0</v>
      </c>
      <c r="Q158" s="228">
        <v>0</v>
      </c>
      <c r="R158" s="228">
        <f>Q158*H158</f>
        <v>0</v>
      </c>
      <c r="S158" s="228">
        <v>0</v>
      </c>
      <c r="T158" s="229">
        <f>S158*H158</f>
        <v>0</v>
      </c>
      <c r="U158" s="38"/>
      <c r="V158" s="38"/>
      <c r="W158" s="38"/>
      <c r="X158" s="38"/>
      <c r="Y158" s="38"/>
      <c r="Z158" s="38"/>
      <c r="AA158" s="38"/>
      <c r="AB158" s="38"/>
      <c r="AC158" s="38"/>
      <c r="AD158" s="38"/>
      <c r="AE158" s="38"/>
      <c r="AR158" s="230" t="s">
        <v>147</v>
      </c>
      <c r="AT158" s="230" t="s">
        <v>142</v>
      </c>
      <c r="AU158" s="230" t="s">
        <v>82</v>
      </c>
      <c r="AY158" s="17" t="s">
        <v>141</v>
      </c>
      <c r="BE158" s="231">
        <f>IF(N158="základní",J158,0)</f>
        <v>0</v>
      </c>
      <c r="BF158" s="231">
        <f>IF(N158="snížená",J158,0)</f>
        <v>0</v>
      </c>
      <c r="BG158" s="231">
        <f>IF(N158="zákl. přenesená",J158,0)</f>
        <v>0</v>
      </c>
      <c r="BH158" s="231">
        <f>IF(N158="sníž. přenesená",J158,0)</f>
        <v>0</v>
      </c>
      <c r="BI158" s="231">
        <f>IF(N158="nulová",J158,0)</f>
        <v>0</v>
      </c>
      <c r="BJ158" s="17" t="s">
        <v>80</v>
      </c>
      <c r="BK158" s="231">
        <f>ROUND(I158*H158,2)</f>
        <v>0</v>
      </c>
      <c r="BL158" s="17" t="s">
        <v>147</v>
      </c>
      <c r="BM158" s="230" t="s">
        <v>201</v>
      </c>
    </row>
    <row r="159" spans="1:51" s="14" customFormat="1" ht="12">
      <c r="A159" s="14"/>
      <c r="B159" s="259"/>
      <c r="C159" s="260"/>
      <c r="D159" s="234" t="s">
        <v>148</v>
      </c>
      <c r="E159" s="261" t="s">
        <v>1</v>
      </c>
      <c r="F159" s="262" t="s">
        <v>916</v>
      </c>
      <c r="G159" s="260"/>
      <c r="H159" s="261" t="s">
        <v>1</v>
      </c>
      <c r="I159" s="263"/>
      <c r="J159" s="260"/>
      <c r="K159" s="260"/>
      <c r="L159" s="264"/>
      <c r="M159" s="265"/>
      <c r="N159" s="266"/>
      <c r="O159" s="266"/>
      <c r="P159" s="266"/>
      <c r="Q159" s="266"/>
      <c r="R159" s="266"/>
      <c r="S159" s="266"/>
      <c r="T159" s="267"/>
      <c r="U159" s="14"/>
      <c r="V159" s="14"/>
      <c r="W159" s="14"/>
      <c r="X159" s="14"/>
      <c r="Y159" s="14"/>
      <c r="Z159" s="14"/>
      <c r="AA159" s="14"/>
      <c r="AB159" s="14"/>
      <c r="AC159" s="14"/>
      <c r="AD159" s="14"/>
      <c r="AE159" s="14"/>
      <c r="AT159" s="268" t="s">
        <v>148</v>
      </c>
      <c r="AU159" s="268" t="s">
        <v>82</v>
      </c>
      <c r="AV159" s="14" t="s">
        <v>80</v>
      </c>
      <c r="AW159" s="14" t="s">
        <v>30</v>
      </c>
      <c r="AX159" s="14" t="s">
        <v>73</v>
      </c>
      <c r="AY159" s="268" t="s">
        <v>141</v>
      </c>
    </row>
    <row r="160" spans="1:51" s="12" customFormat="1" ht="12">
      <c r="A160" s="12"/>
      <c r="B160" s="232"/>
      <c r="C160" s="233"/>
      <c r="D160" s="234" t="s">
        <v>148</v>
      </c>
      <c r="E160" s="235" t="s">
        <v>1</v>
      </c>
      <c r="F160" s="236" t="s">
        <v>917</v>
      </c>
      <c r="G160" s="233"/>
      <c r="H160" s="237">
        <v>190.1</v>
      </c>
      <c r="I160" s="238"/>
      <c r="J160" s="233"/>
      <c r="K160" s="233"/>
      <c r="L160" s="239"/>
      <c r="M160" s="240"/>
      <c r="N160" s="241"/>
      <c r="O160" s="241"/>
      <c r="P160" s="241"/>
      <c r="Q160" s="241"/>
      <c r="R160" s="241"/>
      <c r="S160" s="241"/>
      <c r="T160" s="242"/>
      <c r="U160" s="12"/>
      <c r="V160" s="12"/>
      <c r="W160" s="12"/>
      <c r="X160" s="12"/>
      <c r="Y160" s="12"/>
      <c r="Z160" s="12"/>
      <c r="AA160" s="12"/>
      <c r="AB160" s="12"/>
      <c r="AC160" s="12"/>
      <c r="AD160" s="12"/>
      <c r="AE160" s="12"/>
      <c r="AT160" s="243" t="s">
        <v>148</v>
      </c>
      <c r="AU160" s="243" t="s">
        <v>82</v>
      </c>
      <c r="AV160" s="12" t="s">
        <v>82</v>
      </c>
      <c r="AW160" s="12" t="s">
        <v>30</v>
      </c>
      <c r="AX160" s="12" t="s">
        <v>73</v>
      </c>
      <c r="AY160" s="243" t="s">
        <v>141</v>
      </c>
    </row>
    <row r="161" spans="1:51" s="14" customFormat="1" ht="12">
      <c r="A161" s="14"/>
      <c r="B161" s="259"/>
      <c r="C161" s="260"/>
      <c r="D161" s="234" t="s">
        <v>148</v>
      </c>
      <c r="E161" s="261" t="s">
        <v>1</v>
      </c>
      <c r="F161" s="262" t="s">
        <v>918</v>
      </c>
      <c r="G161" s="260"/>
      <c r="H161" s="261" t="s">
        <v>1</v>
      </c>
      <c r="I161" s="263"/>
      <c r="J161" s="260"/>
      <c r="K161" s="260"/>
      <c r="L161" s="264"/>
      <c r="M161" s="265"/>
      <c r="N161" s="266"/>
      <c r="O161" s="266"/>
      <c r="P161" s="266"/>
      <c r="Q161" s="266"/>
      <c r="R161" s="266"/>
      <c r="S161" s="266"/>
      <c r="T161" s="267"/>
      <c r="U161" s="14"/>
      <c r="V161" s="14"/>
      <c r="W161" s="14"/>
      <c r="X161" s="14"/>
      <c r="Y161" s="14"/>
      <c r="Z161" s="14"/>
      <c r="AA161" s="14"/>
      <c r="AB161" s="14"/>
      <c r="AC161" s="14"/>
      <c r="AD161" s="14"/>
      <c r="AE161" s="14"/>
      <c r="AT161" s="268" t="s">
        <v>148</v>
      </c>
      <c r="AU161" s="268" t="s">
        <v>82</v>
      </c>
      <c r="AV161" s="14" t="s">
        <v>80</v>
      </c>
      <c r="AW161" s="14" t="s">
        <v>30</v>
      </c>
      <c r="AX161" s="14" t="s">
        <v>73</v>
      </c>
      <c r="AY161" s="268" t="s">
        <v>141</v>
      </c>
    </row>
    <row r="162" spans="1:51" s="12" customFormat="1" ht="12">
      <c r="A162" s="12"/>
      <c r="B162" s="232"/>
      <c r="C162" s="233"/>
      <c r="D162" s="234" t="s">
        <v>148</v>
      </c>
      <c r="E162" s="235" t="s">
        <v>1</v>
      </c>
      <c r="F162" s="236" t="s">
        <v>919</v>
      </c>
      <c r="G162" s="233"/>
      <c r="H162" s="237">
        <v>240</v>
      </c>
      <c r="I162" s="238"/>
      <c r="J162" s="233"/>
      <c r="K162" s="233"/>
      <c r="L162" s="239"/>
      <c r="M162" s="240"/>
      <c r="N162" s="241"/>
      <c r="O162" s="241"/>
      <c r="P162" s="241"/>
      <c r="Q162" s="241"/>
      <c r="R162" s="241"/>
      <c r="S162" s="241"/>
      <c r="T162" s="242"/>
      <c r="U162" s="12"/>
      <c r="V162" s="12"/>
      <c r="W162" s="12"/>
      <c r="X162" s="12"/>
      <c r="Y162" s="12"/>
      <c r="Z162" s="12"/>
      <c r="AA162" s="12"/>
      <c r="AB162" s="12"/>
      <c r="AC162" s="12"/>
      <c r="AD162" s="12"/>
      <c r="AE162" s="12"/>
      <c r="AT162" s="243" t="s">
        <v>148</v>
      </c>
      <c r="AU162" s="243" t="s">
        <v>82</v>
      </c>
      <c r="AV162" s="12" t="s">
        <v>82</v>
      </c>
      <c r="AW162" s="12" t="s">
        <v>30</v>
      </c>
      <c r="AX162" s="12" t="s">
        <v>73</v>
      </c>
      <c r="AY162" s="243" t="s">
        <v>141</v>
      </c>
    </row>
    <row r="163" spans="1:51" s="13" customFormat="1" ht="12">
      <c r="A163" s="13"/>
      <c r="B163" s="244"/>
      <c r="C163" s="245"/>
      <c r="D163" s="234" t="s">
        <v>148</v>
      </c>
      <c r="E163" s="246" t="s">
        <v>1</v>
      </c>
      <c r="F163" s="247" t="s">
        <v>150</v>
      </c>
      <c r="G163" s="245"/>
      <c r="H163" s="248">
        <v>430.1</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148</v>
      </c>
      <c r="AU163" s="254" t="s">
        <v>82</v>
      </c>
      <c r="AV163" s="13" t="s">
        <v>147</v>
      </c>
      <c r="AW163" s="13" t="s">
        <v>30</v>
      </c>
      <c r="AX163" s="13" t="s">
        <v>80</v>
      </c>
      <c r="AY163" s="254" t="s">
        <v>141</v>
      </c>
    </row>
    <row r="164" spans="1:65" s="2" customFormat="1" ht="24.15" customHeight="1">
      <c r="A164" s="38"/>
      <c r="B164" s="39"/>
      <c r="C164" s="219" t="s">
        <v>172</v>
      </c>
      <c r="D164" s="219" t="s">
        <v>142</v>
      </c>
      <c r="E164" s="220" t="s">
        <v>920</v>
      </c>
      <c r="F164" s="221" t="s">
        <v>921</v>
      </c>
      <c r="G164" s="222" t="s">
        <v>269</v>
      </c>
      <c r="H164" s="223">
        <v>280</v>
      </c>
      <c r="I164" s="224"/>
      <c r="J164" s="225">
        <f>ROUND(I164*H164,2)</f>
        <v>0</v>
      </c>
      <c r="K164" s="221" t="s">
        <v>890</v>
      </c>
      <c r="L164" s="44"/>
      <c r="M164" s="226" t="s">
        <v>1</v>
      </c>
      <c r="N164" s="227" t="s">
        <v>38</v>
      </c>
      <c r="O164" s="91"/>
      <c r="P164" s="228">
        <f>O164*H164</f>
        <v>0</v>
      </c>
      <c r="Q164" s="228">
        <v>0</v>
      </c>
      <c r="R164" s="228">
        <f>Q164*H164</f>
        <v>0</v>
      </c>
      <c r="S164" s="228">
        <v>0</v>
      </c>
      <c r="T164" s="229">
        <f>S164*H164</f>
        <v>0</v>
      </c>
      <c r="U164" s="38"/>
      <c r="V164" s="38"/>
      <c r="W164" s="38"/>
      <c r="X164" s="38"/>
      <c r="Y164" s="38"/>
      <c r="Z164" s="38"/>
      <c r="AA164" s="38"/>
      <c r="AB164" s="38"/>
      <c r="AC164" s="38"/>
      <c r="AD164" s="38"/>
      <c r="AE164" s="38"/>
      <c r="AR164" s="230" t="s">
        <v>147</v>
      </c>
      <c r="AT164" s="230" t="s">
        <v>142</v>
      </c>
      <c r="AU164" s="230" t="s">
        <v>82</v>
      </c>
      <c r="AY164" s="17" t="s">
        <v>141</v>
      </c>
      <c r="BE164" s="231">
        <f>IF(N164="základní",J164,0)</f>
        <v>0</v>
      </c>
      <c r="BF164" s="231">
        <f>IF(N164="snížená",J164,0)</f>
        <v>0</v>
      </c>
      <c r="BG164" s="231">
        <f>IF(N164="zákl. přenesená",J164,0)</f>
        <v>0</v>
      </c>
      <c r="BH164" s="231">
        <f>IF(N164="sníž. přenesená",J164,0)</f>
        <v>0</v>
      </c>
      <c r="BI164" s="231">
        <f>IF(N164="nulová",J164,0)</f>
        <v>0</v>
      </c>
      <c r="BJ164" s="17" t="s">
        <v>80</v>
      </c>
      <c r="BK164" s="231">
        <f>ROUND(I164*H164,2)</f>
        <v>0</v>
      </c>
      <c r="BL164" s="17" t="s">
        <v>147</v>
      </c>
      <c r="BM164" s="230" t="s">
        <v>207</v>
      </c>
    </row>
    <row r="165" spans="1:51" s="14" customFormat="1" ht="12">
      <c r="A165" s="14"/>
      <c r="B165" s="259"/>
      <c r="C165" s="260"/>
      <c r="D165" s="234" t="s">
        <v>148</v>
      </c>
      <c r="E165" s="261" t="s">
        <v>1</v>
      </c>
      <c r="F165" s="262" t="s">
        <v>922</v>
      </c>
      <c r="G165" s="260"/>
      <c r="H165" s="261" t="s">
        <v>1</v>
      </c>
      <c r="I165" s="263"/>
      <c r="J165" s="260"/>
      <c r="K165" s="260"/>
      <c r="L165" s="264"/>
      <c r="M165" s="265"/>
      <c r="N165" s="266"/>
      <c r="O165" s="266"/>
      <c r="P165" s="266"/>
      <c r="Q165" s="266"/>
      <c r="R165" s="266"/>
      <c r="S165" s="266"/>
      <c r="T165" s="267"/>
      <c r="U165" s="14"/>
      <c r="V165" s="14"/>
      <c r="W165" s="14"/>
      <c r="X165" s="14"/>
      <c r="Y165" s="14"/>
      <c r="Z165" s="14"/>
      <c r="AA165" s="14"/>
      <c r="AB165" s="14"/>
      <c r="AC165" s="14"/>
      <c r="AD165" s="14"/>
      <c r="AE165" s="14"/>
      <c r="AT165" s="268" t="s">
        <v>148</v>
      </c>
      <c r="AU165" s="268" t="s">
        <v>82</v>
      </c>
      <c r="AV165" s="14" t="s">
        <v>80</v>
      </c>
      <c r="AW165" s="14" t="s">
        <v>30</v>
      </c>
      <c r="AX165" s="14" t="s">
        <v>73</v>
      </c>
      <c r="AY165" s="268" t="s">
        <v>141</v>
      </c>
    </row>
    <row r="166" spans="1:51" s="12" customFormat="1" ht="12">
      <c r="A166" s="12"/>
      <c r="B166" s="232"/>
      <c r="C166" s="233"/>
      <c r="D166" s="234" t="s">
        <v>148</v>
      </c>
      <c r="E166" s="235" t="s">
        <v>1</v>
      </c>
      <c r="F166" s="236" t="s">
        <v>923</v>
      </c>
      <c r="G166" s="233"/>
      <c r="H166" s="237">
        <v>280</v>
      </c>
      <c r="I166" s="238"/>
      <c r="J166" s="233"/>
      <c r="K166" s="233"/>
      <c r="L166" s="239"/>
      <c r="M166" s="240"/>
      <c r="N166" s="241"/>
      <c r="O166" s="241"/>
      <c r="P166" s="241"/>
      <c r="Q166" s="241"/>
      <c r="R166" s="241"/>
      <c r="S166" s="241"/>
      <c r="T166" s="242"/>
      <c r="U166" s="12"/>
      <c r="V166" s="12"/>
      <c r="W166" s="12"/>
      <c r="X166" s="12"/>
      <c r="Y166" s="12"/>
      <c r="Z166" s="12"/>
      <c r="AA166" s="12"/>
      <c r="AB166" s="12"/>
      <c r="AC166" s="12"/>
      <c r="AD166" s="12"/>
      <c r="AE166" s="12"/>
      <c r="AT166" s="243" t="s">
        <v>148</v>
      </c>
      <c r="AU166" s="243" t="s">
        <v>82</v>
      </c>
      <c r="AV166" s="12" t="s">
        <v>82</v>
      </c>
      <c r="AW166" s="12" t="s">
        <v>30</v>
      </c>
      <c r="AX166" s="12" t="s">
        <v>73</v>
      </c>
      <c r="AY166" s="243" t="s">
        <v>141</v>
      </c>
    </row>
    <row r="167" spans="1:51" s="13" customFormat="1" ht="12">
      <c r="A167" s="13"/>
      <c r="B167" s="244"/>
      <c r="C167" s="245"/>
      <c r="D167" s="234" t="s">
        <v>148</v>
      </c>
      <c r="E167" s="246" t="s">
        <v>1</v>
      </c>
      <c r="F167" s="247" t="s">
        <v>150</v>
      </c>
      <c r="G167" s="245"/>
      <c r="H167" s="248">
        <v>280</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148</v>
      </c>
      <c r="AU167" s="254" t="s">
        <v>82</v>
      </c>
      <c r="AV167" s="13" t="s">
        <v>147</v>
      </c>
      <c r="AW167" s="13" t="s">
        <v>30</v>
      </c>
      <c r="AX167" s="13" t="s">
        <v>80</v>
      </c>
      <c r="AY167" s="254" t="s">
        <v>141</v>
      </c>
    </row>
    <row r="168" spans="1:65" s="2" customFormat="1" ht="24.15" customHeight="1">
      <c r="A168" s="38"/>
      <c r="B168" s="39"/>
      <c r="C168" s="219" t="s">
        <v>210</v>
      </c>
      <c r="D168" s="219" t="s">
        <v>142</v>
      </c>
      <c r="E168" s="220" t="s">
        <v>924</v>
      </c>
      <c r="F168" s="221" t="s">
        <v>925</v>
      </c>
      <c r="G168" s="222" t="s">
        <v>743</v>
      </c>
      <c r="H168" s="223">
        <v>1465.15</v>
      </c>
      <c r="I168" s="224"/>
      <c r="J168" s="225">
        <f>ROUND(I168*H168,2)</f>
        <v>0</v>
      </c>
      <c r="K168" s="221" t="s">
        <v>890</v>
      </c>
      <c r="L168" s="44"/>
      <c r="M168" s="226" t="s">
        <v>1</v>
      </c>
      <c r="N168" s="227" t="s">
        <v>38</v>
      </c>
      <c r="O168" s="91"/>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147</v>
      </c>
      <c r="AT168" s="230" t="s">
        <v>142</v>
      </c>
      <c r="AU168" s="230" t="s">
        <v>82</v>
      </c>
      <c r="AY168" s="17" t="s">
        <v>141</v>
      </c>
      <c r="BE168" s="231">
        <f>IF(N168="základní",J168,0)</f>
        <v>0</v>
      </c>
      <c r="BF168" s="231">
        <f>IF(N168="snížená",J168,0)</f>
        <v>0</v>
      </c>
      <c r="BG168" s="231">
        <f>IF(N168="zákl. přenesená",J168,0)</f>
        <v>0</v>
      </c>
      <c r="BH168" s="231">
        <f>IF(N168="sníž. přenesená",J168,0)</f>
        <v>0</v>
      </c>
      <c r="BI168" s="231">
        <f>IF(N168="nulová",J168,0)</f>
        <v>0</v>
      </c>
      <c r="BJ168" s="17" t="s">
        <v>80</v>
      </c>
      <c r="BK168" s="231">
        <f>ROUND(I168*H168,2)</f>
        <v>0</v>
      </c>
      <c r="BL168" s="17" t="s">
        <v>147</v>
      </c>
      <c r="BM168" s="230" t="s">
        <v>213</v>
      </c>
    </row>
    <row r="169" spans="1:51" s="14" customFormat="1" ht="12">
      <c r="A169" s="14"/>
      <c r="B169" s="259"/>
      <c r="C169" s="260"/>
      <c r="D169" s="234" t="s">
        <v>148</v>
      </c>
      <c r="E169" s="261" t="s">
        <v>1</v>
      </c>
      <c r="F169" s="262" t="s">
        <v>922</v>
      </c>
      <c r="G169" s="260"/>
      <c r="H169" s="261" t="s">
        <v>1</v>
      </c>
      <c r="I169" s="263"/>
      <c r="J169" s="260"/>
      <c r="K169" s="260"/>
      <c r="L169" s="264"/>
      <c r="M169" s="265"/>
      <c r="N169" s="266"/>
      <c r="O169" s="266"/>
      <c r="P169" s="266"/>
      <c r="Q169" s="266"/>
      <c r="R169" s="266"/>
      <c r="S169" s="266"/>
      <c r="T169" s="267"/>
      <c r="U169" s="14"/>
      <c r="V169" s="14"/>
      <c r="W169" s="14"/>
      <c r="X169" s="14"/>
      <c r="Y169" s="14"/>
      <c r="Z169" s="14"/>
      <c r="AA169" s="14"/>
      <c r="AB169" s="14"/>
      <c r="AC169" s="14"/>
      <c r="AD169" s="14"/>
      <c r="AE169" s="14"/>
      <c r="AT169" s="268" t="s">
        <v>148</v>
      </c>
      <c r="AU169" s="268" t="s">
        <v>82</v>
      </c>
      <c r="AV169" s="14" t="s">
        <v>80</v>
      </c>
      <c r="AW169" s="14" t="s">
        <v>30</v>
      </c>
      <c r="AX169" s="14" t="s">
        <v>73</v>
      </c>
      <c r="AY169" s="268" t="s">
        <v>141</v>
      </c>
    </row>
    <row r="170" spans="1:51" s="12" customFormat="1" ht="12">
      <c r="A170" s="12"/>
      <c r="B170" s="232"/>
      <c r="C170" s="233"/>
      <c r="D170" s="234" t="s">
        <v>148</v>
      </c>
      <c r="E170" s="235" t="s">
        <v>1</v>
      </c>
      <c r="F170" s="236" t="s">
        <v>926</v>
      </c>
      <c r="G170" s="233"/>
      <c r="H170" s="237">
        <v>291.25</v>
      </c>
      <c r="I170" s="238"/>
      <c r="J170" s="233"/>
      <c r="K170" s="233"/>
      <c r="L170" s="239"/>
      <c r="M170" s="240"/>
      <c r="N170" s="241"/>
      <c r="O170" s="241"/>
      <c r="P170" s="241"/>
      <c r="Q170" s="241"/>
      <c r="R170" s="241"/>
      <c r="S170" s="241"/>
      <c r="T170" s="242"/>
      <c r="U170" s="12"/>
      <c r="V170" s="12"/>
      <c r="W170" s="12"/>
      <c r="X170" s="12"/>
      <c r="Y170" s="12"/>
      <c r="Z170" s="12"/>
      <c r="AA170" s="12"/>
      <c r="AB170" s="12"/>
      <c r="AC170" s="12"/>
      <c r="AD170" s="12"/>
      <c r="AE170" s="12"/>
      <c r="AT170" s="243" t="s">
        <v>148</v>
      </c>
      <c r="AU170" s="243" t="s">
        <v>82</v>
      </c>
      <c r="AV170" s="12" t="s">
        <v>82</v>
      </c>
      <c r="AW170" s="12" t="s">
        <v>30</v>
      </c>
      <c r="AX170" s="12" t="s">
        <v>73</v>
      </c>
      <c r="AY170" s="243" t="s">
        <v>141</v>
      </c>
    </row>
    <row r="171" spans="1:51" s="12" customFormat="1" ht="12">
      <c r="A171" s="12"/>
      <c r="B171" s="232"/>
      <c r="C171" s="233"/>
      <c r="D171" s="234" t="s">
        <v>148</v>
      </c>
      <c r="E171" s="235" t="s">
        <v>1</v>
      </c>
      <c r="F171" s="236" t="s">
        <v>927</v>
      </c>
      <c r="G171" s="233"/>
      <c r="H171" s="237">
        <v>400</v>
      </c>
      <c r="I171" s="238"/>
      <c r="J171" s="233"/>
      <c r="K171" s="233"/>
      <c r="L171" s="239"/>
      <c r="M171" s="240"/>
      <c r="N171" s="241"/>
      <c r="O171" s="241"/>
      <c r="P171" s="241"/>
      <c r="Q171" s="241"/>
      <c r="R171" s="241"/>
      <c r="S171" s="241"/>
      <c r="T171" s="242"/>
      <c r="U171" s="12"/>
      <c r="V171" s="12"/>
      <c r="W171" s="12"/>
      <c r="X171" s="12"/>
      <c r="Y171" s="12"/>
      <c r="Z171" s="12"/>
      <c r="AA171" s="12"/>
      <c r="AB171" s="12"/>
      <c r="AC171" s="12"/>
      <c r="AD171" s="12"/>
      <c r="AE171" s="12"/>
      <c r="AT171" s="243" t="s">
        <v>148</v>
      </c>
      <c r="AU171" s="243" t="s">
        <v>82</v>
      </c>
      <c r="AV171" s="12" t="s">
        <v>82</v>
      </c>
      <c r="AW171" s="12" t="s">
        <v>30</v>
      </c>
      <c r="AX171" s="12" t="s">
        <v>73</v>
      </c>
      <c r="AY171" s="243" t="s">
        <v>141</v>
      </c>
    </row>
    <row r="172" spans="1:51" s="12" customFormat="1" ht="12">
      <c r="A172" s="12"/>
      <c r="B172" s="232"/>
      <c r="C172" s="233"/>
      <c r="D172" s="234" t="s">
        <v>148</v>
      </c>
      <c r="E172" s="235" t="s">
        <v>1</v>
      </c>
      <c r="F172" s="236" t="s">
        <v>928</v>
      </c>
      <c r="G172" s="233"/>
      <c r="H172" s="237">
        <v>266.91</v>
      </c>
      <c r="I172" s="238"/>
      <c r="J172" s="233"/>
      <c r="K172" s="233"/>
      <c r="L172" s="239"/>
      <c r="M172" s="240"/>
      <c r="N172" s="241"/>
      <c r="O172" s="241"/>
      <c r="P172" s="241"/>
      <c r="Q172" s="241"/>
      <c r="R172" s="241"/>
      <c r="S172" s="241"/>
      <c r="T172" s="242"/>
      <c r="U172" s="12"/>
      <c r="V172" s="12"/>
      <c r="W172" s="12"/>
      <c r="X172" s="12"/>
      <c r="Y172" s="12"/>
      <c r="Z172" s="12"/>
      <c r="AA172" s="12"/>
      <c r="AB172" s="12"/>
      <c r="AC172" s="12"/>
      <c r="AD172" s="12"/>
      <c r="AE172" s="12"/>
      <c r="AT172" s="243" t="s">
        <v>148</v>
      </c>
      <c r="AU172" s="243" t="s">
        <v>82</v>
      </c>
      <c r="AV172" s="12" t="s">
        <v>82</v>
      </c>
      <c r="AW172" s="12" t="s">
        <v>30</v>
      </c>
      <c r="AX172" s="12" t="s">
        <v>73</v>
      </c>
      <c r="AY172" s="243" t="s">
        <v>141</v>
      </c>
    </row>
    <row r="173" spans="1:51" s="12" customFormat="1" ht="12">
      <c r="A173" s="12"/>
      <c r="B173" s="232"/>
      <c r="C173" s="233"/>
      <c r="D173" s="234" t="s">
        <v>148</v>
      </c>
      <c r="E173" s="235" t="s">
        <v>1</v>
      </c>
      <c r="F173" s="236" t="s">
        <v>929</v>
      </c>
      <c r="G173" s="233"/>
      <c r="H173" s="237">
        <v>107.59</v>
      </c>
      <c r="I173" s="238"/>
      <c r="J173" s="233"/>
      <c r="K173" s="233"/>
      <c r="L173" s="239"/>
      <c r="M173" s="240"/>
      <c r="N173" s="241"/>
      <c r="O173" s="241"/>
      <c r="P173" s="241"/>
      <c r="Q173" s="241"/>
      <c r="R173" s="241"/>
      <c r="S173" s="241"/>
      <c r="T173" s="242"/>
      <c r="U173" s="12"/>
      <c r="V173" s="12"/>
      <c r="W173" s="12"/>
      <c r="X173" s="12"/>
      <c r="Y173" s="12"/>
      <c r="Z173" s="12"/>
      <c r="AA173" s="12"/>
      <c r="AB173" s="12"/>
      <c r="AC173" s="12"/>
      <c r="AD173" s="12"/>
      <c r="AE173" s="12"/>
      <c r="AT173" s="243" t="s">
        <v>148</v>
      </c>
      <c r="AU173" s="243" t="s">
        <v>82</v>
      </c>
      <c r="AV173" s="12" t="s">
        <v>82</v>
      </c>
      <c r="AW173" s="12" t="s">
        <v>30</v>
      </c>
      <c r="AX173" s="12" t="s">
        <v>73</v>
      </c>
      <c r="AY173" s="243" t="s">
        <v>141</v>
      </c>
    </row>
    <row r="174" spans="1:51" s="12" customFormat="1" ht="12">
      <c r="A174" s="12"/>
      <c r="B174" s="232"/>
      <c r="C174" s="233"/>
      <c r="D174" s="234" t="s">
        <v>148</v>
      </c>
      <c r="E174" s="235" t="s">
        <v>1</v>
      </c>
      <c r="F174" s="236" t="s">
        <v>930</v>
      </c>
      <c r="G174" s="233"/>
      <c r="H174" s="237">
        <v>126.9</v>
      </c>
      <c r="I174" s="238"/>
      <c r="J174" s="233"/>
      <c r="K174" s="233"/>
      <c r="L174" s="239"/>
      <c r="M174" s="240"/>
      <c r="N174" s="241"/>
      <c r="O174" s="241"/>
      <c r="P174" s="241"/>
      <c r="Q174" s="241"/>
      <c r="R174" s="241"/>
      <c r="S174" s="241"/>
      <c r="T174" s="242"/>
      <c r="U174" s="12"/>
      <c r="V174" s="12"/>
      <c r="W174" s="12"/>
      <c r="X174" s="12"/>
      <c r="Y174" s="12"/>
      <c r="Z174" s="12"/>
      <c r="AA174" s="12"/>
      <c r="AB174" s="12"/>
      <c r="AC174" s="12"/>
      <c r="AD174" s="12"/>
      <c r="AE174" s="12"/>
      <c r="AT174" s="243" t="s">
        <v>148</v>
      </c>
      <c r="AU174" s="243" t="s">
        <v>82</v>
      </c>
      <c r="AV174" s="12" t="s">
        <v>82</v>
      </c>
      <c r="AW174" s="12" t="s">
        <v>30</v>
      </c>
      <c r="AX174" s="12" t="s">
        <v>73</v>
      </c>
      <c r="AY174" s="243" t="s">
        <v>141</v>
      </c>
    </row>
    <row r="175" spans="1:51" s="12" customFormat="1" ht="12">
      <c r="A175" s="12"/>
      <c r="B175" s="232"/>
      <c r="C175" s="233"/>
      <c r="D175" s="234" t="s">
        <v>148</v>
      </c>
      <c r="E175" s="235" t="s">
        <v>1</v>
      </c>
      <c r="F175" s="236" t="s">
        <v>931</v>
      </c>
      <c r="G175" s="233"/>
      <c r="H175" s="237">
        <v>272.5</v>
      </c>
      <c r="I175" s="238"/>
      <c r="J175" s="233"/>
      <c r="K175" s="233"/>
      <c r="L175" s="239"/>
      <c r="M175" s="240"/>
      <c r="N175" s="241"/>
      <c r="O175" s="241"/>
      <c r="P175" s="241"/>
      <c r="Q175" s="241"/>
      <c r="R175" s="241"/>
      <c r="S175" s="241"/>
      <c r="T175" s="242"/>
      <c r="U175" s="12"/>
      <c r="V175" s="12"/>
      <c r="W175" s="12"/>
      <c r="X175" s="12"/>
      <c r="Y175" s="12"/>
      <c r="Z175" s="12"/>
      <c r="AA175" s="12"/>
      <c r="AB175" s="12"/>
      <c r="AC175" s="12"/>
      <c r="AD175" s="12"/>
      <c r="AE175" s="12"/>
      <c r="AT175" s="243" t="s">
        <v>148</v>
      </c>
      <c r="AU175" s="243" t="s">
        <v>82</v>
      </c>
      <c r="AV175" s="12" t="s">
        <v>82</v>
      </c>
      <c r="AW175" s="12" t="s">
        <v>30</v>
      </c>
      <c r="AX175" s="12" t="s">
        <v>73</v>
      </c>
      <c r="AY175" s="243" t="s">
        <v>141</v>
      </c>
    </row>
    <row r="176" spans="1:51" s="13" customFormat="1" ht="12">
      <c r="A176" s="13"/>
      <c r="B176" s="244"/>
      <c r="C176" s="245"/>
      <c r="D176" s="234" t="s">
        <v>148</v>
      </c>
      <c r="E176" s="246" t="s">
        <v>1</v>
      </c>
      <c r="F176" s="247" t="s">
        <v>150</v>
      </c>
      <c r="G176" s="245"/>
      <c r="H176" s="248">
        <v>1465.15</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148</v>
      </c>
      <c r="AU176" s="254" t="s">
        <v>82</v>
      </c>
      <c r="AV176" s="13" t="s">
        <v>147</v>
      </c>
      <c r="AW176" s="13" t="s">
        <v>30</v>
      </c>
      <c r="AX176" s="13" t="s">
        <v>80</v>
      </c>
      <c r="AY176" s="254" t="s">
        <v>141</v>
      </c>
    </row>
    <row r="177" spans="1:65" s="2" customFormat="1" ht="37.8" customHeight="1">
      <c r="A177" s="38"/>
      <c r="B177" s="39"/>
      <c r="C177" s="219" t="s">
        <v>178</v>
      </c>
      <c r="D177" s="219" t="s">
        <v>142</v>
      </c>
      <c r="E177" s="220" t="s">
        <v>932</v>
      </c>
      <c r="F177" s="221" t="s">
        <v>933</v>
      </c>
      <c r="G177" s="222" t="s">
        <v>743</v>
      </c>
      <c r="H177" s="223">
        <v>354.45</v>
      </c>
      <c r="I177" s="224"/>
      <c r="J177" s="225">
        <f>ROUND(I177*H177,2)</f>
        <v>0</v>
      </c>
      <c r="K177" s="221" t="s">
        <v>890</v>
      </c>
      <c r="L177" s="44"/>
      <c r="M177" s="226" t="s">
        <v>1</v>
      </c>
      <c r="N177" s="227" t="s">
        <v>38</v>
      </c>
      <c r="O177" s="91"/>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147</v>
      </c>
      <c r="AT177" s="230" t="s">
        <v>142</v>
      </c>
      <c r="AU177" s="230" t="s">
        <v>82</v>
      </c>
      <c r="AY177" s="17" t="s">
        <v>141</v>
      </c>
      <c r="BE177" s="231">
        <f>IF(N177="základní",J177,0)</f>
        <v>0</v>
      </c>
      <c r="BF177" s="231">
        <f>IF(N177="snížená",J177,0)</f>
        <v>0</v>
      </c>
      <c r="BG177" s="231">
        <f>IF(N177="zákl. přenesená",J177,0)</f>
        <v>0</v>
      </c>
      <c r="BH177" s="231">
        <f>IF(N177="sníž. přenesená",J177,0)</f>
        <v>0</v>
      </c>
      <c r="BI177" s="231">
        <f>IF(N177="nulová",J177,0)</f>
        <v>0</v>
      </c>
      <c r="BJ177" s="17" t="s">
        <v>80</v>
      </c>
      <c r="BK177" s="231">
        <f>ROUND(I177*H177,2)</f>
        <v>0</v>
      </c>
      <c r="BL177" s="17" t="s">
        <v>147</v>
      </c>
      <c r="BM177" s="230" t="s">
        <v>218</v>
      </c>
    </row>
    <row r="178" spans="1:51" s="14" customFormat="1" ht="12">
      <c r="A178" s="14"/>
      <c r="B178" s="259"/>
      <c r="C178" s="260"/>
      <c r="D178" s="234" t="s">
        <v>148</v>
      </c>
      <c r="E178" s="261" t="s">
        <v>1</v>
      </c>
      <c r="F178" s="262" t="s">
        <v>922</v>
      </c>
      <c r="G178" s="260"/>
      <c r="H178" s="261" t="s">
        <v>1</v>
      </c>
      <c r="I178" s="263"/>
      <c r="J178" s="260"/>
      <c r="K178" s="260"/>
      <c r="L178" s="264"/>
      <c r="M178" s="265"/>
      <c r="N178" s="266"/>
      <c r="O178" s="266"/>
      <c r="P178" s="266"/>
      <c r="Q178" s="266"/>
      <c r="R178" s="266"/>
      <c r="S178" s="266"/>
      <c r="T178" s="267"/>
      <c r="U178" s="14"/>
      <c r="V178" s="14"/>
      <c r="W178" s="14"/>
      <c r="X178" s="14"/>
      <c r="Y178" s="14"/>
      <c r="Z178" s="14"/>
      <c r="AA178" s="14"/>
      <c r="AB178" s="14"/>
      <c r="AC178" s="14"/>
      <c r="AD178" s="14"/>
      <c r="AE178" s="14"/>
      <c r="AT178" s="268" t="s">
        <v>148</v>
      </c>
      <c r="AU178" s="268" t="s">
        <v>82</v>
      </c>
      <c r="AV178" s="14" t="s">
        <v>80</v>
      </c>
      <c r="AW178" s="14" t="s">
        <v>30</v>
      </c>
      <c r="AX178" s="14" t="s">
        <v>73</v>
      </c>
      <c r="AY178" s="268" t="s">
        <v>141</v>
      </c>
    </row>
    <row r="179" spans="1:51" s="12" customFormat="1" ht="12">
      <c r="A179" s="12"/>
      <c r="B179" s="232"/>
      <c r="C179" s="233"/>
      <c r="D179" s="234" t="s">
        <v>148</v>
      </c>
      <c r="E179" s="235" t="s">
        <v>1</v>
      </c>
      <c r="F179" s="236" t="s">
        <v>934</v>
      </c>
      <c r="G179" s="233"/>
      <c r="H179" s="237">
        <v>47.5</v>
      </c>
      <c r="I179" s="238"/>
      <c r="J179" s="233"/>
      <c r="K179" s="233"/>
      <c r="L179" s="239"/>
      <c r="M179" s="240"/>
      <c r="N179" s="241"/>
      <c r="O179" s="241"/>
      <c r="P179" s="241"/>
      <c r="Q179" s="241"/>
      <c r="R179" s="241"/>
      <c r="S179" s="241"/>
      <c r="T179" s="242"/>
      <c r="U179" s="12"/>
      <c r="V179" s="12"/>
      <c r="W179" s="12"/>
      <c r="X179" s="12"/>
      <c r="Y179" s="12"/>
      <c r="Z179" s="12"/>
      <c r="AA179" s="12"/>
      <c r="AB179" s="12"/>
      <c r="AC179" s="12"/>
      <c r="AD179" s="12"/>
      <c r="AE179" s="12"/>
      <c r="AT179" s="243" t="s">
        <v>148</v>
      </c>
      <c r="AU179" s="243" t="s">
        <v>82</v>
      </c>
      <c r="AV179" s="12" t="s">
        <v>82</v>
      </c>
      <c r="AW179" s="12" t="s">
        <v>30</v>
      </c>
      <c r="AX179" s="12" t="s">
        <v>73</v>
      </c>
      <c r="AY179" s="243" t="s">
        <v>141</v>
      </c>
    </row>
    <row r="180" spans="1:51" s="12" customFormat="1" ht="12">
      <c r="A180" s="12"/>
      <c r="B180" s="232"/>
      <c r="C180" s="233"/>
      <c r="D180" s="234" t="s">
        <v>148</v>
      </c>
      <c r="E180" s="235" t="s">
        <v>1</v>
      </c>
      <c r="F180" s="236" t="s">
        <v>935</v>
      </c>
      <c r="G180" s="233"/>
      <c r="H180" s="237">
        <v>84</v>
      </c>
      <c r="I180" s="238"/>
      <c r="J180" s="233"/>
      <c r="K180" s="233"/>
      <c r="L180" s="239"/>
      <c r="M180" s="240"/>
      <c r="N180" s="241"/>
      <c r="O180" s="241"/>
      <c r="P180" s="241"/>
      <c r="Q180" s="241"/>
      <c r="R180" s="241"/>
      <c r="S180" s="241"/>
      <c r="T180" s="242"/>
      <c r="U180" s="12"/>
      <c r="V180" s="12"/>
      <c r="W180" s="12"/>
      <c r="X180" s="12"/>
      <c r="Y180" s="12"/>
      <c r="Z180" s="12"/>
      <c r="AA180" s="12"/>
      <c r="AB180" s="12"/>
      <c r="AC180" s="12"/>
      <c r="AD180" s="12"/>
      <c r="AE180" s="12"/>
      <c r="AT180" s="243" t="s">
        <v>148</v>
      </c>
      <c r="AU180" s="243" t="s">
        <v>82</v>
      </c>
      <c r="AV180" s="12" t="s">
        <v>82</v>
      </c>
      <c r="AW180" s="12" t="s">
        <v>30</v>
      </c>
      <c r="AX180" s="12" t="s">
        <v>73</v>
      </c>
      <c r="AY180" s="243" t="s">
        <v>141</v>
      </c>
    </row>
    <row r="181" spans="1:51" s="12" customFormat="1" ht="12">
      <c r="A181" s="12"/>
      <c r="B181" s="232"/>
      <c r="C181" s="233"/>
      <c r="D181" s="234" t="s">
        <v>148</v>
      </c>
      <c r="E181" s="235" t="s">
        <v>1</v>
      </c>
      <c r="F181" s="236" t="s">
        <v>936</v>
      </c>
      <c r="G181" s="233"/>
      <c r="H181" s="237">
        <v>71.61</v>
      </c>
      <c r="I181" s="238"/>
      <c r="J181" s="233"/>
      <c r="K181" s="233"/>
      <c r="L181" s="239"/>
      <c r="M181" s="240"/>
      <c r="N181" s="241"/>
      <c r="O181" s="241"/>
      <c r="P181" s="241"/>
      <c r="Q181" s="241"/>
      <c r="R181" s="241"/>
      <c r="S181" s="241"/>
      <c r="T181" s="242"/>
      <c r="U181" s="12"/>
      <c r="V181" s="12"/>
      <c r="W181" s="12"/>
      <c r="X181" s="12"/>
      <c r="Y181" s="12"/>
      <c r="Z181" s="12"/>
      <c r="AA181" s="12"/>
      <c r="AB181" s="12"/>
      <c r="AC181" s="12"/>
      <c r="AD181" s="12"/>
      <c r="AE181" s="12"/>
      <c r="AT181" s="243" t="s">
        <v>148</v>
      </c>
      <c r="AU181" s="243" t="s">
        <v>82</v>
      </c>
      <c r="AV181" s="12" t="s">
        <v>82</v>
      </c>
      <c r="AW181" s="12" t="s">
        <v>30</v>
      </c>
      <c r="AX181" s="12" t="s">
        <v>73</v>
      </c>
      <c r="AY181" s="243" t="s">
        <v>141</v>
      </c>
    </row>
    <row r="182" spans="1:51" s="12" customFormat="1" ht="12">
      <c r="A182" s="12"/>
      <c r="B182" s="232"/>
      <c r="C182" s="233"/>
      <c r="D182" s="234" t="s">
        <v>148</v>
      </c>
      <c r="E182" s="235" t="s">
        <v>1</v>
      </c>
      <c r="F182" s="236" t="s">
        <v>937</v>
      </c>
      <c r="G182" s="233"/>
      <c r="H182" s="237">
        <v>56.84</v>
      </c>
      <c r="I182" s="238"/>
      <c r="J182" s="233"/>
      <c r="K182" s="233"/>
      <c r="L182" s="239"/>
      <c r="M182" s="240"/>
      <c r="N182" s="241"/>
      <c r="O182" s="241"/>
      <c r="P182" s="241"/>
      <c r="Q182" s="241"/>
      <c r="R182" s="241"/>
      <c r="S182" s="241"/>
      <c r="T182" s="242"/>
      <c r="U182" s="12"/>
      <c r="V182" s="12"/>
      <c r="W182" s="12"/>
      <c r="X182" s="12"/>
      <c r="Y182" s="12"/>
      <c r="Z182" s="12"/>
      <c r="AA182" s="12"/>
      <c r="AB182" s="12"/>
      <c r="AC182" s="12"/>
      <c r="AD182" s="12"/>
      <c r="AE182" s="12"/>
      <c r="AT182" s="243" t="s">
        <v>148</v>
      </c>
      <c r="AU182" s="243" t="s">
        <v>82</v>
      </c>
      <c r="AV182" s="12" t="s">
        <v>82</v>
      </c>
      <c r="AW182" s="12" t="s">
        <v>30</v>
      </c>
      <c r="AX182" s="12" t="s">
        <v>73</v>
      </c>
      <c r="AY182" s="243" t="s">
        <v>141</v>
      </c>
    </row>
    <row r="183" spans="1:51" s="12" customFormat="1" ht="12">
      <c r="A183" s="12"/>
      <c r="B183" s="232"/>
      <c r="C183" s="233"/>
      <c r="D183" s="234" t="s">
        <v>148</v>
      </c>
      <c r="E183" s="235" t="s">
        <v>1</v>
      </c>
      <c r="F183" s="236" t="s">
        <v>938</v>
      </c>
      <c r="G183" s="233"/>
      <c r="H183" s="237">
        <v>94.5</v>
      </c>
      <c r="I183" s="238"/>
      <c r="J183" s="233"/>
      <c r="K183" s="233"/>
      <c r="L183" s="239"/>
      <c r="M183" s="240"/>
      <c r="N183" s="241"/>
      <c r="O183" s="241"/>
      <c r="P183" s="241"/>
      <c r="Q183" s="241"/>
      <c r="R183" s="241"/>
      <c r="S183" s="241"/>
      <c r="T183" s="242"/>
      <c r="U183" s="12"/>
      <c r="V183" s="12"/>
      <c r="W183" s="12"/>
      <c r="X183" s="12"/>
      <c r="Y183" s="12"/>
      <c r="Z183" s="12"/>
      <c r="AA183" s="12"/>
      <c r="AB183" s="12"/>
      <c r="AC183" s="12"/>
      <c r="AD183" s="12"/>
      <c r="AE183" s="12"/>
      <c r="AT183" s="243" t="s">
        <v>148</v>
      </c>
      <c r="AU183" s="243" t="s">
        <v>82</v>
      </c>
      <c r="AV183" s="12" t="s">
        <v>82</v>
      </c>
      <c r="AW183" s="12" t="s">
        <v>30</v>
      </c>
      <c r="AX183" s="12" t="s">
        <v>73</v>
      </c>
      <c r="AY183" s="243" t="s">
        <v>141</v>
      </c>
    </row>
    <row r="184" spans="1:51" s="13" customFormat="1" ht="12">
      <c r="A184" s="13"/>
      <c r="B184" s="244"/>
      <c r="C184" s="245"/>
      <c r="D184" s="234" t="s">
        <v>148</v>
      </c>
      <c r="E184" s="246" t="s">
        <v>1</v>
      </c>
      <c r="F184" s="247" t="s">
        <v>150</v>
      </c>
      <c r="G184" s="245"/>
      <c r="H184" s="248">
        <v>354.45000000000005</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148</v>
      </c>
      <c r="AU184" s="254" t="s">
        <v>82</v>
      </c>
      <c r="AV184" s="13" t="s">
        <v>147</v>
      </c>
      <c r="AW184" s="13" t="s">
        <v>30</v>
      </c>
      <c r="AX184" s="13" t="s">
        <v>80</v>
      </c>
      <c r="AY184" s="254" t="s">
        <v>141</v>
      </c>
    </row>
    <row r="185" spans="1:65" s="2" customFormat="1" ht="24.15" customHeight="1">
      <c r="A185" s="38"/>
      <c r="B185" s="39"/>
      <c r="C185" s="219" t="s">
        <v>8</v>
      </c>
      <c r="D185" s="219" t="s">
        <v>142</v>
      </c>
      <c r="E185" s="220" t="s">
        <v>939</v>
      </c>
      <c r="F185" s="221" t="s">
        <v>940</v>
      </c>
      <c r="G185" s="222" t="s">
        <v>743</v>
      </c>
      <c r="H185" s="223">
        <v>5.3</v>
      </c>
      <c r="I185" s="224"/>
      <c r="J185" s="225">
        <f>ROUND(I185*H185,2)</f>
        <v>0</v>
      </c>
      <c r="K185" s="221" t="s">
        <v>890</v>
      </c>
      <c r="L185" s="44"/>
      <c r="M185" s="226" t="s">
        <v>1</v>
      </c>
      <c r="N185" s="227" t="s">
        <v>38</v>
      </c>
      <c r="O185" s="91"/>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147</v>
      </c>
      <c r="AT185" s="230" t="s">
        <v>142</v>
      </c>
      <c r="AU185" s="230" t="s">
        <v>82</v>
      </c>
      <c r="AY185" s="17" t="s">
        <v>141</v>
      </c>
      <c r="BE185" s="231">
        <f>IF(N185="základní",J185,0)</f>
        <v>0</v>
      </c>
      <c r="BF185" s="231">
        <f>IF(N185="snížená",J185,0)</f>
        <v>0</v>
      </c>
      <c r="BG185" s="231">
        <f>IF(N185="zákl. přenesená",J185,0)</f>
        <v>0</v>
      </c>
      <c r="BH185" s="231">
        <f>IF(N185="sníž. přenesená",J185,0)</f>
        <v>0</v>
      </c>
      <c r="BI185" s="231">
        <f>IF(N185="nulová",J185,0)</f>
        <v>0</v>
      </c>
      <c r="BJ185" s="17" t="s">
        <v>80</v>
      </c>
      <c r="BK185" s="231">
        <f>ROUND(I185*H185,2)</f>
        <v>0</v>
      </c>
      <c r="BL185" s="17" t="s">
        <v>147</v>
      </c>
      <c r="BM185" s="230" t="s">
        <v>225</v>
      </c>
    </row>
    <row r="186" spans="1:51" s="14" customFormat="1" ht="12">
      <c r="A186" s="14"/>
      <c r="B186" s="259"/>
      <c r="C186" s="260"/>
      <c r="D186" s="234" t="s">
        <v>148</v>
      </c>
      <c r="E186" s="261" t="s">
        <v>1</v>
      </c>
      <c r="F186" s="262" t="s">
        <v>941</v>
      </c>
      <c r="G186" s="260"/>
      <c r="H186" s="261" t="s">
        <v>1</v>
      </c>
      <c r="I186" s="263"/>
      <c r="J186" s="260"/>
      <c r="K186" s="260"/>
      <c r="L186" s="264"/>
      <c r="M186" s="265"/>
      <c r="N186" s="266"/>
      <c r="O186" s="266"/>
      <c r="P186" s="266"/>
      <c r="Q186" s="266"/>
      <c r="R186" s="266"/>
      <c r="S186" s="266"/>
      <c r="T186" s="267"/>
      <c r="U186" s="14"/>
      <c r="V186" s="14"/>
      <c r="W186" s="14"/>
      <c r="X186" s="14"/>
      <c r="Y186" s="14"/>
      <c r="Z186" s="14"/>
      <c r="AA186" s="14"/>
      <c r="AB186" s="14"/>
      <c r="AC186" s="14"/>
      <c r="AD186" s="14"/>
      <c r="AE186" s="14"/>
      <c r="AT186" s="268" t="s">
        <v>148</v>
      </c>
      <c r="AU186" s="268" t="s">
        <v>82</v>
      </c>
      <c r="AV186" s="14" t="s">
        <v>80</v>
      </c>
      <c r="AW186" s="14" t="s">
        <v>30</v>
      </c>
      <c r="AX186" s="14" t="s">
        <v>73</v>
      </c>
      <c r="AY186" s="268" t="s">
        <v>141</v>
      </c>
    </row>
    <row r="187" spans="1:51" s="12" customFormat="1" ht="12">
      <c r="A187" s="12"/>
      <c r="B187" s="232"/>
      <c r="C187" s="233"/>
      <c r="D187" s="234" t="s">
        <v>148</v>
      </c>
      <c r="E187" s="235" t="s">
        <v>1</v>
      </c>
      <c r="F187" s="236" t="s">
        <v>942</v>
      </c>
      <c r="G187" s="233"/>
      <c r="H187" s="237">
        <v>5.3</v>
      </c>
      <c r="I187" s="238"/>
      <c r="J187" s="233"/>
      <c r="K187" s="233"/>
      <c r="L187" s="239"/>
      <c r="M187" s="240"/>
      <c r="N187" s="241"/>
      <c r="O187" s="241"/>
      <c r="P187" s="241"/>
      <c r="Q187" s="241"/>
      <c r="R187" s="241"/>
      <c r="S187" s="241"/>
      <c r="T187" s="242"/>
      <c r="U187" s="12"/>
      <c r="V187" s="12"/>
      <c r="W187" s="12"/>
      <c r="X187" s="12"/>
      <c r="Y187" s="12"/>
      <c r="Z187" s="12"/>
      <c r="AA187" s="12"/>
      <c r="AB187" s="12"/>
      <c r="AC187" s="12"/>
      <c r="AD187" s="12"/>
      <c r="AE187" s="12"/>
      <c r="AT187" s="243" t="s">
        <v>148</v>
      </c>
      <c r="AU187" s="243" t="s">
        <v>82</v>
      </c>
      <c r="AV187" s="12" t="s">
        <v>82</v>
      </c>
      <c r="AW187" s="12" t="s">
        <v>30</v>
      </c>
      <c r="AX187" s="12" t="s">
        <v>73</v>
      </c>
      <c r="AY187" s="243" t="s">
        <v>141</v>
      </c>
    </row>
    <row r="188" spans="1:51" s="13" customFormat="1" ht="12">
      <c r="A188" s="13"/>
      <c r="B188" s="244"/>
      <c r="C188" s="245"/>
      <c r="D188" s="234" t="s">
        <v>148</v>
      </c>
      <c r="E188" s="246" t="s">
        <v>1</v>
      </c>
      <c r="F188" s="247" t="s">
        <v>150</v>
      </c>
      <c r="G188" s="245"/>
      <c r="H188" s="248">
        <v>5.3</v>
      </c>
      <c r="I188" s="249"/>
      <c r="J188" s="245"/>
      <c r="K188" s="245"/>
      <c r="L188" s="250"/>
      <c r="M188" s="251"/>
      <c r="N188" s="252"/>
      <c r="O188" s="252"/>
      <c r="P188" s="252"/>
      <c r="Q188" s="252"/>
      <c r="R188" s="252"/>
      <c r="S188" s="252"/>
      <c r="T188" s="253"/>
      <c r="U188" s="13"/>
      <c r="V188" s="13"/>
      <c r="W188" s="13"/>
      <c r="X188" s="13"/>
      <c r="Y188" s="13"/>
      <c r="Z188" s="13"/>
      <c r="AA188" s="13"/>
      <c r="AB188" s="13"/>
      <c r="AC188" s="13"/>
      <c r="AD188" s="13"/>
      <c r="AE188" s="13"/>
      <c r="AT188" s="254" t="s">
        <v>148</v>
      </c>
      <c r="AU188" s="254" t="s">
        <v>82</v>
      </c>
      <c r="AV188" s="13" t="s">
        <v>147</v>
      </c>
      <c r="AW188" s="13" t="s">
        <v>30</v>
      </c>
      <c r="AX188" s="13" t="s">
        <v>80</v>
      </c>
      <c r="AY188" s="254" t="s">
        <v>141</v>
      </c>
    </row>
    <row r="189" spans="1:65" s="2" customFormat="1" ht="24.15" customHeight="1">
      <c r="A189" s="38"/>
      <c r="B189" s="39"/>
      <c r="C189" s="219" t="s">
        <v>182</v>
      </c>
      <c r="D189" s="219" t="s">
        <v>142</v>
      </c>
      <c r="E189" s="220" t="s">
        <v>943</v>
      </c>
      <c r="F189" s="221" t="s">
        <v>944</v>
      </c>
      <c r="G189" s="222" t="s">
        <v>889</v>
      </c>
      <c r="H189" s="223">
        <v>4</v>
      </c>
      <c r="I189" s="224"/>
      <c r="J189" s="225">
        <f>ROUND(I189*H189,2)</f>
        <v>0</v>
      </c>
      <c r="K189" s="221" t="s">
        <v>890</v>
      </c>
      <c r="L189" s="44"/>
      <c r="M189" s="226" t="s">
        <v>1</v>
      </c>
      <c r="N189" s="227" t="s">
        <v>38</v>
      </c>
      <c r="O189" s="91"/>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147</v>
      </c>
      <c r="AT189" s="230" t="s">
        <v>142</v>
      </c>
      <c r="AU189" s="230" t="s">
        <v>82</v>
      </c>
      <c r="AY189" s="17" t="s">
        <v>141</v>
      </c>
      <c r="BE189" s="231">
        <f>IF(N189="základní",J189,0)</f>
        <v>0</v>
      </c>
      <c r="BF189" s="231">
        <f>IF(N189="snížená",J189,0)</f>
        <v>0</v>
      </c>
      <c r="BG189" s="231">
        <f>IF(N189="zákl. přenesená",J189,0)</f>
        <v>0</v>
      </c>
      <c r="BH189" s="231">
        <f>IF(N189="sníž. přenesená",J189,0)</f>
        <v>0</v>
      </c>
      <c r="BI189" s="231">
        <f>IF(N189="nulová",J189,0)</f>
        <v>0</v>
      </c>
      <c r="BJ189" s="17" t="s">
        <v>80</v>
      </c>
      <c r="BK189" s="231">
        <f>ROUND(I189*H189,2)</f>
        <v>0</v>
      </c>
      <c r="BL189" s="17" t="s">
        <v>147</v>
      </c>
      <c r="BM189" s="230" t="s">
        <v>234</v>
      </c>
    </row>
    <row r="190" spans="1:65" s="2" customFormat="1" ht="24.15" customHeight="1">
      <c r="A190" s="38"/>
      <c r="B190" s="39"/>
      <c r="C190" s="219" t="s">
        <v>236</v>
      </c>
      <c r="D190" s="219" t="s">
        <v>142</v>
      </c>
      <c r="E190" s="220" t="s">
        <v>945</v>
      </c>
      <c r="F190" s="221" t="s">
        <v>946</v>
      </c>
      <c r="G190" s="222" t="s">
        <v>889</v>
      </c>
      <c r="H190" s="223">
        <v>6</v>
      </c>
      <c r="I190" s="224"/>
      <c r="J190" s="225">
        <f>ROUND(I190*H190,2)</f>
        <v>0</v>
      </c>
      <c r="K190" s="221" t="s">
        <v>890</v>
      </c>
      <c r="L190" s="44"/>
      <c r="M190" s="226" t="s">
        <v>1</v>
      </c>
      <c r="N190" s="227" t="s">
        <v>38</v>
      </c>
      <c r="O190" s="91"/>
      <c r="P190" s="228">
        <f>O190*H190</f>
        <v>0</v>
      </c>
      <c r="Q190" s="228">
        <v>0</v>
      </c>
      <c r="R190" s="228">
        <f>Q190*H190</f>
        <v>0</v>
      </c>
      <c r="S190" s="228">
        <v>0</v>
      </c>
      <c r="T190" s="229">
        <f>S190*H190</f>
        <v>0</v>
      </c>
      <c r="U190" s="38"/>
      <c r="V190" s="38"/>
      <c r="W190" s="38"/>
      <c r="X190" s="38"/>
      <c r="Y190" s="38"/>
      <c r="Z190" s="38"/>
      <c r="AA190" s="38"/>
      <c r="AB190" s="38"/>
      <c r="AC190" s="38"/>
      <c r="AD190" s="38"/>
      <c r="AE190" s="38"/>
      <c r="AR190" s="230" t="s">
        <v>147</v>
      </c>
      <c r="AT190" s="230" t="s">
        <v>142</v>
      </c>
      <c r="AU190" s="230" t="s">
        <v>82</v>
      </c>
      <c r="AY190" s="17" t="s">
        <v>141</v>
      </c>
      <c r="BE190" s="231">
        <f>IF(N190="základní",J190,0)</f>
        <v>0</v>
      </c>
      <c r="BF190" s="231">
        <f>IF(N190="snížená",J190,0)</f>
        <v>0</v>
      </c>
      <c r="BG190" s="231">
        <f>IF(N190="zákl. přenesená",J190,0)</f>
        <v>0</v>
      </c>
      <c r="BH190" s="231">
        <f>IF(N190="sníž. přenesená",J190,0)</f>
        <v>0</v>
      </c>
      <c r="BI190" s="231">
        <f>IF(N190="nulová",J190,0)</f>
        <v>0</v>
      </c>
      <c r="BJ190" s="17" t="s">
        <v>80</v>
      </c>
      <c r="BK190" s="231">
        <f>ROUND(I190*H190,2)</f>
        <v>0</v>
      </c>
      <c r="BL190" s="17" t="s">
        <v>147</v>
      </c>
      <c r="BM190" s="230" t="s">
        <v>239</v>
      </c>
    </row>
    <row r="191" spans="1:65" s="2" customFormat="1" ht="24.15" customHeight="1">
      <c r="A191" s="38"/>
      <c r="B191" s="39"/>
      <c r="C191" s="219" t="s">
        <v>187</v>
      </c>
      <c r="D191" s="219" t="s">
        <v>142</v>
      </c>
      <c r="E191" s="220" t="s">
        <v>947</v>
      </c>
      <c r="F191" s="221" t="s">
        <v>948</v>
      </c>
      <c r="G191" s="222" t="s">
        <v>889</v>
      </c>
      <c r="H191" s="223">
        <v>3</v>
      </c>
      <c r="I191" s="224"/>
      <c r="J191" s="225">
        <f>ROUND(I191*H191,2)</f>
        <v>0</v>
      </c>
      <c r="K191" s="221" t="s">
        <v>890</v>
      </c>
      <c r="L191" s="44"/>
      <c r="M191" s="226" t="s">
        <v>1</v>
      </c>
      <c r="N191" s="227" t="s">
        <v>38</v>
      </c>
      <c r="O191" s="91"/>
      <c r="P191" s="228">
        <f>O191*H191</f>
        <v>0</v>
      </c>
      <c r="Q191" s="228">
        <v>0</v>
      </c>
      <c r="R191" s="228">
        <f>Q191*H191</f>
        <v>0</v>
      </c>
      <c r="S191" s="228">
        <v>0</v>
      </c>
      <c r="T191" s="229">
        <f>S191*H191</f>
        <v>0</v>
      </c>
      <c r="U191" s="38"/>
      <c r="V191" s="38"/>
      <c r="W191" s="38"/>
      <c r="X191" s="38"/>
      <c r="Y191" s="38"/>
      <c r="Z191" s="38"/>
      <c r="AA191" s="38"/>
      <c r="AB191" s="38"/>
      <c r="AC191" s="38"/>
      <c r="AD191" s="38"/>
      <c r="AE191" s="38"/>
      <c r="AR191" s="230" t="s">
        <v>147</v>
      </c>
      <c r="AT191" s="230" t="s">
        <v>142</v>
      </c>
      <c r="AU191" s="230" t="s">
        <v>82</v>
      </c>
      <c r="AY191" s="17" t="s">
        <v>141</v>
      </c>
      <c r="BE191" s="231">
        <f>IF(N191="základní",J191,0)</f>
        <v>0</v>
      </c>
      <c r="BF191" s="231">
        <f>IF(N191="snížená",J191,0)</f>
        <v>0</v>
      </c>
      <c r="BG191" s="231">
        <f>IF(N191="zákl. přenesená",J191,0)</f>
        <v>0</v>
      </c>
      <c r="BH191" s="231">
        <f>IF(N191="sníž. přenesená",J191,0)</f>
        <v>0</v>
      </c>
      <c r="BI191" s="231">
        <f>IF(N191="nulová",J191,0)</f>
        <v>0</v>
      </c>
      <c r="BJ191" s="17" t="s">
        <v>80</v>
      </c>
      <c r="BK191" s="231">
        <f>ROUND(I191*H191,2)</f>
        <v>0</v>
      </c>
      <c r="BL191" s="17" t="s">
        <v>147</v>
      </c>
      <c r="BM191" s="230" t="s">
        <v>243</v>
      </c>
    </row>
    <row r="192" spans="1:65" s="2" customFormat="1" ht="24.15" customHeight="1">
      <c r="A192" s="38"/>
      <c r="B192" s="39"/>
      <c r="C192" s="219" t="s">
        <v>245</v>
      </c>
      <c r="D192" s="219" t="s">
        <v>142</v>
      </c>
      <c r="E192" s="220" t="s">
        <v>949</v>
      </c>
      <c r="F192" s="221" t="s">
        <v>950</v>
      </c>
      <c r="G192" s="222" t="s">
        <v>889</v>
      </c>
      <c r="H192" s="223">
        <v>4</v>
      </c>
      <c r="I192" s="224"/>
      <c r="J192" s="225">
        <f>ROUND(I192*H192,2)</f>
        <v>0</v>
      </c>
      <c r="K192" s="221" t="s">
        <v>890</v>
      </c>
      <c r="L192" s="44"/>
      <c r="M192" s="226" t="s">
        <v>1</v>
      </c>
      <c r="N192" s="227" t="s">
        <v>38</v>
      </c>
      <c r="O192" s="91"/>
      <c r="P192" s="228">
        <f>O192*H192</f>
        <v>0</v>
      </c>
      <c r="Q192" s="228">
        <v>0</v>
      </c>
      <c r="R192" s="228">
        <f>Q192*H192</f>
        <v>0</v>
      </c>
      <c r="S192" s="228">
        <v>0</v>
      </c>
      <c r="T192" s="229">
        <f>S192*H192</f>
        <v>0</v>
      </c>
      <c r="U192" s="38"/>
      <c r="V192" s="38"/>
      <c r="W192" s="38"/>
      <c r="X192" s="38"/>
      <c r="Y192" s="38"/>
      <c r="Z192" s="38"/>
      <c r="AA192" s="38"/>
      <c r="AB192" s="38"/>
      <c r="AC192" s="38"/>
      <c r="AD192" s="38"/>
      <c r="AE192" s="38"/>
      <c r="AR192" s="230" t="s">
        <v>147</v>
      </c>
      <c r="AT192" s="230" t="s">
        <v>142</v>
      </c>
      <c r="AU192" s="230" t="s">
        <v>82</v>
      </c>
      <c r="AY192" s="17" t="s">
        <v>141</v>
      </c>
      <c r="BE192" s="231">
        <f>IF(N192="základní",J192,0)</f>
        <v>0</v>
      </c>
      <c r="BF192" s="231">
        <f>IF(N192="snížená",J192,0)</f>
        <v>0</v>
      </c>
      <c r="BG192" s="231">
        <f>IF(N192="zákl. přenesená",J192,0)</f>
        <v>0</v>
      </c>
      <c r="BH192" s="231">
        <f>IF(N192="sníž. přenesená",J192,0)</f>
        <v>0</v>
      </c>
      <c r="BI192" s="231">
        <f>IF(N192="nulová",J192,0)</f>
        <v>0</v>
      </c>
      <c r="BJ192" s="17" t="s">
        <v>80</v>
      </c>
      <c r="BK192" s="231">
        <f>ROUND(I192*H192,2)</f>
        <v>0</v>
      </c>
      <c r="BL192" s="17" t="s">
        <v>147</v>
      </c>
      <c r="BM192" s="230" t="s">
        <v>247</v>
      </c>
    </row>
    <row r="193" spans="1:65" s="2" customFormat="1" ht="24.15" customHeight="1">
      <c r="A193" s="38"/>
      <c r="B193" s="39"/>
      <c r="C193" s="219" t="s">
        <v>192</v>
      </c>
      <c r="D193" s="219" t="s">
        <v>142</v>
      </c>
      <c r="E193" s="220" t="s">
        <v>951</v>
      </c>
      <c r="F193" s="221" t="s">
        <v>952</v>
      </c>
      <c r="G193" s="222" t="s">
        <v>889</v>
      </c>
      <c r="H193" s="223">
        <v>21</v>
      </c>
      <c r="I193" s="224"/>
      <c r="J193" s="225">
        <f>ROUND(I193*H193,2)</f>
        <v>0</v>
      </c>
      <c r="K193" s="221" t="s">
        <v>890</v>
      </c>
      <c r="L193" s="44"/>
      <c r="M193" s="226" t="s">
        <v>1</v>
      </c>
      <c r="N193" s="227" t="s">
        <v>38</v>
      </c>
      <c r="O193" s="91"/>
      <c r="P193" s="228">
        <f>O193*H193</f>
        <v>0</v>
      </c>
      <c r="Q193" s="228">
        <v>0</v>
      </c>
      <c r="R193" s="228">
        <f>Q193*H193</f>
        <v>0</v>
      </c>
      <c r="S193" s="228">
        <v>0</v>
      </c>
      <c r="T193" s="229">
        <f>S193*H193</f>
        <v>0</v>
      </c>
      <c r="U193" s="38"/>
      <c r="V193" s="38"/>
      <c r="W193" s="38"/>
      <c r="X193" s="38"/>
      <c r="Y193" s="38"/>
      <c r="Z193" s="38"/>
      <c r="AA193" s="38"/>
      <c r="AB193" s="38"/>
      <c r="AC193" s="38"/>
      <c r="AD193" s="38"/>
      <c r="AE193" s="38"/>
      <c r="AR193" s="230" t="s">
        <v>147</v>
      </c>
      <c r="AT193" s="230" t="s">
        <v>142</v>
      </c>
      <c r="AU193" s="230" t="s">
        <v>82</v>
      </c>
      <c r="AY193" s="17" t="s">
        <v>141</v>
      </c>
      <c r="BE193" s="231">
        <f>IF(N193="základní",J193,0)</f>
        <v>0</v>
      </c>
      <c r="BF193" s="231">
        <f>IF(N193="snížená",J193,0)</f>
        <v>0</v>
      </c>
      <c r="BG193" s="231">
        <f>IF(N193="zákl. přenesená",J193,0)</f>
        <v>0</v>
      </c>
      <c r="BH193" s="231">
        <f>IF(N193="sníž. přenesená",J193,0)</f>
        <v>0</v>
      </c>
      <c r="BI193" s="231">
        <f>IF(N193="nulová",J193,0)</f>
        <v>0</v>
      </c>
      <c r="BJ193" s="17" t="s">
        <v>80</v>
      </c>
      <c r="BK193" s="231">
        <f>ROUND(I193*H193,2)</f>
        <v>0</v>
      </c>
      <c r="BL193" s="17" t="s">
        <v>147</v>
      </c>
      <c r="BM193" s="230" t="s">
        <v>253</v>
      </c>
    </row>
    <row r="194" spans="1:65" s="2" customFormat="1" ht="24.15" customHeight="1">
      <c r="A194" s="38"/>
      <c r="B194" s="39"/>
      <c r="C194" s="219" t="s">
        <v>7</v>
      </c>
      <c r="D194" s="219" t="s">
        <v>142</v>
      </c>
      <c r="E194" s="220" t="s">
        <v>953</v>
      </c>
      <c r="F194" s="221" t="s">
        <v>954</v>
      </c>
      <c r="G194" s="222" t="s">
        <v>889</v>
      </c>
      <c r="H194" s="223">
        <v>3</v>
      </c>
      <c r="I194" s="224"/>
      <c r="J194" s="225">
        <f>ROUND(I194*H194,2)</f>
        <v>0</v>
      </c>
      <c r="K194" s="221" t="s">
        <v>890</v>
      </c>
      <c r="L194" s="44"/>
      <c r="M194" s="226" t="s">
        <v>1</v>
      </c>
      <c r="N194" s="227" t="s">
        <v>38</v>
      </c>
      <c r="O194" s="91"/>
      <c r="P194" s="228">
        <f>O194*H194</f>
        <v>0</v>
      </c>
      <c r="Q194" s="228">
        <v>0</v>
      </c>
      <c r="R194" s="228">
        <f>Q194*H194</f>
        <v>0</v>
      </c>
      <c r="S194" s="228">
        <v>0</v>
      </c>
      <c r="T194" s="229">
        <f>S194*H194</f>
        <v>0</v>
      </c>
      <c r="U194" s="38"/>
      <c r="V194" s="38"/>
      <c r="W194" s="38"/>
      <c r="X194" s="38"/>
      <c r="Y194" s="38"/>
      <c r="Z194" s="38"/>
      <c r="AA194" s="38"/>
      <c r="AB194" s="38"/>
      <c r="AC194" s="38"/>
      <c r="AD194" s="38"/>
      <c r="AE194" s="38"/>
      <c r="AR194" s="230" t="s">
        <v>147</v>
      </c>
      <c r="AT194" s="230" t="s">
        <v>142</v>
      </c>
      <c r="AU194" s="230" t="s">
        <v>82</v>
      </c>
      <c r="AY194" s="17" t="s">
        <v>141</v>
      </c>
      <c r="BE194" s="231">
        <f>IF(N194="základní",J194,0)</f>
        <v>0</v>
      </c>
      <c r="BF194" s="231">
        <f>IF(N194="snížená",J194,0)</f>
        <v>0</v>
      </c>
      <c r="BG194" s="231">
        <f>IF(N194="zákl. přenesená",J194,0)</f>
        <v>0</v>
      </c>
      <c r="BH194" s="231">
        <f>IF(N194="sníž. přenesená",J194,0)</f>
        <v>0</v>
      </c>
      <c r="BI194" s="231">
        <f>IF(N194="nulová",J194,0)</f>
        <v>0</v>
      </c>
      <c r="BJ194" s="17" t="s">
        <v>80</v>
      </c>
      <c r="BK194" s="231">
        <f>ROUND(I194*H194,2)</f>
        <v>0</v>
      </c>
      <c r="BL194" s="17" t="s">
        <v>147</v>
      </c>
      <c r="BM194" s="230" t="s">
        <v>345</v>
      </c>
    </row>
    <row r="195" spans="1:65" s="2" customFormat="1" ht="24.15" customHeight="1">
      <c r="A195" s="38"/>
      <c r="B195" s="39"/>
      <c r="C195" s="219" t="s">
        <v>201</v>
      </c>
      <c r="D195" s="219" t="s">
        <v>142</v>
      </c>
      <c r="E195" s="220" t="s">
        <v>955</v>
      </c>
      <c r="F195" s="221" t="s">
        <v>956</v>
      </c>
      <c r="G195" s="222" t="s">
        <v>889</v>
      </c>
      <c r="H195" s="223">
        <v>76</v>
      </c>
      <c r="I195" s="224"/>
      <c r="J195" s="225">
        <f>ROUND(I195*H195,2)</f>
        <v>0</v>
      </c>
      <c r="K195" s="221" t="s">
        <v>890</v>
      </c>
      <c r="L195" s="44"/>
      <c r="M195" s="226" t="s">
        <v>1</v>
      </c>
      <c r="N195" s="227" t="s">
        <v>38</v>
      </c>
      <c r="O195" s="91"/>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147</v>
      </c>
      <c r="AT195" s="230" t="s">
        <v>142</v>
      </c>
      <c r="AU195" s="230" t="s">
        <v>82</v>
      </c>
      <c r="AY195" s="17" t="s">
        <v>141</v>
      </c>
      <c r="BE195" s="231">
        <f>IF(N195="základní",J195,0)</f>
        <v>0</v>
      </c>
      <c r="BF195" s="231">
        <f>IF(N195="snížená",J195,0)</f>
        <v>0</v>
      </c>
      <c r="BG195" s="231">
        <f>IF(N195="zákl. přenesená",J195,0)</f>
        <v>0</v>
      </c>
      <c r="BH195" s="231">
        <f>IF(N195="sníž. přenesená",J195,0)</f>
        <v>0</v>
      </c>
      <c r="BI195" s="231">
        <f>IF(N195="nulová",J195,0)</f>
        <v>0</v>
      </c>
      <c r="BJ195" s="17" t="s">
        <v>80</v>
      </c>
      <c r="BK195" s="231">
        <f>ROUND(I195*H195,2)</f>
        <v>0</v>
      </c>
      <c r="BL195" s="17" t="s">
        <v>147</v>
      </c>
      <c r="BM195" s="230" t="s">
        <v>349</v>
      </c>
    </row>
    <row r="196" spans="1:65" s="2" customFormat="1" ht="24.15" customHeight="1">
      <c r="A196" s="38"/>
      <c r="B196" s="39"/>
      <c r="C196" s="219" t="s">
        <v>350</v>
      </c>
      <c r="D196" s="219" t="s">
        <v>142</v>
      </c>
      <c r="E196" s="220" t="s">
        <v>957</v>
      </c>
      <c r="F196" s="221" t="s">
        <v>958</v>
      </c>
      <c r="G196" s="222" t="s">
        <v>889</v>
      </c>
      <c r="H196" s="223">
        <v>114</v>
      </c>
      <c r="I196" s="224"/>
      <c r="J196" s="225">
        <f>ROUND(I196*H196,2)</f>
        <v>0</v>
      </c>
      <c r="K196" s="221" t="s">
        <v>890</v>
      </c>
      <c r="L196" s="44"/>
      <c r="M196" s="226" t="s">
        <v>1</v>
      </c>
      <c r="N196" s="227" t="s">
        <v>38</v>
      </c>
      <c r="O196" s="91"/>
      <c r="P196" s="228">
        <f>O196*H196</f>
        <v>0</v>
      </c>
      <c r="Q196" s="228">
        <v>0</v>
      </c>
      <c r="R196" s="228">
        <f>Q196*H196</f>
        <v>0</v>
      </c>
      <c r="S196" s="228">
        <v>0</v>
      </c>
      <c r="T196" s="229">
        <f>S196*H196</f>
        <v>0</v>
      </c>
      <c r="U196" s="38"/>
      <c r="V196" s="38"/>
      <c r="W196" s="38"/>
      <c r="X196" s="38"/>
      <c r="Y196" s="38"/>
      <c r="Z196" s="38"/>
      <c r="AA196" s="38"/>
      <c r="AB196" s="38"/>
      <c r="AC196" s="38"/>
      <c r="AD196" s="38"/>
      <c r="AE196" s="38"/>
      <c r="AR196" s="230" t="s">
        <v>147</v>
      </c>
      <c r="AT196" s="230" t="s">
        <v>142</v>
      </c>
      <c r="AU196" s="230" t="s">
        <v>82</v>
      </c>
      <c r="AY196" s="17" t="s">
        <v>141</v>
      </c>
      <c r="BE196" s="231">
        <f>IF(N196="základní",J196,0)</f>
        <v>0</v>
      </c>
      <c r="BF196" s="231">
        <f>IF(N196="snížená",J196,0)</f>
        <v>0</v>
      </c>
      <c r="BG196" s="231">
        <f>IF(N196="zákl. přenesená",J196,0)</f>
        <v>0</v>
      </c>
      <c r="BH196" s="231">
        <f>IF(N196="sníž. přenesená",J196,0)</f>
        <v>0</v>
      </c>
      <c r="BI196" s="231">
        <f>IF(N196="nulová",J196,0)</f>
        <v>0</v>
      </c>
      <c r="BJ196" s="17" t="s">
        <v>80</v>
      </c>
      <c r="BK196" s="231">
        <f>ROUND(I196*H196,2)</f>
        <v>0</v>
      </c>
      <c r="BL196" s="17" t="s">
        <v>147</v>
      </c>
      <c r="BM196" s="230" t="s">
        <v>353</v>
      </c>
    </row>
    <row r="197" spans="1:65" s="2" customFormat="1" ht="24.15" customHeight="1">
      <c r="A197" s="38"/>
      <c r="B197" s="39"/>
      <c r="C197" s="219" t="s">
        <v>207</v>
      </c>
      <c r="D197" s="219" t="s">
        <v>142</v>
      </c>
      <c r="E197" s="220" t="s">
        <v>959</v>
      </c>
      <c r="F197" s="221" t="s">
        <v>960</v>
      </c>
      <c r="G197" s="222" t="s">
        <v>889</v>
      </c>
      <c r="H197" s="223">
        <v>57</v>
      </c>
      <c r="I197" s="224"/>
      <c r="J197" s="225">
        <f>ROUND(I197*H197,2)</f>
        <v>0</v>
      </c>
      <c r="K197" s="221" t="s">
        <v>890</v>
      </c>
      <c r="L197" s="44"/>
      <c r="M197" s="226" t="s">
        <v>1</v>
      </c>
      <c r="N197" s="227" t="s">
        <v>38</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147</v>
      </c>
      <c r="AT197" s="230" t="s">
        <v>142</v>
      </c>
      <c r="AU197" s="230" t="s">
        <v>82</v>
      </c>
      <c r="AY197" s="17" t="s">
        <v>141</v>
      </c>
      <c r="BE197" s="231">
        <f>IF(N197="základní",J197,0)</f>
        <v>0</v>
      </c>
      <c r="BF197" s="231">
        <f>IF(N197="snížená",J197,0)</f>
        <v>0</v>
      </c>
      <c r="BG197" s="231">
        <f>IF(N197="zákl. přenesená",J197,0)</f>
        <v>0</v>
      </c>
      <c r="BH197" s="231">
        <f>IF(N197="sníž. přenesená",J197,0)</f>
        <v>0</v>
      </c>
      <c r="BI197" s="231">
        <f>IF(N197="nulová",J197,0)</f>
        <v>0</v>
      </c>
      <c r="BJ197" s="17" t="s">
        <v>80</v>
      </c>
      <c r="BK197" s="231">
        <f>ROUND(I197*H197,2)</f>
        <v>0</v>
      </c>
      <c r="BL197" s="17" t="s">
        <v>147</v>
      </c>
      <c r="BM197" s="230" t="s">
        <v>357</v>
      </c>
    </row>
    <row r="198" spans="1:65" s="2" customFormat="1" ht="24.15" customHeight="1">
      <c r="A198" s="38"/>
      <c r="B198" s="39"/>
      <c r="C198" s="219" t="s">
        <v>359</v>
      </c>
      <c r="D198" s="219" t="s">
        <v>142</v>
      </c>
      <c r="E198" s="220" t="s">
        <v>961</v>
      </c>
      <c r="F198" s="221" t="s">
        <v>962</v>
      </c>
      <c r="G198" s="222" t="s">
        <v>889</v>
      </c>
      <c r="H198" s="223">
        <v>76</v>
      </c>
      <c r="I198" s="224"/>
      <c r="J198" s="225">
        <f>ROUND(I198*H198,2)</f>
        <v>0</v>
      </c>
      <c r="K198" s="221" t="s">
        <v>890</v>
      </c>
      <c r="L198" s="44"/>
      <c r="M198" s="226" t="s">
        <v>1</v>
      </c>
      <c r="N198" s="227" t="s">
        <v>38</v>
      </c>
      <c r="O198" s="91"/>
      <c r="P198" s="228">
        <f>O198*H198</f>
        <v>0</v>
      </c>
      <c r="Q198" s="228">
        <v>0</v>
      </c>
      <c r="R198" s="228">
        <f>Q198*H198</f>
        <v>0</v>
      </c>
      <c r="S198" s="228">
        <v>0</v>
      </c>
      <c r="T198" s="229">
        <f>S198*H198</f>
        <v>0</v>
      </c>
      <c r="U198" s="38"/>
      <c r="V198" s="38"/>
      <c r="W198" s="38"/>
      <c r="X198" s="38"/>
      <c r="Y198" s="38"/>
      <c r="Z198" s="38"/>
      <c r="AA198" s="38"/>
      <c r="AB198" s="38"/>
      <c r="AC198" s="38"/>
      <c r="AD198" s="38"/>
      <c r="AE198" s="38"/>
      <c r="AR198" s="230" t="s">
        <v>147</v>
      </c>
      <c r="AT198" s="230" t="s">
        <v>142</v>
      </c>
      <c r="AU198" s="230" t="s">
        <v>82</v>
      </c>
      <c r="AY198" s="17" t="s">
        <v>141</v>
      </c>
      <c r="BE198" s="231">
        <f>IF(N198="základní",J198,0)</f>
        <v>0</v>
      </c>
      <c r="BF198" s="231">
        <f>IF(N198="snížená",J198,0)</f>
        <v>0</v>
      </c>
      <c r="BG198" s="231">
        <f>IF(N198="zákl. přenesená",J198,0)</f>
        <v>0</v>
      </c>
      <c r="BH198" s="231">
        <f>IF(N198="sníž. přenesená",J198,0)</f>
        <v>0</v>
      </c>
      <c r="BI198" s="231">
        <f>IF(N198="nulová",J198,0)</f>
        <v>0</v>
      </c>
      <c r="BJ198" s="17" t="s">
        <v>80</v>
      </c>
      <c r="BK198" s="231">
        <f>ROUND(I198*H198,2)</f>
        <v>0</v>
      </c>
      <c r="BL198" s="17" t="s">
        <v>147</v>
      </c>
      <c r="BM198" s="230" t="s">
        <v>362</v>
      </c>
    </row>
    <row r="199" spans="1:65" s="2" customFormat="1" ht="24.15" customHeight="1">
      <c r="A199" s="38"/>
      <c r="B199" s="39"/>
      <c r="C199" s="219" t="s">
        <v>213</v>
      </c>
      <c r="D199" s="219" t="s">
        <v>142</v>
      </c>
      <c r="E199" s="220" t="s">
        <v>963</v>
      </c>
      <c r="F199" s="221" t="s">
        <v>964</v>
      </c>
      <c r="G199" s="222" t="s">
        <v>889</v>
      </c>
      <c r="H199" s="223">
        <v>399</v>
      </c>
      <c r="I199" s="224"/>
      <c r="J199" s="225">
        <f>ROUND(I199*H199,2)</f>
        <v>0</v>
      </c>
      <c r="K199" s="221" t="s">
        <v>890</v>
      </c>
      <c r="L199" s="44"/>
      <c r="M199" s="226" t="s">
        <v>1</v>
      </c>
      <c r="N199" s="227" t="s">
        <v>38</v>
      </c>
      <c r="O199" s="91"/>
      <c r="P199" s="228">
        <f>O199*H199</f>
        <v>0</v>
      </c>
      <c r="Q199" s="228">
        <v>0</v>
      </c>
      <c r="R199" s="228">
        <f>Q199*H199</f>
        <v>0</v>
      </c>
      <c r="S199" s="228">
        <v>0</v>
      </c>
      <c r="T199" s="229">
        <f>S199*H199</f>
        <v>0</v>
      </c>
      <c r="U199" s="38"/>
      <c r="V199" s="38"/>
      <c r="W199" s="38"/>
      <c r="X199" s="38"/>
      <c r="Y199" s="38"/>
      <c r="Z199" s="38"/>
      <c r="AA199" s="38"/>
      <c r="AB199" s="38"/>
      <c r="AC199" s="38"/>
      <c r="AD199" s="38"/>
      <c r="AE199" s="38"/>
      <c r="AR199" s="230" t="s">
        <v>147</v>
      </c>
      <c r="AT199" s="230" t="s">
        <v>142</v>
      </c>
      <c r="AU199" s="230" t="s">
        <v>82</v>
      </c>
      <c r="AY199" s="17" t="s">
        <v>141</v>
      </c>
      <c r="BE199" s="231">
        <f>IF(N199="základní",J199,0)</f>
        <v>0</v>
      </c>
      <c r="BF199" s="231">
        <f>IF(N199="snížená",J199,0)</f>
        <v>0</v>
      </c>
      <c r="BG199" s="231">
        <f>IF(N199="zákl. přenesená",J199,0)</f>
        <v>0</v>
      </c>
      <c r="BH199" s="231">
        <f>IF(N199="sníž. přenesená",J199,0)</f>
        <v>0</v>
      </c>
      <c r="BI199" s="231">
        <f>IF(N199="nulová",J199,0)</f>
        <v>0</v>
      </c>
      <c r="BJ199" s="17" t="s">
        <v>80</v>
      </c>
      <c r="BK199" s="231">
        <f>ROUND(I199*H199,2)</f>
        <v>0</v>
      </c>
      <c r="BL199" s="17" t="s">
        <v>147</v>
      </c>
      <c r="BM199" s="230" t="s">
        <v>365</v>
      </c>
    </row>
    <row r="200" spans="1:65" s="2" customFormat="1" ht="24.15" customHeight="1">
      <c r="A200" s="38"/>
      <c r="B200" s="39"/>
      <c r="C200" s="219" t="s">
        <v>367</v>
      </c>
      <c r="D200" s="219" t="s">
        <v>142</v>
      </c>
      <c r="E200" s="220" t="s">
        <v>965</v>
      </c>
      <c r="F200" s="221" t="s">
        <v>966</v>
      </c>
      <c r="G200" s="222" t="s">
        <v>889</v>
      </c>
      <c r="H200" s="223">
        <v>57</v>
      </c>
      <c r="I200" s="224"/>
      <c r="J200" s="225">
        <f>ROUND(I200*H200,2)</f>
        <v>0</v>
      </c>
      <c r="K200" s="221" t="s">
        <v>890</v>
      </c>
      <c r="L200" s="44"/>
      <c r="M200" s="226" t="s">
        <v>1</v>
      </c>
      <c r="N200" s="227" t="s">
        <v>38</v>
      </c>
      <c r="O200" s="91"/>
      <c r="P200" s="228">
        <f>O200*H200</f>
        <v>0</v>
      </c>
      <c r="Q200" s="228">
        <v>0</v>
      </c>
      <c r="R200" s="228">
        <f>Q200*H200</f>
        <v>0</v>
      </c>
      <c r="S200" s="228">
        <v>0</v>
      </c>
      <c r="T200" s="229">
        <f>S200*H200</f>
        <v>0</v>
      </c>
      <c r="U200" s="38"/>
      <c r="V200" s="38"/>
      <c r="W200" s="38"/>
      <c r="X200" s="38"/>
      <c r="Y200" s="38"/>
      <c r="Z200" s="38"/>
      <c r="AA200" s="38"/>
      <c r="AB200" s="38"/>
      <c r="AC200" s="38"/>
      <c r="AD200" s="38"/>
      <c r="AE200" s="38"/>
      <c r="AR200" s="230" t="s">
        <v>147</v>
      </c>
      <c r="AT200" s="230" t="s">
        <v>142</v>
      </c>
      <c r="AU200" s="230" t="s">
        <v>82</v>
      </c>
      <c r="AY200" s="17" t="s">
        <v>141</v>
      </c>
      <c r="BE200" s="231">
        <f>IF(N200="základní",J200,0)</f>
        <v>0</v>
      </c>
      <c r="BF200" s="231">
        <f>IF(N200="snížená",J200,0)</f>
        <v>0</v>
      </c>
      <c r="BG200" s="231">
        <f>IF(N200="zákl. přenesená",J200,0)</f>
        <v>0</v>
      </c>
      <c r="BH200" s="231">
        <f>IF(N200="sníž. přenesená",J200,0)</f>
        <v>0</v>
      </c>
      <c r="BI200" s="231">
        <f>IF(N200="nulová",J200,0)</f>
        <v>0</v>
      </c>
      <c r="BJ200" s="17" t="s">
        <v>80</v>
      </c>
      <c r="BK200" s="231">
        <f>ROUND(I200*H200,2)</f>
        <v>0</v>
      </c>
      <c r="BL200" s="17" t="s">
        <v>147</v>
      </c>
      <c r="BM200" s="230" t="s">
        <v>370</v>
      </c>
    </row>
    <row r="201" spans="1:65" s="2" customFormat="1" ht="37.8" customHeight="1">
      <c r="A201" s="38"/>
      <c r="B201" s="39"/>
      <c r="C201" s="219" t="s">
        <v>218</v>
      </c>
      <c r="D201" s="219" t="s">
        <v>142</v>
      </c>
      <c r="E201" s="220" t="s">
        <v>967</v>
      </c>
      <c r="F201" s="221" t="s">
        <v>968</v>
      </c>
      <c r="G201" s="222" t="s">
        <v>743</v>
      </c>
      <c r="H201" s="223">
        <v>1268.1</v>
      </c>
      <c r="I201" s="224"/>
      <c r="J201" s="225">
        <f>ROUND(I201*H201,2)</f>
        <v>0</v>
      </c>
      <c r="K201" s="221" t="s">
        <v>890</v>
      </c>
      <c r="L201" s="44"/>
      <c r="M201" s="226" t="s">
        <v>1</v>
      </c>
      <c r="N201" s="227" t="s">
        <v>38</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147</v>
      </c>
      <c r="AT201" s="230" t="s">
        <v>142</v>
      </c>
      <c r="AU201" s="230" t="s">
        <v>82</v>
      </c>
      <c r="AY201" s="17" t="s">
        <v>141</v>
      </c>
      <c r="BE201" s="231">
        <f>IF(N201="základní",J201,0)</f>
        <v>0</v>
      </c>
      <c r="BF201" s="231">
        <f>IF(N201="snížená",J201,0)</f>
        <v>0</v>
      </c>
      <c r="BG201" s="231">
        <f>IF(N201="zákl. přenesená",J201,0)</f>
        <v>0</v>
      </c>
      <c r="BH201" s="231">
        <f>IF(N201="sníž. přenesená",J201,0)</f>
        <v>0</v>
      </c>
      <c r="BI201" s="231">
        <f>IF(N201="nulová",J201,0)</f>
        <v>0</v>
      </c>
      <c r="BJ201" s="17" t="s">
        <v>80</v>
      </c>
      <c r="BK201" s="231">
        <f>ROUND(I201*H201,2)</f>
        <v>0</v>
      </c>
      <c r="BL201" s="17" t="s">
        <v>147</v>
      </c>
      <c r="BM201" s="230" t="s">
        <v>374</v>
      </c>
    </row>
    <row r="202" spans="1:65" s="2" customFormat="1" ht="37.8" customHeight="1">
      <c r="A202" s="38"/>
      <c r="B202" s="39"/>
      <c r="C202" s="219" t="s">
        <v>376</v>
      </c>
      <c r="D202" s="219" t="s">
        <v>142</v>
      </c>
      <c r="E202" s="220" t="s">
        <v>746</v>
      </c>
      <c r="F202" s="221" t="s">
        <v>969</v>
      </c>
      <c r="G202" s="222" t="s">
        <v>743</v>
      </c>
      <c r="H202" s="223">
        <v>1239.35</v>
      </c>
      <c r="I202" s="224"/>
      <c r="J202" s="225">
        <f>ROUND(I202*H202,2)</f>
        <v>0</v>
      </c>
      <c r="K202" s="221" t="s">
        <v>890</v>
      </c>
      <c r="L202" s="44"/>
      <c r="M202" s="226" t="s">
        <v>1</v>
      </c>
      <c r="N202" s="227" t="s">
        <v>38</v>
      </c>
      <c r="O202" s="91"/>
      <c r="P202" s="228">
        <f>O202*H202</f>
        <v>0</v>
      </c>
      <c r="Q202" s="228">
        <v>0</v>
      </c>
      <c r="R202" s="228">
        <f>Q202*H202</f>
        <v>0</v>
      </c>
      <c r="S202" s="228">
        <v>0</v>
      </c>
      <c r="T202" s="229">
        <f>S202*H202</f>
        <v>0</v>
      </c>
      <c r="U202" s="38"/>
      <c r="V202" s="38"/>
      <c r="W202" s="38"/>
      <c r="X202" s="38"/>
      <c r="Y202" s="38"/>
      <c r="Z202" s="38"/>
      <c r="AA202" s="38"/>
      <c r="AB202" s="38"/>
      <c r="AC202" s="38"/>
      <c r="AD202" s="38"/>
      <c r="AE202" s="38"/>
      <c r="AR202" s="230" t="s">
        <v>147</v>
      </c>
      <c r="AT202" s="230" t="s">
        <v>142</v>
      </c>
      <c r="AU202" s="230" t="s">
        <v>82</v>
      </c>
      <c r="AY202" s="17" t="s">
        <v>141</v>
      </c>
      <c r="BE202" s="231">
        <f>IF(N202="základní",J202,0)</f>
        <v>0</v>
      </c>
      <c r="BF202" s="231">
        <f>IF(N202="snížená",J202,0)</f>
        <v>0</v>
      </c>
      <c r="BG202" s="231">
        <f>IF(N202="zákl. přenesená",J202,0)</f>
        <v>0</v>
      </c>
      <c r="BH202" s="231">
        <f>IF(N202="sníž. přenesená",J202,0)</f>
        <v>0</v>
      </c>
      <c r="BI202" s="231">
        <f>IF(N202="nulová",J202,0)</f>
        <v>0</v>
      </c>
      <c r="BJ202" s="17" t="s">
        <v>80</v>
      </c>
      <c r="BK202" s="231">
        <f>ROUND(I202*H202,2)</f>
        <v>0</v>
      </c>
      <c r="BL202" s="17" t="s">
        <v>147</v>
      </c>
      <c r="BM202" s="230" t="s">
        <v>379</v>
      </c>
    </row>
    <row r="203" spans="1:65" s="2" customFormat="1" ht="37.8" customHeight="1">
      <c r="A203" s="38"/>
      <c r="B203" s="39"/>
      <c r="C203" s="219" t="s">
        <v>225</v>
      </c>
      <c r="D203" s="219" t="s">
        <v>142</v>
      </c>
      <c r="E203" s="220" t="s">
        <v>749</v>
      </c>
      <c r="F203" s="221" t="s">
        <v>970</v>
      </c>
      <c r="G203" s="222" t="s">
        <v>743</v>
      </c>
      <c r="H203" s="223">
        <v>24787</v>
      </c>
      <c r="I203" s="224"/>
      <c r="J203" s="225">
        <f>ROUND(I203*H203,2)</f>
        <v>0</v>
      </c>
      <c r="K203" s="221" t="s">
        <v>890</v>
      </c>
      <c r="L203" s="44"/>
      <c r="M203" s="226" t="s">
        <v>1</v>
      </c>
      <c r="N203" s="227" t="s">
        <v>38</v>
      </c>
      <c r="O203" s="91"/>
      <c r="P203" s="228">
        <f>O203*H203</f>
        <v>0</v>
      </c>
      <c r="Q203" s="228">
        <v>0</v>
      </c>
      <c r="R203" s="228">
        <f>Q203*H203</f>
        <v>0</v>
      </c>
      <c r="S203" s="228">
        <v>0</v>
      </c>
      <c r="T203" s="229">
        <f>S203*H203</f>
        <v>0</v>
      </c>
      <c r="U203" s="38"/>
      <c r="V203" s="38"/>
      <c r="W203" s="38"/>
      <c r="X203" s="38"/>
      <c r="Y203" s="38"/>
      <c r="Z203" s="38"/>
      <c r="AA203" s="38"/>
      <c r="AB203" s="38"/>
      <c r="AC203" s="38"/>
      <c r="AD203" s="38"/>
      <c r="AE203" s="38"/>
      <c r="AR203" s="230" t="s">
        <v>147</v>
      </c>
      <c r="AT203" s="230" t="s">
        <v>142</v>
      </c>
      <c r="AU203" s="230" t="s">
        <v>82</v>
      </c>
      <c r="AY203" s="17" t="s">
        <v>141</v>
      </c>
      <c r="BE203" s="231">
        <f>IF(N203="základní",J203,0)</f>
        <v>0</v>
      </c>
      <c r="BF203" s="231">
        <f>IF(N203="snížená",J203,0)</f>
        <v>0</v>
      </c>
      <c r="BG203" s="231">
        <f>IF(N203="zákl. přenesená",J203,0)</f>
        <v>0</v>
      </c>
      <c r="BH203" s="231">
        <f>IF(N203="sníž. přenesená",J203,0)</f>
        <v>0</v>
      </c>
      <c r="BI203" s="231">
        <f>IF(N203="nulová",J203,0)</f>
        <v>0</v>
      </c>
      <c r="BJ203" s="17" t="s">
        <v>80</v>
      </c>
      <c r="BK203" s="231">
        <f>ROUND(I203*H203,2)</f>
        <v>0</v>
      </c>
      <c r="BL203" s="17" t="s">
        <v>147</v>
      </c>
      <c r="BM203" s="230" t="s">
        <v>383</v>
      </c>
    </row>
    <row r="204" spans="1:65" s="2" customFormat="1" ht="24.15" customHeight="1">
      <c r="A204" s="38"/>
      <c r="B204" s="39"/>
      <c r="C204" s="219" t="s">
        <v>385</v>
      </c>
      <c r="D204" s="219" t="s">
        <v>142</v>
      </c>
      <c r="E204" s="220" t="s">
        <v>971</v>
      </c>
      <c r="F204" s="221" t="s">
        <v>972</v>
      </c>
      <c r="G204" s="222" t="s">
        <v>743</v>
      </c>
      <c r="H204" s="223">
        <v>626.55</v>
      </c>
      <c r="I204" s="224"/>
      <c r="J204" s="225">
        <f>ROUND(I204*H204,2)</f>
        <v>0</v>
      </c>
      <c r="K204" s="221" t="s">
        <v>890</v>
      </c>
      <c r="L204" s="44"/>
      <c r="M204" s="226" t="s">
        <v>1</v>
      </c>
      <c r="N204" s="227" t="s">
        <v>38</v>
      </c>
      <c r="O204" s="91"/>
      <c r="P204" s="228">
        <f>O204*H204</f>
        <v>0</v>
      </c>
      <c r="Q204" s="228">
        <v>0</v>
      </c>
      <c r="R204" s="228">
        <f>Q204*H204</f>
        <v>0</v>
      </c>
      <c r="S204" s="228">
        <v>0</v>
      </c>
      <c r="T204" s="229">
        <f>S204*H204</f>
        <v>0</v>
      </c>
      <c r="U204" s="38"/>
      <c r="V204" s="38"/>
      <c r="W204" s="38"/>
      <c r="X204" s="38"/>
      <c r="Y204" s="38"/>
      <c r="Z204" s="38"/>
      <c r="AA204" s="38"/>
      <c r="AB204" s="38"/>
      <c r="AC204" s="38"/>
      <c r="AD204" s="38"/>
      <c r="AE204" s="38"/>
      <c r="AR204" s="230" t="s">
        <v>147</v>
      </c>
      <c r="AT204" s="230" t="s">
        <v>142</v>
      </c>
      <c r="AU204" s="230" t="s">
        <v>82</v>
      </c>
      <c r="AY204" s="17" t="s">
        <v>141</v>
      </c>
      <c r="BE204" s="231">
        <f>IF(N204="základní",J204,0)</f>
        <v>0</v>
      </c>
      <c r="BF204" s="231">
        <f>IF(N204="snížená",J204,0)</f>
        <v>0</v>
      </c>
      <c r="BG204" s="231">
        <f>IF(N204="zákl. přenesená",J204,0)</f>
        <v>0</v>
      </c>
      <c r="BH204" s="231">
        <f>IF(N204="sníž. přenesená",J204,0)</f>
        <v>0</v>
      </c>
      <c r="BI204" s="231">
        <f>IF(N204="nulová",J204,0)</f>
        <v>0</v>
      </c>
      <c r="BJ204" s="17" t="s">
        <v>80</v>
      </c>
      <c r="BK204" s="231">
        <f>ROUND(I204*H204,2)</f>
        <v>0</v>
      </c>
      <c r="BL204" s="17" t="s">
        <v>147</v>
      </c>
      <c r="BM204" s="230" t="s">
        <v>388</v>
      </c>
    </row>
    <row r="205" spans="1:65" s="2" customFormat="1" ht="24.15" customHeight="1">
      <c r="A205" s="38"/>
      <c r="B205" s="39"/>
      <c r="C205" s="219" t="s">
        <v>234</v>
      </c>
      <c r="D205" s="219" t="s">
        <v>142</v>
      </c>
      <c r="E205" s="220" t="s">
        <v>973</v>
      </c>
      <c r="F205" s="221" t="s">
        <v>974</v>
      </c>
      <c r="G205" s="222" t="s">
        <v>331</v>
      </c>
      <c r="H205" s="223">
        <v>2230.83</v>
      </c>
      <c r="I205" s="224"/>
      <c r="J205" s="225">
        <f>ROUND(I205*H205,2)</f>
        <v>0</v>
      </c>
      <c r="K205" s="221" t="s">
        <v>890</v>
      </c>
      <c r="L205" s="44"/>
      <c r="M205" s="226" t="s">
        <v>1</v>
      </c>
      <c r="N205" s="227" t="s">
        <v>38</v>
      </c>
      <c r="O205" s="91"/>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147</v>
      </c>
      <c r="AT205" s="230" t="s">
        <v>142</v>
      </c>
      <c r="AU205" s="230" t="s">
        <v>82</v>
      </c>
      <c r="AY205" s="17" t="s">
        <v>141</v>
      </c>
      <c r="BE205" s="231">
        <f>IF(N205="základní",J205,0)</f>
        <v>0</v>
      </c>
      <c r="BF205" s="231">
        <f>IF(N205="snížená",J205,0)</f>
        <v>0</v>
      </c>
      <c r="BG205" s="231">
        <f>IF(N205="zákl. přenesená",J205,0)</f>
        <v>0</v>
      </c>
      <c r="BH205" s="231">
        <f>IF(N205="sníž. přenesená",J205,0)</f>
        <v>0</v>
      </c>
      <c r="BI205" s="231">
        <f>IF(N205="nulová",J205,0)</f>
        <v>0</v>
      </c>
      <c r="BJ205" s="17" t="s">
        <v>80</v>
      </c>
      <c r="BK205" s="231">
        <f>ROUND(I205*H205,2)</f>
        <v>0</v>
      </c>
      <c r="BL205" s="17" t="s">
        <v>147</v>
      </c>
      <c r="BM205" s="230" t="s">
        <v>392</v>
      </c>
    </row>
    <row r="206" spans="1:65" s="2" customFormat="1" ht="14.4" customHeight="1">
      <c r="A206" s="38"/>
      <c r="B206" s="39"/>
      <c r="C206" s="219" t="s">
        <v>393</v>
      </c>
      <c r="D206" s="219" t="s">
        <v>142</v>
      </c>
      <c r="E206" s="220" t="s">
        <v>757</v>
      </c>
      <c r="F206" s="221" t="s">
        <v>758</v>
      </c>
      <c r="G206" s="222" t="s">
        <v>743</v>
      </c>
      <c r="H206" s="223">
        <v>641.55</v>
      </c>
      <c r="I206" s="224"/>
      <c r="J206" s="225">
        <f>ROUND(I206*H206,2)</f>
        <v>0</v>
      </c>
      <c r="K206" s="221" t="s">
        <v>890</v>
      </c>
      <c r="L206" s="44"/>
      <c r="M206" s="226" t="s">
        <v>1</v>
      </c>
      <c r="N206" s="227" t="s">
        <v>38</v>
      </c>
      <c r="O206" s="91"/>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147</v>
      </c>
      <c r="AT206" s="230" t="s">
        <v>142</v>
      </c>
      <c r="AU206" s="230" t="s">
        <v>82</v>
      </c>
      <c r="AY206" s="17" t="s">
        <v>141</v>
      </c>
      <c r="BE206" s="231">
        <f>IF(N206="základní",J206,0)</f>
        <v>0</v>
      </c>
      <c r="BF206" s="231">
        <f>IF(N206="snížená",J206,0)</f>
        <v>0</v>
      </c>
      <c r="BG206" s="231">
        <f>IF(N206="zákl. přenesená",J206,0)</f>
        <v>0</v>
      </c>
      <c r="BH206" s="231">
        <f>IF(N206="sníž. přenesená",J206,0)</f>
        <v>0</v>
      </c>
      <c r="BI206" s="231">
        <f>IF(N206="nulová",J206,0)</f>
        <v>0</v>
      </c>
      <c r="BJ206" s="17" t="s">
        <v>80</v>
      </c>
      <c r="BK206" s="231">
        <f>ROUND(I206*H206,2)</f>
        <v>0</v>
      </c>
      <c r="BL206" s="17" t="s">
        <v>147</v>
      </c>
      <c r="BM206" s="230" t="s">
        <v>396</v>
      </c>
    </row>
    <row r="207" spans="1:65" s="2" customFormat="1" ht="24.15" customHeight="1">
      <c r="A207" s="38"/>
      <c r="B207" s="39"/>
      <c r="C207" s="219" t="s">
        <v>239</v>
      </c>
      <c r="D207" s="219" t="s">
        <v>142</v>
      </c>
      <c r="E207" s="220" t="s">
        <v>759</v>
      </c>
      <c r="F207" s="221" t="s">
        <v>323</v>
      </c>
      <c r="G207" s="222" t="s">
        <v>743</v>
      </c>
      <c r="H207" s="223">
        <v>585.55</v>
      </c>
      <c r="I207" s="224"/>
      <c r="J207" s="225">
        <f>ROUND(I207*H207,2)</f>
        <v>0</v>
      </c>
      <c r="K207" s="221" t="s">
        <v>890</v>
      </c>
      <c r="L207" s="44"/>
      <c r="M207" s="226" t="s">
        <v>1</v>
      </c>
      <c r="N207" s="227" t="s">
        <v>38</v>
      </c>
      <c r="O207" s="91"/>
      <c r="P207" s="228">
        <f>O207*H207</f>
        <v>0</v>
      </c>
      <c r="Q207" s="228">
        <v>0</v>
      </c>
      <c r="R207" s="228">
        <f>Q207*H207</f>
        <v>0</v>
      </c>
      <c r="S207" s="228">
        <v>0</v>
      </c>
      <c r="T207" s="229">
        <f>S207*H207</f>
        <v>0</v>
      </c>
      <c r="U207" s="38"/>
      <c r="V207" s="38"/>
      <c r="W207" s="38"/>
      <c r="X207" s="38"/>
      <c r="Y207" s="38"/>
      <c r="Z207" s="38"/>
      <c r="AA207" s="38"/>
      <c r="AB207" s="38"/>
      <c r="AC207" s="38"/>
      <c r="AD207" s="38"/>
      <c r="AE207" s="38"/>
      <c r="AR207" s="230" t="s">
        <v>147</v>
      </c>
      <c r="AT207" s="230" t="s">
        <v>142</v>
      </c>
      <c r="AU207" s="230" t="s">
        <v>82</v>
      </c>
      <c r="AY207" s="17" t="s">
        <v>141</v>
      </c>
      <c r="BE207" s="231">
        <f>IF(N207="základní",J207,0)</f>
        <v>0</v>
      </c>
      <c r="BF207" s="231">
        <f>IF(N207="snížená",J207,0)</f>
        <v>0</v>
      </c>
      <c r="BG207" s="231">
        <f>IF(N207="zákl. přenesená",J207,0)</f>
        <v>0</v>
      </c>
      <c r="BH207" s="231">
        <f>IF(N207="sníž. přenesená",J207,0)</f>
        <v>0</v>
      </c>
      <c r="BI207" s="231">
        <f>IF(N207="nulová",J207,0)</f>
        <v>0</v>
      </c>
      <c r="BJ207" s="17" t="s">
        <v>80</v>
      </c>
      <c r="BK207" s="231">
        <f>ROUND(I207*H207,2)</f>
        <v>0</v>
      </c>
      <c r="BL207" s="17" t="s">
        <v>147</v>
      </c>
      <c r="BM207" s="230" t="s">
        <v>400</v>
      </c>
    </row>
    <row r="208" spans="1:51" s="14" customFormat="1" ht="12">
      <c r="A208" s="14"/>
      <c r="B208" s="259"/>
      <c r="C208" s="260"/>
      <c r="D208" s="234" t="s">
        <v>148</v>
      </c>
      <c r="E208" s="261" t="s">
        <v>1</v>
      </c>
      <c r="F208" s="262" t="s">
        <v>922</v>
      </c>
      <c r="G208" s="260"/>
      <c r="H208" s="261" t="s">
        <v>1</v>
      </c>
      <c r="I208" s="263"/>
      <c r="J208" s="260"/>
      <c r="K208" s="260"/>
      <c r="L208" s="264"/>
      <c r="M208" s="265"/>
      <c r="N208" s="266"/>
      <c r="O208" s="266"/>
      <c r="P208" s="266"/>
      <c r="Q208" s="266"/>
      <c r="R208" s="266"/>
      <c r="S208" s="266"/>
      <c r="T208" s="267"/>
      <c r="U208" s="14"/>
      <c r="V208" s="14"/>
      <c r="W208" s="14"/>
      <c r="X208" s="14"/>
      <c r="Y208" s="14"/>
      <c r="Z208" s="14"/>
      <c r="AA208" s="14"/>
      <c r="AB208" s="14"/>
      <c r="AC208" s="14"/>
      <c r="AD208" s="14"/>
      <c r="AE208" s="14"/>
      <c r="AT208" s="268" t="s">
        <v>148</v>
      </c>
      <c r="AU208" s="268" t="s">
        <v>82</v>
      </c>
      <c r="AV208" s="14" t="s">
        <v>80</v>
      </c>
      <c r="AW208" s="14" t="s">
        <v>30</v>
      </c>
      <c r="AX208" s="14" t="s">
        <v>73</v>
      </c>
      <c r="AY208" s="268" t="s">
        <v>141</v>
      </c>
    </row>
    <row r="209" spans="1:51" s="12" customFormat="1" ht="12">
      <c r="A209" s="12"/>
      <c r="B209" s="232"/>
      <c r="C209" s="233"/>
      <c r="D209" s="234" t="s">
        <v>148</v>
      </c>
      <c r="E209" s="235" t="s">
        <v>1</v>
      </c>
      <c r="F209" s="236" t="s">
        <v>975</v>
      </c>
      <c r="G209" s="233"/>
      <c r="H209" s="237">
        <v>86.25</v>
      </c>
      <c r="I209" s="238"/>
      <c r="J209" s="233"/>
      <c r="K209" s="233"/>
      <c r="L209" s="239"/>
      <c r="M209" s="240"/>
      <c r="N209" s="241"/>
      <c r="O209" s="241"/>
      <c r="P209" s="241"/>
      <c r="Q209" s="241"/>
      <c r="R209" s="241"/>
      <c r="S209" s="241"/>
      <c r="T209" s="242"/>
      <c r="U209" s="12"/>
      <c r="V209" s="12"/>
      <c r="W209" s="12"/>
      <c r="X209" s="12"/>
      <c r="Y209" s="12"/>
      <c r="Z209" s="12"/>
      <c r="AA209" s="12"/>
      <c r="AB209" s="12"/>
      <c r="AC209" s="12"/>
      <c r="AD209" s="12"/>
      <c r="AE209" s="12"/>
      <c r="AT209" s="243" t="s">
        <v>148</v>
      </c>
      <c r="AU209" s="243" t="s">
        <v>82</v>
      </c>
      <c r="AV209" s="12" t="s">
        <v>82</v>
      </c>
      <c r="AW209" s="12" t="s">
        <v>30</v>
      </c>
      <c r="AX209" s="12" t="s">
        <v>73</v>
      </c>
      <c r="AY209" s="243" t="s">
        <v>141</v>
      </c>
    </row>
    <row r="210" spans="1:51" s="12" customFormat="1" ht="12">
      <c r="A210" s="12"/>
      <c r="B210" s="232"/>
      <c r="C210" s="233"/>
      <c r="D210" s="234" t="s">
        <v>148</v>
      </c>
      <c r="E210" s="235" t="s">
        <v>1</v>
      </c>
      <c r="F210" s="236" t="s">
        <v>976</v>
      </c>
      <c r="G210" s="233"/>
      <c r="H210" s="237">
        <v>134</v>
      </c>
      <c r="I210" s="238"/>
      <c r="J210" s="233"/>
      <c r="K210" s="233"/>
      <c r="L210" s="239"/>
      <c r="M210" s="240"/>
      <c r="N210" s="241"/>
      <c r="O210" s="241"/>
      <c r="P210" s="241"/>
      <c r="Q210" s="241"/>
      <c r="R210" s="241"/>
      <c r="S210" s="241"/>
      <c r="T210" s="242"/>
      <c r="U210" s="12"/>
      <c r="V210" s="12"/>
      <c r="W210" s="12"/>
      <c r="X210" s="12"/>
      <c r="Y210" s="12"/>
      <c r="Z210" s="12"/>
      <c r="AA210" s="12"/>
      <c r="AB210" s="12"/>
      <c r="AC210" s="12"/>
      <c r="AD210" s="12"/>
      <c r="AE210" s="12"/>
      <c r="AT210" s="243" t="s">
        <v>148</v>
      </c>
      <c r="AU210" s="243" t="s">
        <v>82</v>
      </c>
      <c r="AV210" s="12" t="s">
        <v>82</v>
      </c>
      <c r="AW210" s="12" t="s">
        <v>30</v>
      </c>
      <c r="AX210" s="12" t="s">
        <v>73</v>
      </c>
      <c r="AY210" s="243" t="s">
        <v>141</v>
      </c>
    </row>
    <row r="211" spans="1:51" s="12" customFormat="1" ht="12">
      <c r="A211" s="12"/>
      <c r="B211" s="232"/>
      <c r="C211" s="233"/>
      <c r="D211" s="234" t="s">
        <v>148</v>
      </c>
      <c r="E211" s="235" t="s">
        <v>1</v>
      </c>
      <c r="F211" s="236" t="s">
        <v>977</v>
      </c>
      <c r="G211" s="233"/>
      <c r="H211" s="237">
        <v>82.46</v>
      </c>
      <c r="I211" s="238"/>
      <c r="J211" s="233"/>
      <c r="K211" s="233"/>
      <c r="L211" s="239"/>
      <c r="M211" s="240"/>
      <c r="N211" s="241"/>
      <c r="O211" s="241"/>
      <c r="P211" s="241"/>
      <c r="Q211" s="241"/>
      <c r="R211" s="241"/>
      <c r="S211" s="241"/>
      <c r="T211" s="242"/>
      <c r="U211" s="12"/>
      <c r="V211" s="12"/>
      <c r="W211" s="12"/>
      <c r="X211" s="12"/>
      <c r="Y211" s="12"/>
      <c r="Z211" s="12"/>
      <c r="AA211" s="12"/>
      <c r="AB211" s="12"/>
      <c r="AC211" s="12"/>
      <c r="AD211" s="12"/>
      <c r="AE211" s="12"/>
      <c r="AT211" s="243" t="s">
        <v>148</v>
      </c>
      <c r="AU211" s="243" t="s">
        <v>82</v>
      </c>
      <c r="AV211" s="12" t="s">
        <v>82</v>
      </c>
      <c r="AW211" s="12" t="s">
        <v>30</v>
      </c>
      <c r="AX211" s="12" t="s">
        <v>73</v>
      </c>
      <c r="AY211" s="243" t="s">
        <v>141</v>
      </c>
    </row>
    <row r="212" spans="1:51" s="12" customFormat="1" ht="12">
      <c r="A212" s="12"/>
      <c r="B212" s="232"/>
      <c r="C212" s="233"/>
      <c r="D212" s="234" t="s">
        <v>148</v>
      </c>
      <c r="E212" s="235" t="s">
        <v>1</v>
      </c>
      <c r="F212" s="236" t="s">
        <v>978</v>
      </c>
      <c r="G212" s="233"/>
      <c r="H212" s="237">
        <v>16.24</v>
      </c>
      <c r="I212" s="238"/>
      <c r="J212" s="233"/>
      <c r="K212" s="233"/>
      <c r="L212" s="239"/>
      <c r="M212" s="240"/>
      <c r="N212" s="241"/>
      <c r="O212" s="241"/>
      <c r="P212" s="241"/>
      <c r="Q212" s="241"/>
      <c r="R212" s="241"/>
      <c r="S212" s="241"/>
      <c r="T212" s="242"/>
      <c r="U212" s="12"/>
      <c r="V212" s="12"/>
      <c r="W212" s="12"/>
      <c r="X212" s="12"/>
      <c r="Y212" s="12"/>
      <c r="Z212" s="12"/>
      <c r="AA212" s="12"/>
      <c r="AB212" s="12"/>
      <c r="AC212" s="12"/>
      <c r="AD212" s="12"/>
      <c r="AE212" s="12"/>
      <c r="AT212" s="243" t="s">
        <v>148</v>
      </c>
      <c r="AU212" s="243" t="s">
        <v>82</v>
      </c>
      <c r="AV212" s="12" t="s">
        <v>82</v>
      </c>
      <c r="AW212" s="12" t="s">
        <v>30</v>
      </c>
      <c r="AX212" s="12" t="s">
        <v>73</v>
      </c>
      <c r="AY212" s="243" t="s">
        <v>141</v>
      </c>
    </row>
    <row r="213" spans="1:51" s="12" customFormat="1" ht="12">
      <c r="A213" s="12"/>
      <c r="B213" s="232"/>
      <c r="C213" s="233"/>
      <c r="D213" s="234" t="s">
        <v>148</v>
      </c>
      <c r="E213" s="235" t="s">
        <v>1</v>
      </c>
      <c r="F213" s="236" t="s">
        <v>979</v>
      </c>
      <c r="G213" s="233"/>
      <c r="H213" s="237">
        <v>48.6</v>
      </c>
      <c r="I213" s="238"/>
      <c r="J213" s="233"/>
      <c r="K213" s="233"/>
      <c r="L213" s="239"/>
      <c r="M213" s="240"/>
      <c r="N213" s="241"/>
      <c r="O213" s="241"/>
      <c r="P213" s="241"/>
      <c r="Q213" s="241"/>
      <c r="R213" s="241"/>
      <c r="S213" s="241"/>
      <c r="T213" s="242"/>
      <c r="U213" s="12"/>
      <c r="V213" s="12"/>
      <c r="W213" s="12"/>
      <c r="X213" s="12"/>
      <c r="Y213" s="12"/>
      <c r="Z213" s="12"/>
      <c r="AA213" s="12"/>
      <c r="AB213" s="12"/>
      <c r="AC213" s="12"/>
      <c r="AD213" s="12"/>
      <c r="AE213" s="12"/>
      <c r="AT213" s="243" t="s">
        <v>148</v>
      </c>
      <c r="AU213" s="243" t="s">
        <v>82</v>
      </c>
      <c r="AV213" s="12" t="s">
        <v>82</v>
      </c>
      <c r="AW213" s="12" t="s">
        <v>30</v>
      </c>
      <c r="AX213" s="12" t="s">
        <v>73</v>
      </c>
      <c r="AY213" s="243" t="s">
        <v>141</v>
      </c>
    </row>
    <row r="214" spans="1:51" s="12" customFormat="1" ht="12">
      <c r="A214" s="12"/>
      <c r="B214" s="232"/>
      <c r="C214" s="233"/>
      <c r="D214" s="234" t="s">
        <v>148</v>
      </c>
      <c r="E214" s="235" t="s">
        <v>1</v>
      </c>
      <c r="F214" s="236" t="s">
        <v>980</v>
      </c>
      <c r="G214" s="233"/>
      <c r="H214" s="237">
        <v>218</v>
      </c>
      <c r="I214" s="238"/>
      <c r="J214" s="233"/>
      <c r="K214" s="233"/>
      <c r="L214" s="239"/>
      <c r="M214" s="240"/>
      <c r="N214" s="241"/>
      <c r="O214" s="241"/>
      <c r="P214" s="241"/>
      <c r="Q214" s="241"/>
      <c r="R214" s="241"/>
      <c r="S214" s="241"/>
      <c r="T214" s="242"/>
      <c r="U214" s="12"/>
      <c r="V214" s="12"/>
      <c r="W214" s="12"/>
      <c r="X214" s="12"/>
      <c r="Y214" s="12"/>
      <c r="Z214" s="12"/>
      <c r="AA214" s="12"/>
      <c r="AB214" s="12"/>
      <c r="AC214" s="12"/>
      <c r="AD214" s="12"/>
      <c r="AE214" s="12"/>
      <c r="AT214" s="243" t="s">
        <v>148</v>
      </c>
      <c r="AU214" s="243" t="s">
        <v>82</v>
      </c>
      <c r="AV214" s="12" t="s">
        <v>82</v>
      </c>
      <c r="AW214" s="12" t="s">
        <v>30</v>
      </c>
      <c r="AX214" s="12" t="s">
        <v>73</v>
      </c>
      <c r="AY214" s="243" t="s">
        <v>141</v>
      </c>
    </row>
    <row r="215" spans="1:51" s="13" customFormat="1" ht="12">
      <c r="A215" s="13"/>
      <c r="B215" s="244"/>
      <c r="C215" s="245"/>
      <c r="D215" s="234" t="s">
        <v>148</v>
      </c>
      <c r="E215" s="246" t="s">
        <v>1</v>
      </c>
      <c r="F215" s="247" t="s">
        <v>150</v>
      </c>
      <c r="G215" s="245"/>
      <c r="H215" s="248">
        <v>585.55</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148</v>
      </c>
      <c r="AU215" s="254" t="s">
        <v>82</v>
      </c>
      <c r="AV215" s="13" t="s">
        <v>147</v>
      </c>
      <c r="AW215" s="13" t="s">
        <v>30</v>
      </c>
      <c r="AX215" s="13" t="s">
        <v>80</v>
      </c>
      <c r="AY215" s="254" t="s">
        <v>141</v>
      </c>
    </row>
    <row r="216" spans="1:65" s="2" customFormat="1" ht="24.15" customHeight="1">
      <c r="A216" s="38"/>
      <c r="B216" s="39"/>
      <c r="C216" s="219" t="s">
        <v>402</v>
      </c>
      <c r="D216" s="219" t="s">
        <v>142</v>
      </c>
      <c r="E216" s="220" t="s">
        <v>981</v>
      </c>
      <c r="F216" s="221" t="s">
        <v>982</v>
      </c>
      <c r="G216" s="222" t="s">
        <v>743</v>
      </c>
      <c r="H216" s="223">
        <v>1.65</v>
      </c>
      <c r="I216" s="224"/>
      <c r="J216" s="225">
        <f>ROUND(I216*H216,2)</f>
        <v>0</v>
      </c>
      <c r="K216" s="221" t="s">
        <v>890</v>
      </c>
      <c r="L216" s="44"/>
      <c r="M216" s="226" t="s">
        <v>1</v>
      </c>
      <c r="N216" s="227" t="s">
        <v>38</v>
      </c>
      <c r="O216" s="91"/>
      <c r="P216" s="228">
        <f>O216*H216</f>
        <v>0</v>
      </c>
      <c r="Q216" s="228">
        <v>0</v>
      </c>
      <c r="R216" s="228">
        <f>Q216*H216</f>
        <v>0</v>
      </c>
      <c r="S216" s="228">
        <v>0</v>
      </c>
      <c r="T216" s="229">
        <f>S216*H216</f>
        <v>0</v>
      </c>
      <c r="U216" s="38"/>
      <c r="V216" s="38"/>
      <c r="W216" s="38"/>
      <c r="X216" s="38"/>
      <c r="Y216" s="38"/>
      <c r="Z216" s="38"/>
      <c r="AA216" s="38"/>
      <c r="AB216" s="38"/>
      <c r="AC216" s="38"/>
      <c r="AD216" s="38"/>
      <c r="AE216" s="38"/>
      <c r="AR216" s="230" t="s">
        <v>147</v>
      </c>
      <c r="AT216" s="230" t="s">
        <v>142</v>
      </c>
      <c r="AU216" s="230" t="s">
        <v>82</v>
      </c>
      <c r="AY216" s="17" t="s">
        <v>141</v>
      </c>
      <c r="BE216" s="231">
        <f>IF(N216="základní",J216,0)</f>
        <v>0</v>
      </c>
      <c r="BF216" s="231">
        <f>IF(N216="snížená",J216,0)</f>
        <v>0</v>
      </c>
      <c r="BG216" s="231">
        <f>IF(N216="zákl. přenesená",J216,0)</f>
        <v>0</v>
      </c>
      <c r="BH216" s="231">
        <f>IF(N216="sníž. přenesená",J216,0)</f>
        <v>0</v>
      </c>
      <c r="BI216" s="231">
        <f>IF(N216="nulová",J216,0)</f>
        <v>0</v>
      </c>
      <c r="BJ216" s="17" t="s">
        <v>80</v>
      </c>
      <c r="BK216" s="231">
        <f>ROUND(I216*H216,2)</f>
        <v>0</v>
      </c>
      <c r="BL216" s="17" t="s">
        <v>147</v>
      </c>
      <c r="BM216" s="230" t="s">
        <v>405</v>
      </c>
    </row>
    <row r="217" spans="1:51" s="14" customFormat="1" ht="12">
      <c r="A217" s="14"/>
      <c r="B217" s="259"/>
      <c r="C217" s="260"/>
      <c r="D217" s="234" t="s">
        <v>148</v>
      </c>
      <c r="E217" s="261" t="s">
        <v>1</v>
      </c>
      <c r="F217" s="262" t="s">
        <v>983</v>
      </c>
      <c r="G217" s="260"/>
      <c r="H217" s="261" t="s">
        <v>1</v>
      </c>
      <c r="I217" s="263"/>
      <c r="J217" s="260"/>
      <c r="K217" s="260"/>
      <c r="L217" s="264"/>
      <c r="M217" s="265"/>
      <c r="N217" s="266"/>
      <c r="O217" s="266"/>
      <c r="P217" s="266"/>
      <c r="Q217" s="266"/>
      <c r="R217" s="266"/>
      <c r="S217" s="266"/>
      <c r="T217" s="267"/>
      <c r="U217" s="14"/>
      <c r="V217" s="14"/>
      <c r="W217" s="14"/>
      <c r="X217" s="14"/>
      <c r="Y217" s="14"/>
      <c r="Z217" s="14"/>
      <c r="AA217" s="14"/>
      <c r="AB217" s="14"/>
      <c r="AC217" s="14"/>
      <c r="AD217" s="14"/>
      <c r="AE217" s="14"/>
      <c r="AT217" s="268" t="s">
        <v>148</v>
      </c>
      <c r="AU217" s="268" t="s">
        <v>82</v>
      </c>
      <c r="AV217" s="14" t="s">
        <v>80</v>
      </c>
      <c r="AW217" s="14" t="s">
        <v>30</v>
      </c>
      <c r="AX217" s="14" t="s">
        <v>73</v>
      </c>
      <c r="AY217" s="268" t="s">
        <v>141</v>
      </c>
    </row>
    <row r="218" spans="1:51" s="14" customFormat="1" ht="12">
      <c r="A218" s="14"/>
      <c r="B218" s="259"/>
      <c r="C218" s="260"/>
      <c r="D218" s="234" t="s">
        <v>148</v>
      </c>
      <c r="E218" s="261" t="s">
        <v>1</v>
      </c>
      <c r="F218" s="262" t="s">
        <v>984</v>
      </c>
      <c r="G218" s="260"/>
      <c r="H218" s="261" t="s">
        <v>1</v>
      </c>
      <c r="I218" s="263"/>
      <c r="J218" s="260"/>
      <c r="K218" s="260"/>
      <c r="L218" s="264"/>
      <c r="M218" s="265"/>
      <c r="N218" s="266"/>
      <c r="O218" s="266"/>
      <c r="P218" s="266"/>
      <c r="Q218" s="266"/>
      <c r="R218" s="266"/>
      <c r="S218" s="266"/>
      <c r="T218" s="267"/>
      <c r="U218" s="14"/>
      <c r="V218" s="14"/>
      <c r="W218" s="14"/>
      <c r="X218" s="14"/>
      <c r="Y218" s="14"/>
      <c r="Z218" s="14"/>
      <c r="AA218" s="14"/>
      <c r="AB218" s="14"/>
      <c r="AC218" s="14"/>
      <c r="AD218" s="14"/>
      <c r="AE218" s="14"/>
      <c r="AT218" s="268" t="s">
        <v>148</v>
      </c>
      <c r="AU218" s="268" t="s">
        <v>82</v>
      </c>
      <c r="AV218" s="14" t="s">
        <v>80</v>
      </c>
      <c r="AW218" s="14" t="s">
        <v>30</v>
      </c>
      <c r="AX218" s="14" t="s">
        <v>73</v>
      </c>
      <c r="AY218" s="268" t="s">
        <v>141</v>
      </c>
    </row>
    <row r="219" spans="1:51" s="12" customFormat="1" ht="12">
      <c r="A219" s="12"/>
      <c r="B219" s="232"/>
      <c r="C219" s="233"/>
      <c r="D219" s="234" t="s">
        <v>148</v>
      </c>
      <c r="E219" s="235" t="s">
        <v>1</v>
      </c>
      <c r="F219" s="236" t="s">
        <v>985</v>
      </c>
      <c r="G219" s="233"/>
      <c r="H219" s="237">
        <v>1.65</v>
      </c>
      <c r="I219" s="238"/>
      <c r="J219" s="233"/>
      <c r="K219" s="233"/>
      <c r="L219" s="239"/>
      <c r="M219" s="240"/>
      <c r="N219" s="241"/>
      <c r="O219" s="241"/>
      <c r="P219" s="241"/>
      <c r="Q219" s="241"/>
      <c r="R219" s="241"/>
      <c r="S219" s="241"/>
      <c r="T219" s="242"/>
      <c r="U219" s="12"/>
      <c r="V219" s="12"/>
      <c r="W219" s="12"/>
      <c r="X219" s="12"/>
      <c r="Y219" s="12"/>
      <c r="Z219" s="12"/>
      <c r="AA219" s="12"/>
      <c r="AB219" s="12"/>
      <c r="AC219" s="12"/>
      <c r="AD219" s="12"/>
      <c r="AE219" s="12"/>
      <c r="AT219" s="243" t="s">
        <v>148</v>
      </c>
      <c r="AU219" s="243" t="s">
        <v>82</v>
      </c>
      <c r="AV219" s="12" t="s">
        <v>82</v>
      </c>
      <c r="AW219" s="12" t="s">
        <v>30</v>
      </c>
      <c r="AX219" s="12" t="s">
        <v>73</v>
      </c>
      <c r="AY219" s="243" t="s">
        <v>141</v>
      </c>
    </row>
    <row r="220" spans="1:51" s="13" customFormat="1" ht="12">
      <c r="A220" s="13"/>
      <c r="B220" s="244"/>
      <c r="C220" s="245"/>
      <c r="D220" s="234" t="s">
        <v>148</v>
      </c>
      <c r="E220" s="246" t="s">
        <v>1</v>
      </c>
      <c r="F220" s="247" t="s">
        <v>150</v>
      </c>
      <c r="G220" s="245"/>
      <c r="H220" s="248">
        <v>1.65</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148</v>
      </c>
      <c r="AU220" s="254" t="s">
        <v>82</v>
      </c>
      <c r="AV220" s="13" t="s">
        <v>147</v>
      </c>
      <c r="AW220" s="13" t="s">
        <v>30</v>
      </c>
      <c r="AX220" s="13" t="s">
        <v>80</v>
      </c>
      <c r="AY220" s="254" t="s">
        <v>141</v>
      </c>
    </row>
    <row r="221" spans="1:65" s="2" customFormat="1" ht="14.4" customHeight="1">
      <c r="A221" s="38"/>
      <c r="B221" s="39"/>
      <c r="C221" s="273" t="s">
        <v>243</v>
      </c>
      <c r="D221" s="273" t="s">
        <v>153</v>
      </c>
      <c r="E221" s="274" t="s">
        <v>986</v>
      </c>
      <c r="F221" s="275" t="s">
        <v>987</v>
      </c>
      <c r="G221" s="276" t="s">
        <v>331</v>
      </c>
      <c r="H221" s="277">
        <v>6.27</v>
      </c>
      <c r="I221" s="278"/>
      <c r="J221" s="279">
        <f>ROUND(I221*H221,2)</f>
        <v>0</v>
      </c>
      <c r="K221" s="275" t="s">
        <v>890</v>
      </c>
      <c r="L221" s="280"/>
      <c r="M221" s="281" t="s">
        <v>1</v>
      </c>
      <c r="N221" s="282" t="s">
        <v>38</v>
      </c>
      <c r="O221" s="91"/>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162</v>
      </c>
      <c r="AT221" s="230" t="s">
        <v>153</v>
      </c>
      <c r="AU221" s="230" t="s">
        <v>82</v>
      </c>
      <c r="AY221" s="17" t="s">
        <v>141</v>
      </c>
      <c r="BE221" s="231">
        <f>IF(N221="základní",J221,0)</f>
        <v>0</v>
      </c>
      <c r="BF221" s="231">
        <f>IF(N221="snížená",J221,0)</f>
        <v>0</v>
      </c>
      <c r="BG221" s="231">
        <f>IF(N221="zákl. přenesená",J221,0)</f>
        <v>0</v>
      </c>
      <c r="BH221" s="231">
        <f>IF(N221="sníž. přenesená",J221,0)</f>
        <v>0</v>
      </c>
      <c r="BI221" s="231">
        <f>IF(N221="nulová",J221,0)</f>
        <v>0</v>
      </c>
      <c r="BJ221" s="17" t="s">
        <v>80</v>
      </c>
      <c r="BK221" s="231">
        <f>ROUND(I221*H221,2)</f>
        <v>0</v>
      </c>
      <c r="BL221" s="17" t="s">
        <v>147</v>
      </c>
      <c r="BM221" s="230" t="s">
        <v>410</v>
      </c>
    </row>
    <row r="222" spans="1:51" s="14" customFormat="1" ht="12">
      <c r="A222" s="14"/>
      <c r="B222" s="259"/>
      <c r="C222" s="260"/>
      <c r="D222" s="234" t="s">
        <v>148</v>
      </c>
      <c r="E222" s="261" t="s">
        <v>1</v>
      </c>
      <c r="F222" s="262" t="s">
        <v>988</v>
      </c>
      <c r="G222" s="260"/>
      <c r="H222" s="261" t="s">
        <v>1</v>
      </c>
      <c r="I222" s="263"/>
      <c r="J222" s="260"/>
      <c r="K222" s="260"/>
      <c r="L222" s="264"/>
      <c r="M222" s="265"/>
      <c r="N222" s="266"/>
      <c r="O222" s="266"/>
      <c r="P222" s="266"/>
      <c r="Q222" s="266"/>
      <c r="R222" s="266"/>
      <c r="S222" s="266"/>
      <c r="T222" s="267"/>
      <c r="U222" s="14"/>
      <c r="V222" s="14"/>
      <c r="W222" s="14"/>
      <c r="X222" s="14"/>
      <c r="Y222" s="14"/>
      <c r="Z222" s="14"/>
      <c r="AA222" s="14"/>
      <c r="AB222" s="14"/>
      <c r="AC222" s="14"/>
      <c r="AD222" s="14"/>
      <c r="AE222" s="14"/>
      <c r="AT222" s="268" t="s">
        <v>148</v>
      </c>
      <c r="AU222" s="268" t="s">
        <v>82</v>
      </c>
      <c r="AV222" s="14" t="s">
        <v>80</v>
      </c>
      <c r="AW222" s="14" t="s">
        <v>30</v>
      </c>
      <c r="AX222" s="14" t="s">
        <v>73</v>
      </c>
      <c r="AY222" s="268" t="s">
        <v>141</v>
      </c>
    </row>
    <row r="223" spans="1:51" s="12" customFormat="1" ht="12">
      <c r="A223" s="12"/>
      <c r="B223" s="232"/>
      <c r="C223" s="233"/>
      <c r="D223" s="234" t="s">
        <v>148</v>
      </c>
      <c r="E223" s="235" t="s">
        <v>1</v>
      </c>
      <c r="F223" s="236" t="s">
        <v>989</v>
      </c>
      <c r="G223" s="233"/>
      <c r="H223" s="237">
        <v>6.27</v>
      </c>
      <c r="I223" s="238"/>
      <c r="J223" s="233"/>
      <c r="K223" s="233"/>
      <c r="L223" s="239"/>
      <c r="M223" s="240"/>
      <c r="N223" s="241"/>
      <c r="O223" s="241"/>
      <c r="P223" s="241"/>
      <c r="Q223" s="241"/>
      <c r="R223" s="241"/>
      <c r="S223" s="241"/>
      <c r="T223" s="242"/>
      <c r="U223" s="12"/>
      <c r="V223" s="12"/>
      <c r="W223" s="12"/>
      <c r="X223" s="12"/>
      <c r="Y223" s="12"/>
      <c r="Z223" s="12"/>
      <c r="AA223" s="12"/>
      <c r="AB223" s="12"/>
      <c r="AC223" s="12"/>
      <c r="AD223" s="12"/>
      <c r="AE223" s="12"/>
      <c r="AT223" s="243" t="s">
        <v>148</v>
      </c>
      <c r="AU223" s="243" t="s">
        <v>82</v>
      </c>
      <c r="AV223" s="12" t="s">
        <v>82</v>
      </c>
      <c r="AW223" s="12" t="s">
        <v>30</v>
      </c>
      <c r="AX223" s="12" t="s">
        <v>73</v>
      </c>
      <c r="AY223" s="243" t="s">
        <v>141</v>
      </c>
    </row>
    <row r="224" spans="1:51" s="13" customFormat="1" ht="12">
      <c r="A224" s="13"/>
      <c r="B224" s="244"/>
      <c r="C224" s="245"/>
      <c r="D224" s="234" t="s">
        <v>148</v>
      </c>
      <c r="E224" s="246" t="s">
        <v>1</v>
      </c>
      <c r="F224" s="247" t="s">
        <v>150</v>
      </c>
      <c r="G224" s="245"/>
      <c r="H224" s="248">
        <v>6.27</v>
      </c>
      <c r="I224" s="249"/>
      <c r="J224" s="245"/>
      <c r="K224" s="245"/>
      <c r="L224" s="250"/>
      <c r="M224" s="251"/>
      <c r="N224" s="252"/>
      <c r="O224" s="252"/>
      <c r="P224" s="252"/>
      <c r="Q224" s="252"/>
      <c r="R224" s="252"/>
      <c r="S224" s="252"/>
      <c r="T224" s="253"/>
      <c r="U224" s="13"/>
      <c r="V224" s="13"/>
      <c r="W224" s="13"/>
      <c r="X224" s="13"/>
      <c r="Y224" s="13"/>
      <c r="Z224" s="13"/>
      <c r="AA224" s="13"/>
      <c r="AB224" s="13"/>
      <c r="AC224" s="13"/>
      <c r="AD224" s="13"/>
      <c r="AE224" s="13"/>
      <c r="AT224" s="254" t="s">
        <v>148</v>
      </c>
      <c r="AU224" s="254" t="s">
        <v>82</v>
      </c>
      <c r="AV224" s="13" t="s">
        <v>147</v>
      </c>
      <c r="AW224" s="13" t="s">
        <v>30</v>
      </c>
      <c r="AX224" s="13" t="s">
        <v>80</v>
      </c>
      <c r="AY224" s="254" t="s">
        <v>141</v>
      </c>
    </row>
    <row r="225" spans="1:65" s="2" customFormat="1" ht="24.15" customHeight="1">
      <c r="A225" s="38"/>
      <c r="B225" s="39"/>
      <c r="C225" s="219" t="s">
        <v>412</v>
      </c>
      <c r="D225" s="219" t="s">
        <v>142</v>
      </c>
      <c r="E225" s="220" t="s">
        <v>990</v>
      </c>
      <c r="F225" s="221" t="s">
        <v>991</v>
      </c>
      <c r="G225" s="222" t="s">
        <v>331</v>
      </c>
      <c r="H225" s="223">
        <v>1</v>
      </c>
      <c r="I225" s="224"/>
      <c r="J225" s="225">
        <f>ROUND(I225*H225,2)</f>
        <v>0</v>
      </c>
      <c r="K225" s="221" t="s">
        <v>1</v>
      </c>
      <c r="L225" s="44"/>
      <c r="M225" s="226" t="s">
        <v>1</v>
      </c>
      <c r="N225" s="227" t="s">
        <v>38</v>
      </c>
      <c r="O225" s="91"/>
      <c r="P225" s="228">
        <f>O225*H225</f>
        <v>0</v>
      </c>
      <c r="Q225" s="228">
        <v>0</v>
      </c>
      <c r="R225" s="228">
        <f>Q225*H225</f>
        <v>0</v>
      </c>
      <c r="S225" s="228">
        <v>0</v>
      </c>
      <c r="T225" s="229">
        <f>S225*H225</f>
        <v>0</v>
      </c>
      <c r="U225" s="38"/>
      <c r="V225" s="38"/>
      <c r="W225" s="38"/>
      <c r="X225" s="38"/>
      <c r="Y225" s="38"/>
      <c r="Z225" s="38"/>
      <c r="AA225" s="38"/>
      <c r="AB225" s="38"/>
      <c r="AC225" s="38"/>
      <c r="AD225" s="38"/>
      <c r="AE225" s="38"/>
      <c r="AR225" s="230" t="s">
        <v>147</v>
      </c>
      <c r="AT225" s="230" t="s">
        <v>142</v>
      </c>
      <c r="AU225" s="230" t="s">
        <v>82</v>
      </c>
      <c r="AY225" s="17" t="s">
        <v>141</v>
      </c>
      <c r="BE225" s="231">
        <f>IF(N225="základní",J225,0)</f>
        <v>0</v>
      </c>
      <c r="BF225" s="231">
        <f>IF(N225="snížená",J225,0)</f>
        <v>0</v>
      </c>
      <c r="BG225" s="231">
        <f>IF(N225="zákl. přenesená",J225,0)</f>
        <v>0</v>
      </c>
      <c r="BH225" s="231">
        <f>IF(N225="sníž. přenesená",J225,0)</f>
        <v>0</v>
      </c>
      <c r="BI225" s="231">
        <f>IF(N225="nulová",J225,0)</f>
        <v>0</v>
      </c>
      <c r="BJ225" s="17" t="s">
        <v>80</v>
      </c>
      <c r="BK225" s="231">
        <f>ROUND(I225*H225,2)</f>
        <v>0</v>
      </c>
      <c r="BL225" s="17" t="s">
        <v>147</v>
      </c>
      <c r="BM225" s="230" t="s">
        <v>415</v>
      </c>
    </row>
    <row r="226" spans="1:65" s="2" customFormat="1" ht="24.15" customHeight="1">
      <c r="A226" s="38"/>
      <c r="B226" s="39"/>
      <c r="C226" s="219" t="s">
        <v>247</v>
      </c>
      <c r="D226" s="219" t="s">
        <v>142</v>
      </c>
      <c r="E226" s="220" t="s">
        <v>992</v>
      </c>
      <c r="F226" s="221" t="s">
        <v>993</v>
      </c>
      <c r="G226" s="222" t="s">
        <v>889</v>
      </c>
      <c r="H226" s="223">
        <v>4</v>
      </c>
      <c r="I226" s="224"/>
      <c r="J226" s="225">
        <f>ROUND(I226*H226,2)</f>
        <v>0</v>
      </c>
      <c r="K226" s="221" t="s">
        <v>1</v>
      </c>
      <c r="L226" s="44"/>
      <c r="M226" s="226" t="s">
        <v>1</v>
      </c>
      <c r="N226" s="227" t="s">
        <v>38</v>
      </c>
      <c r="O226" s="91"/>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147</v>
      </c>
      <c r="AT226" s="230" t="s">
        <v>142</v>
      </c>
      <c r="AU226" s="230" t="s">
        <v>82</v>
      </c>
      <c r="AY226" s="17" t="s">
        <v>141</v>
      </c>
      <c r="BE226" s="231">
        <f>IF(N226="základní",J226,0)</f>
        <v>0</v>
      </c>
      <c r="BF226" s="231">
        <f>IF(N226="snížená",J226,0)</f>
        <v>0</v>
      </c>
      <c r="BG226" s="231">
        <f>IF(N226="zákl. přenesená",J226,0)</f>
        <v>0</v>
      </c>
      <c r="BH226" s="231">
        <f>IF(N226="sníž. přenesená",J226,0)</f>
        <v>0</v>
      </c>
      <c r="BI226" s="231">
        <f>IF(N226="nulová",J226,0)</f>
        <v>0</v>
      </c>
      <c r="BJ226" s="17" t="s">
        <v>80</v>
      </c>
      <c r="BK226" s="231">
        <f>ROUND(I226*H226,2)</f>
        <v>0</v>
      </c>
      <c r="BL226" s="17" t="s">
        <v>147</v>
      </c>
      <c r="BM226" s="230" t="s">
        <v>419</v>
      </c>
    </row>
    <row r="227" spans="1:65" s="2" customFormat="1" ht="24.15" customHeight="1">
      <c r="A227" s="38"/>
      <c r="B227" s="39"/>
      <c r="C227" s="219" t="s">
        <v>421</v>
      </c>
      <c r="D227" s="219" t="s">
        <v>142</v>
      </c>
      <c r="E227" s="220" t="s">
        <v>994</v>
      </c>
      <c r="F227" s="221" t="s">
        <v>995</v>
      </c>
      <c r="G227" s="222" t="s">
        <v>889</v>
      </c>
      <c r="H227" s="223">
        <v>21</v>
      </c>
      <c r="I227" s="224"/>
      <c r="J227" s="225">
        <f>ROUND(I227*H227,2)</f>
        <v>0</v>
      </c>
      <c r="K227" s="221" t="s">
        <v>1</v>
      </c>
      <c r="L227" s="44"/>
      <c r="M227" s="226" t="s">
        <v>1</v>
      </c>
      <c r="N227" s="227" t="s">
        <v>38</v>
      </c>
      <c r="O227" s="91"/>
      <c r="P227" s="228">
        <f>O227*H227</f>
        <v>0</v>
      </c>
      <c r="Q227" s="228">
        <v>0</v>
      </c>
      <c r="R227" s="228">
        <f>Q227*H227</f>
        <v>0</v>
      </c>
      <c r="S227" s="228">
        <v>0</v>
      </c>
      <c r="T227" s="229">
        <f>S227*H227</f>
        <v>0</v>
      </c>
      <c r="U227" s="38"/>
      <c r="V227" s="38"/>
      <c r="W227" s="38"/>
      <c r="X227" s="38"/>
      <c r="Y227" s="38"/>
      <c r="Z227" s="38"/>
      <c r="AA227" s="38"/>
      <c r="AB227" s="38"/>
      <c r="AC227" s="38"/>
      <c r="AD227" s="38"/>
      <c r="AE227" s="38"/>
      <c r="AR227" s="230" t="s">
        <v>147</v>
      </c>
      <c r="AT227" s="230" t="s">
        <v>142</v>
      </c>
      <c r="AU227" s="230" t="s">
        <v>82</v>
      </c>
      <c r="AY227" s="17" t="s">
        <v>141</v>
      </c>
      <c r="BE227" s="231">
        <f>IF(N227="základní",J227,0)</f>
        <v>0</v>
      </c>
      <c r="BF227" s="231">
        <f>IF(N227="snížená",J227,0)</f>
        <v>0</v>
      </c>
      <c r="BG227" s="231">
        <f>IF(N227="zákl. přenesená",J227,0)</f>
        <v>0</v>
      </c>
      <c r="BH227" s="231">
        <f>IF(N227="sníž. přenesená",J227,0)</f>
        <v>0</v>
      </c>
      <c r="BI227" s="231">
        <f>IF(N227="nulová",J227,0)</f>
        <v>0</v>
      </c>
      <c r="BJ227" s="17" t="s">
        <v>80</v>
      </c>
      <c r="BK227" s="231">
        <f>ROUND(I227*H227,2)</f>
        <v>0</v>
      </c>
      <c r="BL227" s="17" t="s">
        <v>147</v>
      </c>
      <c r="BM227" s="230" t="s">
        <v>424</v>
      </c>
    </row>
    <row r="228" spans="1:65" s="2" customFormat="1" ht="24.15" customHeight="1">
      <c r="A228" s="38"/>
      <c r="B228" s="39"/>
      <c r="C228" s="219" t="s">
        <v>253</v>
      </c>
      <c r="D228" s="219" t="s">
        <v>142</v>
      </c>
      <c r="E228" s="220" t="s">
        <v>996</v>
      </c>
      <c r="F228" s="221" t="s">
        <v>997</v>
      </c>
      <c r="G228" s="222" t="s">
        <v>889</v>
      </c>
      <c r="H228" s="223">
        <v>3</v>
      </c>
      <c r="I228" s="224"/>
      <c r="J228" s="225">
        <f>ROUND(I228*H228,2)</f>
        <v>0</v>
      </c>
      <c r="K228" s="221" t="s">
        <v>1</v>
      </c>
      <c r="L228" s="44"/>
      <c r="M228" s="226" t="s">
        <v>1</v>
      </c>
      <c r="N228" s="227" t="s">
        <v>38</v>
      </c>
      <c r="O228" s="91"/>
      <c r="P228" s="228">
        <f>O228*H228</f>
        <v>0</v>
      </c>
      <c r="Q228" s="228">
        <v>0</v>
      </c>
      <c r="R228" s="228">
        <f>Q228*H228</f>
        <v>0</v>
      </c>
      <c r="S228" s="228">
        <v>0</v>
      </c>
      <c r="T228" s="229">
        <f>S228*H228</f>
        <v>0</v>
      </c>
      <c r="U228" s="38"/>
      <c r="V228" s="38"/>
      <c r="W228" s="38"/>
      <c r="X228" s="38"/>
      <c r="Y228" s="38"/>
      <c r="Z228" s="38"/>
      <c r="AA228" s="38"/>
      <c r="AB228" s="38"/>
      <c r="AC228" s="38"/>
      <c r="AD228" s="38"/>
      <c r="AE228" s="38"/>
      <c r="AR228" s="230" t="s">
        <v>147</v>
      </c>
      <c r="AT228" s="230" t="s">
        <v>142</v>
      </c>
      <c r="AU228" s="230" t="s">
        <v>82</v>
      </c>
      <c r="AY228" s="17" t="s">
        <v>141</v>
      </c>
      <c r="BE228" s="231">
        <f>IF(N228="základní",J228,0)</f>
        <v>0</v>
      </c>
      <c r="BF228" s="231">
        <f>IF(N228="snížená",J228,0)</f>
        <v>0</v>
      </c>
      <c r="BG228" s="231">
        <f>IF(N228="zákl. přenesená",J228,0)</f>
        <v>0</v>
      </c>
      <c r="BH228" s="231">
        <f>IF(N228="sníž. přenesená",J228,0)</f>
        <v>0</v>
      </c>
      <c r="BI228" s="231">
        <f>IF(N228="nulová",J228,0)</f>
        <v>0</v>
      </c>
      <c r="BJ228" s="17" t="s">
        <v>80</v>
      </c>
      <c r="BK228" s="231">
        <f>ROUND(I228*H228,2)</f>
        <v>0</v>
      </c>
      <c r="BL228" s="17" t="s">
        <v>147</v>
      </c>
      <c r="BM228" s="230" t="s">
        <v>428</v>
      </c>
    </row>
    <row r="229" spans="1:65" s="2" customFormat="1" ht="24.15" customHeight="1">
      <c r="A229" s="38"/>
      <c r="B229" s="39"/>
      <c r="C229" s="219" t="s">
        <v>429</v>
      </c>
      <c r="D229" s="219" t="s">
        <v>142</v>
      </c>
      <c r="E229" s="220" t="s">
        <v>998</v>
      </c>
      <c r="F229" s="221" t="s">
        <v>999</v>
      </c>
      <c r="G229" s="222" t="s">
        <v>269</v>
      </c>
      <c r="H229" s="223">
        <v>205</v>
      </c>
      <c r="I229" s="224"/>
      <c r="J229" s="225">
        <f>ROUND(I229*H229,2)</f>
        <v>0</v>
      </c>
      <c r="K229" s="221" t="s">
        <v>890</v>
      </c>
      <c r="L229" s="44"/>
      <c r="M229" s="226" t="s">
        <v>1</v>
      </c>
      <c r="N229" s="227" t="s">
        <v>38</v>
      </c>
      <c r="O229" s="91"/>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147</v>
      </c>
      <c r="AT229" s="230" t="s">
        <v>142</v>
      </c>
      <c r="AU229" s="230" t="s">
        <v>82</v>
      </c>
      <c r="AY229" s="17" t="s">
        <v>141</v>
      </c>
      <c r="BE229" s="231">
        <f>IF(N229="základní",J229,0)</f>
        <v>0</v>
      </c>
      <c r="BF229" s="231">
        <f>IF(N229="snížená",J229,0)</f>
        <v>0</v>
      </c>
      <c r="BG229" s="231">
        <f>IF(N229="zákl. přenesená",J229,0)</f>
        <v>0</v>
      </c>
      <c r="BH229" s="231">
        <f>IF(N229="sníž. přenesená",J229,0)</f>
        <v>0</v>
      </c>
      <c r="BI229" s="231">
        <f>IF(N229="nulová",J229,0)</f>
        <v>0</v>
      </c>
      <c r="BJ229" s="17" t="s">
        <v>80</v>
      </c>
      <c r="BK229" s="231">
        <f>ROUND(I229*H229,2)</f>
        <v>0</v>
      </c>
      <c r="BL229" s="17" t="s">
        <v>147</v>
      </c>
      <c r="BM229" s="230" t="s">
        <v>432</v>
      </c>
    </row>
    <row r="230" spans="1:51" s="14" customFormat="1" ht="12">
      <c r="A230" s="14"/>
      <c r="B230" s="259"/>
      <c r="C230" s="260"/>
      <c r="D230" s="234" t="s">
        <v>148</v>
      </c>
      <c r="E230" s="261" t="s">
        <v>1</v>
      </c>
      <c r="F230" s="262" t="s">
        <v>922</v>
      </c>
      <c r="G230" s="260"/>
      <c r="H230" s="261" t="s">
        <v>1</v>
      </c>
      <c r="I230" s="263"/>
      <c r="J230" s="260"/>
      <c r="K230" s="260"/>
      <c r="L230" s="264"/>
      <c r="M230" s="265"/>
      <c r="N230" s="266"/>
      <c r="O230" s="266"/>
      <c r="P230" s="266"/>
      <c r="Q230" s="266"/>
      <c r="R230" s="266"/>
      <c r="S230" s="266"/>
      <c r="T230" s="267"/>
      <c r="U230" s="14"/>
      <c r="V230" s="14"/>
      <c r="W230" s="14"/>
      <c r="X230" s="14"/>
      <c r="Y230" s="14"/>
      <c r="Z230" s="14"/>
      <c r="AA230" s="14"/>
      <c r="AB230" s="14"/>
      <c r="AC230" s="14"/>
      <c r="AD230" s="14"/>
      <c r="AE230" s="14"/>
      <c r="AT230" s="268" t="s">
        <v>148</v>
      </c>
      <c r="AU230" s="268" t="s">
        <v>82</v>
      </c>
      <c r="AV230" s="14" t="s">
        <v>80</v>
      </c>
      <c r="AW230" s="14" t="s">
        <v>30</v>
      </c>
      <c r="AX230" s="14" t="s">
        <v>73</v>
      </c>
      <c r="AY230" s="268" t="s">
        <v>141</v>
      </c>
    </row>
    <row r="231" spans="1:51" s="12" customFormat="1" ht="12">
      <c r="A231" s="12"/>
      <c r="B231" s="232"/>
      <c r="C231" s="233"/>
      <c r="D231" s="234" t="s">
        <v>148</v>
      </c>
      <c r="E231" s="235" t="s">
        <v>1</v>
      </c>
      <c r="F231" s="236" t="s">
        <v>1000</v>
      </c>
      <c r="G231" s="233"/>
      <c r="H231" s="237">
        <v>205</v>
      </c>
      <c r="I231" s="238"/>
      <c r="J231" s="233"/>
      <c r="K231" s="233"/>
      <c r="L231" s="239"/>
      <c r="M231" s="240"/>
      <c r="N231" s="241"/>
      <c r="O231" s="241"/>
      <c r="P231" s="241"/>
      <c r="Q231" s="241"/>
      <c r="R231" s="241"/>
      <c r="S231" s="241"/>
      <c r="T231" s="242"/>
      <c r="U231" s="12"/>
      <c r="V231" s="12"/>
      <c r="W231" s="12"/>
      <c r="X231" s="12"/>
      <c r="Y231" s="12"/>
      <c r="Z231" s="12"/>
      <c r="AA231" s="12"/>
      <c r="AB231" s="12"/>
      <c r="AC231" s="12"/>
      <c r="AD231" s="12"/>
      <c r="AE231" s="12"/>
      <c r="AT231" s="243" t="s">
        <v>148</v>
      </c>
      <c r="AU231" s="243" t="s">
        <v>82</v>
      </c>
      <c r="AV231" s="12" t="s">
        <v>82</v>
      </c>
      <c r="AW231" s="12" t="s">
        <v>30</v>
      </c>
      <c r="AX231" s="12" t="s">
        <v>73</v>
      </c>
      <c r="AY231" s="243" t="s">
        <v>141</v>
      </c>
    </row>
    <row r="232" spans="1:51" s="13" customFormat="1" ht="12">
      <c r="A232" s="13"/>
      <c r="B232" s="244"/>
      <c r="C232" s="245"/>
      <c r="D232" s="234" t="s">
        <v>148</v>
      </c>
      <c r="E232" s="246" t="s">
        <v>1</v>
      </c>
      <c r="F232" s="247" t="s">
        <v>150</v>
      </c>
      <c r="G232" s="245"/>
      <c r="H232" s="248">
        <v>205</v>
      </c>
      <c r="I232" s="249"/>
      <c r="J232" s="245"/>
      <c r="K232" s="245"/>
      <c r="L232" s="250"/>
      <c r="M232" s="251"/>
      <c r="N232" s="252"/>
      <c r="O232" s="252"/>
      <c r="P232" s="252"/>
      <c r="Q232" s="252"/>
      <c r="R232" s="252"/>
      <c r="S232" s="252"/>
      <c r="T232" s="253"/>
      <c r="U232" s="13"/>
      <c r="V232" s="13"/>
      <c r="W232" s="13"/>
      <c r="X232" s="13"/>
      <c r="Y232" s="13"/>
      <c r="Z232" s="13"/>
      <c r="AA232" s="13"/>
      <c r="AB232" s="13"/>
      <c r="AC232" s="13"/>
      <c r="AD232" s="13"/>
      <c r="AE232" s="13"/>
      <c r="AT232" s="254" t="s">
        <v>148</v>
      </c>
      <c r="AU232" s="254" t="s">
        <v>82</v>
      </c>
      <c r="AV232" s="13" t="s">
        <v>147</v>
      </c>
      <c r="AW232" s="13" t="s">
        <v>30</v>
      </c>
      <c r="AX232" s="13" t="s">
        <v>80</v>
      </c>
      <c r="AY232" s="254" t="s">
        <v>141</v>
      </c>
    </row>
    <row r="233" spans="1:65" s="2" customFormat="1" ht="24.15" customHeight="1">
      <c r="A233" s="38"/>
      <c r="B233" s="39"/>
      <c r="C233" s="219" t="s">
        <v>345</v>
      </c>
      <c r="D233" s="219" t="s">
        <v>142</v>
      </c>
      <c r="E233" s="220" t="s">
        <v>1001</v>
      </c>
      <c r="F233" s="221" t="s">
        <v>1002</v>
      </c>
      <c r="G233" s="222" t="s">
        <v>269</v>
      </c>
      <c r="H233" s="223">
        <v>205</v>
      </c>
      <c r="I233" s="224"/>
      <c r="J233" s="225">
        <f>ROUND(I233*H233,2)</f>
        <v>0</v>
      </c>
      <c r="K233" s="221" t="s">
        <v>890</v>
      </c>
      <c r="L233" s="44"/>
      <c r="M233" s="226" t="s">
        <v>1</v>
      </c>
      <c r="N233" s="227" t="s">
        <v>38</v>
      </c>
      <c r="O233" s="91"/>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147</v>
      </c>
      <c r="AT233" s="230" t="s">
        <v>142</v>
      </c>
      <c r="AU233" s="230" t="s">
        <v>82</v>
      </c>
      <c r="AY233" s="17" t="s">
        <v>141</v>
      </c>
      <c r="BE233" s="231">
        <f>IF(N233="základní",J233,0)</f>
        <v>0</v>
      </c>
      <c r="BF233" s="231">
        <f>IF(N233="snížená",J233,0)</f>
        <v>0</v>
      </c>
      <c r="BG233" s="231">
        <f>IF(N233="zákl. přenesená",J233,0)</f>
        <v>0</v>
      </c>
      <c r="BH233" s="231">
        <f>IF(N233="sníž. přenesená",J233,0)</f>
        <v>0</v>
      </c>
      <c r="BI233" s="231">
        <f>IF(N233="nulová",J233,0)</f>
        <v>0</v>
      </c>
      <c r="BJ233" s="17" t="s">
        <v>80</v>
      </c>
      <c r="BK233" s="231">
        <f>ROUND(I233*H233,2)</f>
        <v>0</v>
      </c>
      <c r="BL233" s="17" t="s">
        <v>147</v>
      </c>
      <c r="BM233" s="230" t="s">
        <v>436</v>
      </c>
    </row>
    <row r="234" spans="1:65" s="2" customFormat="1" ht="14.4" customHeight="1">
      <c r="A234" s="38"/>
      <c r="B234" s="39"/>
      <c r="C234" s="273" t="s">
        <v>438</v>
      </c>
      <c r="D234" s="273" t="s">
        <v>153</v>
      </c>
      <c r="E234" s="274" t="s">
        <v>1003</v>
      </c>
      <c r="F234" s="275" t="s">
        <v>1004</v>
      </c>
      <c r="G234" s="276" t="s">
        <v>352</v>
      </c>
      <c r="H234" s="277">
        <v>6.15</v>
      </c>
      <c r="I234" s="278"/>
      <c r="J234" s="279">
        <f>ROUND(I234*H234,2)</f>
        <v>0</v>
      </c>
      <c r="K234" s="275" t="s">
        <v>890</v>
      </c>
      <c r="L234" s="280"/>
      <c r="M234" s="281" t="s">
        <v>1</v>
      </c>
      <c r="N234" s="282" t="s">
        <v>38</v>
      </c>
      <c r="O234" s="91"/>
      <c r="P234" s="228">
        <f>O234*H234</f>
        <v>0</v>
      </c>
      <c r="Q234" s="228">
        <v>0</v>
      </c>
      <c r="R234" s="228">
        <f>Q234*H234</f>
        <v>0</v>
      </c>
      <c r="S234" s="228">
        <v>0</v>
      </c>
      <c r="T234" s="229">
        <f>S234*H234</f>
        <v>0</v>
      </c>
      <c r="U234" s="38"/>
      <c r="V234" s="38"/>
      <c r="W234" s="38"/>
      <c r="X234" s="38"/>
      <c r="Y234" s="38"/>
      <c r="Z234" s="38"/>
      <c r="AA234" s="38"/>
      <c r="AB234" s="38"/>
      <c r="AC234" s="38"/>
      <c r="AD234" s="38"/>
      <c r="AE234" s="38"/>
      <c r="AR234" s="230" t="s">
        <v>162</v>
      </c>
      <c r="AT234" s="230" t="s">
        <v>153</v>
      </c>
      <c r="AU234" s="230" t="s">
        <v>82</v>
      </c>
      <c r="AY234" s="17" t="s">
        <v>141</v>
      </c>
      <c r="BE234" s="231">
        <f>IF(N234="základní",J234,0)</f>
        <v>0</v>
      </c>
      <c r="BF234" s="231">
        <f>IF(N234="snížená",J234,0)</f>
        <v>0</v>
      </c>
      <c r="BG234" s="231">
        <f>IF(N234="zákl. přenesená",J234,0)</f>
        <v>0</v>
      </c>
      <c r="BH234" s="231">
        <f>IF(N234="sníž. přenesená",J234,0)</f>
        <v>0</v>
      </c>
      <c r="BI234" s="231">
        <f>IF(N234="nulová",J234,0)</f>
        <v>0</v>
      </c>
      <c r="BJ234" s="17" t="s">
        <v>80</v>
      </c>
      <c r="BK234" s="231">
        <f>ROUND(I234*H234,2)</f>
        <v>0</v>
      </c>
      <c r="BL234" s="17" t="s">
        <v>147</v>
      </c>
      <c r="BM234" s="230" t="s">
        <v>441</v>
      </c>
    </row>
    <row r="235" spans="1:65" s="2" customFormat="1" ht="24.15" customHeight="1">
      <c r="A235" s="38"/>
      <c r="B235" s="39"/>
      <c r="C235" s="219" t="s">
        <v>349</v>
      </c>
      <c r="D235" s="219" t="s">
        <v>142</v>
      </c>
      <c r="E235" s="220" t="s">
        <v>1005</v>
      </c>
      <c r="F235" s="221" t="s">
        <v>1006</v>
      </c>
      <c r="G235" s="222" t="s">
        <v>269</v>
      </c>
      <c r="H235" s="223">
        <v>205</v>
      </c>
      <c r="I235" s="224"/>
      <c r="J235" s="225">
        <f>ROUND(I235*H235,2)</f>
        <v>0</v>
      </c>
      <c r="K235" s="221" t="s">
        <v>890</v>
      </c>
      <c r="L235" s="44"/>
      <c r="M235" s="226" t="s">
        <v>1</v>
      </c>
      <c r="N235" s="227" t="s">
        <v>38</v>
      </c>
      <c r="O235" s="91"/>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147</v>
      </c>
      <c r="AT235" s="230" t="s">
        <v>142</v>
      </c>
      <c r="AU235" s="230" t="s">
        <v>82</v>
      </c>
      <c r="AY235" s="17" t="s">
        <v>141</v>
      </c>
      <c r="BE235" s="231">
        <f>IF(N235="základní",J235,0)</f>
        <v>0</v>
      </c>
      <c r="BF235" s="231">
        <f>IF(N235="snížená",J235,0)</f>
        <v>0</v>
      </c>
      <c r="BG235" s="231">
        <f>IF(N235="zákl. přenesená",J235,0)</f>
        <v>0</v>
      </c>
      <c r="BH235" s="231">
        <f>IF(N235="sníž. přenesená",J235,0)</f>
        <v>0</v>
      </c>
      <c r="BI235" s="231">
        <f>IF(N235="nulová",J235,0)</f>
        <v>0</v>
      </c>
      <c r="BJ235" s="17" t="s">
        <v>80</v>
      </c>
      <c r="BK235" s="231">
        <f>ROUND(I235*H235,2)</f>
        <v>0</v>
      </c>
      <c r="BL235" s="17" t="s">
        <v>147</v>
      </c>
      <c r="BM235" s="230" t="s">
        <v>445</v>
      </c>
    </row>
    <row r="236" spans="1:65" s="2" customFormat="1" ht="37.8" customHeight="1">
      <c r="A236" s="38"/>
      <c r="B236" s="39"/>
      <c r="C236" s="219" t="s">
        <v>448</v>
      </c>
      <c r="D236" s="219" t="s">
        <v>142</v>
      </c>
      <c r="E236" s="220" t="s">
        <v>1007</v>
      </c>
      <c r="F236" s="221" t="s">
        <v>1008</v>
      </c>
      <c r="G236" s="222" t="s">
        <v>889</v>
      </c>
      <c r="H236" s="223">
        <v>9</v>
      </c>
      <c r="I236" s="224"/>
      <c r="J236" s="225">
        <f>ROUND(I236*H236,2)</f>
        <v>0</v>
      </c>
      <c r="K236" s="221" t="s">
        <v>1</v>
      </c>
      <c r="L236" s="44"/>
      <c r="M236" s="226" t="s">
        <v>1</v>
      </c>
      <c r="N236" s="227" t="s">
        <v>38</v>
      </c>
      <c r="O236" s="91"/>
      <c r="P236" s="228">
        <f>O236*H236</f>
        <v>0</v>
      </c>
      <c r="Q236" s="228">
        <v>0</v>
      </c>
      <c r="R236" s="228">
        <f>Q236*H236</f>
        <v>0</v>
      </c>
      <c r="S236" s="228">
        <v>0</v>
      </c>
      <c r="T236" s="229">
        <f>S236*H236</f>
        <v>0</v>
      </c>
      <c r="U236" s="38"/>
      <c r="V236" s="38"/>
      <c r="W236" s="38"/>
      <c r="X236" s="38"/>
      <c r="Y236" s="38"/>
      <c r="Z236" s="38"/>
      <c r="AA236" s="38"/>
      <c r="AB236" s="38"/>
      <c r="AC236" s="38"/>
      <c r="AD236" s="38"/>
      <c r="AE236" s="38"/>
      <c r="AR236" s="230" t="s">
        <v>147</v>
      </c>
      <c r="AT236" s="230" t="s">
        <v>142</v>
      </c>
      <c r="AU236" s="230" t="s">
        <v>82</v>
      </c>
      <c r="AY236" s="17" t="s">
        <v>141</v>
      </c>
      <c r="BE236" s="231">
        <f>IF(N236="základní",J236,0)</f>
        <v>0</v>
      </c>
      <c r="BF236" s="231">
        <f>IF(N236="snížená",J236,0)</f>
        <v>0</v>
      </c>
      <c r="BG236" s="231">
        <f>IF(N236="zákl. přenesená",J236,0)</f>
        <v>0</v>
      </c>
      <c r="BH236" s="231">
        <f>IF(N236="sníž. přenesená",J236,0)</f>
        <v>0</v>
      </c>
      <c r="BI236" s="231">
        <f>IF(N236="nulová",J236,0)</f>
        <v>0</v>
      </c>
      <c r="BJ236" s="17" t="s">
        <v>80</v>
      </c>
      <c r="BK236" s="231">
        <f>ROUND(I236*H236,2)</f>
        <v>0</v>
      </c>
      <c r="BL236" s="17" t="s">
        <v>147</v>
      </c>
      <c r="BM236" s="230" t="s">
        <v>451</v>
      </c>
    </row>
    <row r="237" spans="1:47" s="2" customFormat="1" ht="12">
      <c r="A237" s="38"/>
      <c r="B237" s="39"/>
      <c r="C237" s="40"/>
      <c r="D237" s="234" t="s">
        <v>154</v>
      </c>
      <c r="E237" s="40"/>
      <c r="F237" s="255" t="s">
        <v>1009</v>
      </c>
      <c r="G237" s="40"/>
      <c r="H237" s="40"/>
      <c r="I237" s="256"/>
      <c r="J237" s="40"/>
      <c r="K237" s="40"/>
      <c r="L237" s="44"/>
      <c r="M237" s="257"/>
      <c r="N237" s="258"/>
      <c r="O237" s="91"/>
      <c r="P237" s="91"/>
      <c r="Q237" s="91"/>
      <c r="R237" s="91"/>
      <c r="S237" s="91"/>
      <c r="T237" s="92"/>
      <c r="U237" s="38"/>
      <c r="V237" s="38"/>
      <c r="W237" s="38"/>
      <c r="X237" s="38"/>
      <c r="Y237" s="38"/>
      <c r="Z237" s="38"/>
      <c r="AA237" s="38"/>
      <c r="AB237" s="38"/>
      <c r="AC237" s="38"/>
      <c r="AD237" s="38"/>
      <c r="AE237" s="38"/>
      <c r="AT237" s="17" t="s">
        <v>154</v>
      </c>
      <c r="AU237" s="17" t="s">
        <v>82</v>
      </c>
    </row>
    <row r="238" spans="1:51" s="12" customFormat="1" ht="12">
      <c r="A238" s="12"/>
      <c r="B238" s="232"/>
      <c r="C238" s="233"/>
      <c r="D238" s="234" t="s">
        <v>148</v>
      </c>
      <c r="E238" s="235" t="s">
        <v>1</v>
      </c>
      <c r="F238" s="236" t="s">
        <v>1010</v>
      </c>
      <c r="G238" s="233"/>
      <c r="H238" s="237">
        <v>9</v>
      </c>
      <c r="I238" s="238"/>
      <c r="J238" s="233"/>
      <c r="K238" s="233"/>
      <c r="L238" s="239"/>
      <c r="M238" s="240"/>
      <c r="N238" s="241"/>
      <c r="O238" s="241"/>
      <c r="P238" s="241"/>
      <c r="Q238" s="241"/>
      <c r="R238" s="241"/>
      <c r="S238" s="241"/>
      <c r="T238" s="242"/>
      <c r="U238" s="12"/>
      <c r="V238" s="12"/>
      <c r="W238" s="12"/>
      <c r="X238" s="12"/>
      <c r="Y238" s="12"/>
      <c r="Z238" s="12"/>
      <c r="AA238" s="12"/>
      <c r="AB238" s="12"/>
      <c r="AC238" s="12"/>
      <c r="AD238" s="12"/>
      <c r="AE238" s="12"/>
      <c r="AT238" s="243" t="s">
        <v>148</v>
      </c>
      <c r="AU238" s="243" t="s">
        <v>82</v>
      </c>
      <c r="AV238" s="12" t="s">
        <v>82</v>
      </c>
      <c r="AW238" s="12" t="s">
        <v>30</v>
      </c>
      <c r="AX238" s="12" t="s">
        <v>73</v>
      </c>
      <c r="AY238" s="243" t="s">
        <v>141</v>
      </c>
    </row>
    <row r="239" spans="1:51" s="13" customFormat="1" ht="12">
      <c r="A239" s="13"/>
      <c r="B239" s="244"/>
      <c r="C239" s="245"/>
      <c r="D239" s="234" t="s">
        <v>148</v>
      </c>
      <c r="E239" s="246" t="s">
        <v>1</v>
      </c>
      <c r="F239" s="247" t="s">
        <v>150</v>
      </c>
      <c r="G239" s="245"/>
      <c r="H239" s="248">
        <v>9</v>
      </c>
      <c r="I239" s="249"/>
      <c r="J239" s="245"/>
      <c r="K239" s="245"/>
      <c r="L239" s="250"/>
      <c r="M239" s="251"/>
      <c r="N239" s="252"/>
      <c r="O239" s="252"/>
      <c r="P239" s="252"/>
      <c r="Q239" s="252"/>
      <c r="R239" s="252"/>
      <c r="S239" s="252"/>
      <c r="T239" s="253"/>
      <c r="U239" s="13"/>
      <c r="V239" s="13"/>
      <c r="W239" s="13"/>
      <c r="X239" s="13"/>
      <c r="Y239" s="13"/>
      <c r="Z239" s="13"/>
      <c r="AA239" s="13"/>
      <c r="AB239" s="13"/>
      <c r="AC239" s="13"/>
      <c r="AD239" s="13"/>
      <c r="AE239" s="13"/>
      <c r="AT239" s="254" t="s">
        <v>148</v>
      </c>
      <c r="AU239" s="254" t="s">
        <v>82</v>
      </c>
      <c r="AV239" s="13" t="s">
        <v>147</v>
      </c>
      <c r="AW239" s="13" t="s">
        <v>30</v>
      </c>
      <c r="AX239" s="13" t="s">
        <v>80</v>
      </c>
      <c r="AY239" s="254" t="s">
        <v>141</v>
      </c>
    </row>
    <row r="240" spans="1:65" s="2" customFormat="1" ht="14.4" customHeight="1">
      <c r="A240" s="38"/>
      <c r="B240" s="39"/>
      <c r="C240" s="273" t="s">
        <v>353</v>
      </c>
      <c r="D240" s="273" t="s">
        <v>153</v>
      </c>
      <c r="E240" s="274" t="s">
        <v>1011</v>
      </c>
      <c r="F240" s="275" t="s">
        <v>1012</v>
      </c>
      <c r="G240" s="276" t="s">
        <v>889</v>
      </c>
      <c r="H240" s="277">
        <v>9</v>
      </c>
      <c r="I240" s="278"/>
      <c r="J240" s="279">
        <f>ROUND(I240*H240,2)</f>
        <v>0</v>
      </c>
      <c r="K240" s="275" t="s">
        <v>1</v>
      </c>
      <c r="L240" s="280"/>
      <c r="M240" s="281" t="s">
        <v>1</v>
      </c>
      <c r="N240" s="282" t="s">
        <v>38</v>
      </c>
      <c r="O240" s="91"/>
      <c r="P240" s="228">
        <f>O240*H240</f>
        <v>0</v>
      </c>
      <c r="Q240" s="228">
        <v>0</v>
      </c>
      <c r="R240" s="228">
        <f>Q240*H240</f>
        <v>0</v>
      </c>
      <c r="S240" s="228">
        <v>0</v>
      </c>
      <c r="T240" s="229">
        <f>S240*H240</f>
        <v>0</v>
      </c>
      <c r="U240" s="38"/>
      <c r="V240" s="38"/>
      <c r="W240" s="38"/>
      <c r="X240" s="38"/>
      <c r="Y240" s="38"/>
      <c r="Z240" s="38"/>
      <c r="AA240" s="38"/>
      <c r="AB240" s="38"/>
      <c r="AC240" s="38"/>
      <c r="AD240" s="38"/>
      <c r="AE240" s="38"/>
      <c r="AR240" s="230" t="s">
        <v>162</v>
      </c>
      <c r="AT240" s="230" t="s">
        <v>153</v>
      </c>
      <c r="AU240" s="230" t="s">
        <v>82</v>
      </c>
      <c r="AY240" s="17" t="s">
        <v>141</v>
      </c>
      <c r="BE240" s="231">
        <f>IF(N240="základní",J240,0)</f>
        <v>0</v>
      </c>
      <c r="BF240" s="231">
        <f>IF(N240="snížená",J240,0)</f>
        <v>0</v>
      </c>
      <c r="BG240" s="231">
        <f>IF(N240="zákl. přenesená",J240,0)</f>
        <v>0</v>
      </c>
      <c r="BH240" s="231">
        <f>IF(N240="sníž. přenesená",J240,0)</f>
        <v>0</v>
      </c>
      <c r="BI240" s="231">
        <f>IF(N240="nulová",J240,0)</f>
        <v>0</v>
      </c>
      <c r="BJ240" s="17" t="s">
        <v>80</v>
      </c>
      <c r="BK240" s="231">
        <f>ROUND(I240*H240,2)</f>
        <v>0</v>
      </c>
      <c r="BL240" s="17" t="s">
        <v>147</v>
      </c>
      <c r="BM240" s="230" t="s">
        <v>454</v>
      </c>
    </row>
    <row r="241" spans="1:65" s="2" customFormat="1" ht="24.15" customHeight="1">
      <c r="A241" s="38"/>
      <c r="B241" s="39"/>
      <c r="C241" s="219" t="s">
        <v>456</v>
      </c>
      <c r="D241" s="219" t="s">
        <v>142</v>
      </c>
      <c r="E241" s="220" t="s">
        <v>1013</v>
      </c>
      <c r="F241" s="221" t="s">
        <v>1014</v>
      </c>
      <c r="G241" s="222" t="s">
        <v>889</v>
      </c>
      <c r="H241" s="223">
        <v>9</v>
      </c>
      <c r="I241" s="224"/>
      <c r="J241" s="225">
        <f>ROUND(I241*H241,2)</f>
        <v>0</v>
      </c>
      <c r="K241" s="221" t="s">
        <v>890</v>
      </c>
      <c r="L241" s="44"/>
      <c r="M241" s="226" t="s">
        <v>1</v>
      </c>
      <c r="N241" s="227" t="s">
        <v>38</v>
      </c>
      <c r="O241" s="91"/>
      <c r="P241" s="228">
        <f>O241*H241</f>
        <v>0</v>
      </c>
      <c r="Q241" s="228">
        <v>0</v>
      </c>
      <c r="R241" s="228">
        <f>Q241*H241</f>
        <v>0</v>
      </c>
      <c r="S241" s="228">
        <v>0</v>
      </c>
      <c r="T241" s="229">
        <f>S241*H241</f>
        <v>0</v>
      </c>
      <c r="U241" s="38"/>
      <c r="V241" s="38"/>
      <c r="W241" s="38"/>
      <c r="X241" s="38"/>
      <c r="Y241" s="38"/>
      <c r="Z241" s="38"/>
      <c r="AA241" s="38"/>
      <c r="AB241" s="38"/>
      <c r="AC241" s="38"/>
      <c r="AD241" s="38"/>
      <c r="AE241" s="38"/>
      <c r="AR241" s="230" t="s">
        <v>147</v>
      </c>
      <c r="AT241" s="230" t="s">
        <v>142</v>
      </c>
      <c r="AU241" s="230" t="s">
        <v>82</v>
      </c>
      <c r="AY241" s="17" t="s">
        <v>141</v>
      </c>
      <c r="BE241" s="231">
        <f>IF(N241="základní",J241,0)</f>
        <v>0</v>
      </c>
      <c r="BF241" s="231">
        <f>IF(N241="snížená",J241,0)</f>
        <v>0</v>
      </c>
      <c r="BG241" s="231">
        <f>IF(N241="zákl. přenesená",J241,0)</f>
        <v>0</v>
      </c>
      <c r="BH241" s="231">
        <f>IF(N241="sníž. přenesená",J241,0)</f>
        <v>0</v>
      </c>
      <c r="BI241" s="231">
        <f>IF(N241="nulová",J241,0)</f>
        <v>0</v>
      </c>
      <c r="BJ241" s="17" t="s">
        <v>80</v>
      </c>
      <c r="BK241" s="231">
        <f>ROUND(I241*H241,2)</f>
        <v>0</v>
      </c>
      <c r="BL241" s="17" t="s">
        <v>147</v>
      </c>
      <c r="BM241" s="230" t="s">
        <v>459</v>
      </c>
    </row>
    <row r="242" spans="1:65" s="2" customFormat="1" ht="14.4" customHeight="1">
      <c r="A242" s="38"/>
      <c r="B242" s="39"/>
      <c r="C242" s="273" t="s">
        <v>357</v>
      </c>
      <c r="D242" s="273" t="s">
        <v>153</v>
      </c>
      <c r="E242" s="274" t="s">
        <v>1015</v>
      </c>
      <c r="F242" s="275" t="s">
        <v>1016</v>
      </c>
      <c r="G242" s="276" t="s">
        <v>889</v>
      </c>
      <c r="H242" s="277">
        <v>27</v>
      </c>
      <c r="I242" s="278"/>
      <c r="J242" s="279">
        <f>ROUND(I242*H242,2)</f>
        <v>0</v>
      </c>
      <c r="K242" s="275" t="s">
        <v>1</v>
      </c>
      <c r="L242" s="280"/>
      <c r="M242" s="281" t="s">
        <v>1</v>
      </c>
      <c r="N242" s="282" t="s">
        <v>38</v>
      </c>
      <c r="O242" s="91"/>
      <c r="P242" s="228">
        <f>O242*H242</f>
        <v>0</v>
      </c>
      <c r="Q242" s="228">
        <v>0</v>
      </c>
      <c r="R242" s="228">
        <f>Q242*H242</f>
        <v>0</v>
      </c>
      <c r="S242" s="228">
        <v>0</v>
      </c>
      <c r="T242" s="229">
        <f>S242*H242</f>
        <v>0</v>
      </c>
      <c r="U242" s="38"/>
      <c r="V242" s="38"/>
      <c r="W242" s="38"/>
      <c r="X242" s="38"/>
      <c r="Y242" s="38"/>
      <c r="Z242" s="38"/>
      <c r="AA242" s="38"/>
      <c r="AB242" s="38"/>
      <c r="AC242" s="38"/>
      <c r="AD242" s="38"/>
      <c r="AE242" s="38"/>
      <c r="AR242" s="230" t="s">
        <v>162</v>
      </c>
      <c r="AT242" s="230" t="s">
        <v>153</v>
      </c>
      <c r="AU242" s="230" t="s">
        <v>82</v>
      </c>
      <c r="AY242" s="17" t="s">
        <v>141</v>
      </c>
      <c r="BE242" s="231">
        <f>IF(N242="základní",J242,0)</f>
        <v>0</v>
      </c>
      <c r="BF242" s="231">
        <f>IF(N242="snížená",J242,0)</f>
        <v>0</v>
      </c>
      <c r="BG242" s="231">
        <f>IF(N242="zákl. přenesená",J242,0)</f>
        <v>0</v>
      </c>
      <c r="BH242" s="231">
        <f>IF(N242="sníž. přenesená",J242,0)</f>
        <v>0</v>
      </c>
      <c r="BI242" s="231">
        <f>IF(N242="nulová",J242,0)</f>
        <v>0</v>
      </c>
      <c r="BJ242" s="17" t="s">
        <v>80</v>
      </c>
      <c r="BK242" s="231">
        <f>ROUND(I242*H242,2)</f>
        <v>0</v>
      </c>
      <c r="BL242" s="17" t="s">
        <v>147</v>
      </c>
      <c r="BM242" s="230" t="s">
        <v>463</v>
      </c>
    </row>
    <row r="243" spans="1:65" s="2" customFormat="1" ht="24.15" customHeight="1">
      <c r="A243" s="38"/>
      <c r="B243" s="39"/>
      <c r="C243" s="219" t="s">
        <v>465</v>
      </c>
      <c r="D243" s="219" t="s">
        <v>142</v>
      </c>
      <c r="E243" s="220" t="s">
        <v>1017</v>
      </c>
      <c r="F243" s="221" t="s">
        <v>1018</v>
      </c>
      <c r="G243" s="222" t="s">
        <v>889</v>
      </c>
      <c r="H243" s="223">
        <v>9</v>
      </c>
      <c r="I243" s="224"/>
      <c r="J243" s="225">
        <f>ROUND(I243*H243,2)</f>
        <v>0</v>
      </c>
      <c r="K243" s="221" t="s">
        <v>890</v>
      </c>
      <c r="L243" s="44"/>
      <c r="M243" s="226" t="s">
        <v>1</v>
      </c>
      <c r="N243" s="227" t="s">
        <v>38</v>
      </c>
      <c r="O243" s="91"/>
      <c r="P243" s="228">
        <f>O243*H243</f>
        <v>0</v>
      </c>
      <c r="Q243" s="228">
        <v>0</v>
      </c>
      <c r="R243" s="228">
        <f>Q243*H243</f>
        <v>0</v>
      </c>
      <c r="S243" s="228">
        <v>0</v>
      </c>
      <c r="T243" s="229">
        <f>S243*H243</f>
        <v>0</v>
      </c>
      <c r="U243" s="38"/>
      <c r="V243" s="38"/>
      <c r="W243" s="38"/>
      <c r="X243" s="38"/>
      <c r="Y243" s="38"/>
      <c r="Z243" s="38"/>
      <c r="AA243" s="38"/>
      <c r="AB243" s="38"/>
      <c r="AC243" s="38"/>
      <c r="AD243" s="38"/>
      <c r="AE243" s="38"/>
      <c r="AR243" s="230" t="s">
        <v>147</v>
      </c>
      <c r="AT243" s="230" t="s">
        <v>142</v>
      </c>
      <c r="AU243" s="230" t="s">
        <v>82</v>
      </c>
      <c r="AY243" s="17" t="s">
        <v>141</v>
      </c>
      <c r="BE243" s="231">
        <f>IF(N243="základní",J243,0)</f>
        <v>0</v>
      </c>
      <c r="BF243" s="231">
        <f>IF(N243="snížená",J243,0)</f>
        <v>0</v>
      </c>
      <c r="BG243" s="231">
        <f>IF(N243="zákl. přenesená",J243,0)</f>
        <v>0</v>
      </c>
      <c r="BH243" s="231">
        <f>IF(N243="sníž. přenesená",J243,0)</f>
        <v>0</v>
      </c>
      <c r="BI243" s="231">
        <f>IF(N243="nulová",J243,0)</f>
        <v>0</v>
      </c>
      <c r="BJ243" s="17" t="s">
        <v>80</v>
      </c>
      <c r="BK243" s="231">
        <f>ROUND(I243*H243,2)</f>
        <v>0</v>
      </c>
      <c r="BL243" s="17" t="s">
        <v>147</v>
      </c>
      <c r="BM243" s="230" t="s">
        <v>468</v>
      </c>
    </row>
    <row r="244" spans="1:65" s="2" customFormat="1" ht="24.15" customHeight="1">
      <c r="A244" s="38"/>
      <c r="B244" s="39"/>
      <c r="C244" s="219" t="s">
        <v>362</v>
      </c>
      <c r="D244" s="219" t="s">
        <v>142</v>
      </c>
      <c r="E244" s="220" t="s">
        <v>1019</v>
      </c>
      <c r="F244" s="221" t="s">
        <v>1020</v>
      </c>
      <c r="G244" s="222" t="s">
        <v>889</v>
      </c>
      <c r="H244" s="223">
        <v>9</v>
      </c>
      <c r="I244" s="224"/>
      <c r="J244" s="225">
        <f>ROUND(I244*H244,2)</f>
        <v>0</v>
      </c>
      <c r="K244" s="221" t="s">
        <v>890</v>
      </c>
      <c r="L244" s="44"/>
      <c r="M244" s="226" t="s">
        <v>1</v>
      </c>
      <c r="N244" s="227" t="s">
        <v>38</v>
      </c>
      <c r="O244" s="91"/>
      <c r="P244" s="228">
        <f>O244*H244</f>
        <v>0</v>
      </c>
      <c r="Q244" s="228">
        <v>0</v>
      </c>
      <c r="R244" s="228">
        <f>Q244*H244</f>
        <v>0</v>
      </c>
      <c r="S244" s="228">
        <v>0</v>
      </c>
      <c r="T244" s="229">
        <f>S244*H244</f>
        <v>0</v>
      </c>
      <c r="U244" s="38"/>
      <c r="V244" s="38"/>
      <c r="W244" s="38"/>
      <c r="X244" s="38"/>
      <c r="Y244" s="38"/>
      <c r="Z244" s="38"/>
      <c r="AA244" s="38"/>
      <c r="AB244" s="38"/>
      <c r="AC244" s="38"/>
      <c r="AD244" s="38"/>
      <c r="AE244" s="38"/>
      <c r="AR244" s="230" t="s">
        <v>147</v>
      </c>
      <c r="AT244" s="230" t="s">
        <v>142</v>
      </c>
      <c r="AU244" s="230" t="s">
        <v>82</v>
      </c>
      <c r="AY244" s="17" t="s">
        <v>141</v>
      </c>
      <c r="BE244" s="231">
        <f>IF(N244="základní",J244,0)</f>
        <v>0</v>
      </c>
      <c r="BF244" s="231">
        <f>IF(N244="snížená",J244,0)</f>
        <v>0</v>
      </c>
      <c r="BG244" s="231">
        <f>IF(N244="zákl. přenesená",J244,0)</f>
        <v>0</v>
      </c>
      <c r="BH244" s="231">
        <f>IF(N244="sníž. přenesená",J244,0)</f>
        <v>0</v>
      </c>
      <c r="BI244" s="231">
        <f>IF(N244="nulová",J244,0)</f>
        <v>0</v>
      </c>
      <c r="BJ244" s="17" t="s">
        <v>80</v>
      </c>
      <c r="BK244" s="231">
        <f>ROUND(I244*H244,2)</f>
        <v>0</v>
      </c>
      <c r="BL244" s="17" t="s">
        <v>147</v>
      </c>
      <c r="BM244" s="230" t="s">
        <v>472</v>
      </c>
    </row>
    <row r="245" spans="1:65" s="2" customFormat="1" ht="14.4" customHeight="1">
      <c r="A245" s="38"/>
      <c r="B245" s="39"/>
      <c r="C245" s="273" t="s">
        <v>474</v>
      </c>
      <c r="D245" s="273" t="s">
        <v>153</v>
      </c>
      <c r="E245" s="274" t="s">
        <v>1021</v>
      </c>
      <c r="F245" s="275" t="s">
        <v>1022</v>
      </c>
      <c r="G245" s="276" t="s">
        <v>269</v>
      </c>
      <c r="H245" s="277">
        <v>5.4</v>
      </c>
      <c r="I245" s="278"/>
      <c r="J245" s="279">
        <f>ROUND(I245*H245,2)</f>
        <v>0</v>
      </c>
      <c r="K245" s="275" t="s">
        <v>890</v>
      </c>
      <c r="L245" s="280"/>
      <c r="M245" s="281" t="s">
        <v>1</v>
      </c>
      <c r="N245" s="282" t="s">
        <v>38</v>
      </c>
      <c r="O245" s="91"/>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162</v>
      </c>
      <c r="AT245" s="230" t="s">
        <v>153</v>
      </c>
      <c r="AU245" s="230" t="s">
        <v>82</v>
      </c>
      <c r="AY245" s="17" t="s">
        <v>141</v>
      </c>
      <c r="BE245" s="231">
        <f>IF(N245="základní",J245,0)</f>
        <v>0</v>
      </c>
      <c r="BF245" s="231">
        <f>IF(N245="snížená",J245,0)</f>
        <v>0</v>
      </c>
      <c r="BG245" s="231">
        <f>IF(N245="zákl. přenesená",J245,0)</f>
        <v>0</v>
      </c>
      <c r="BH245" s="231">
        <f>IF(N245="sníž. přenesená",J245,0)</f>
        <v>0</v>
      </c>
      <c r="BI245" s="231">
        <f>IF(N245="nulová",J245,0)</f>
        <v>0</v>
      </c>
      <c r="BJ245" s="17" t="s">
        <v>80</v>
      </c>
      <c r="BK245" s="231">
        <f>ROUND(I245*H245,2)</f>
        <v>0</v>
      </c>
      <c r="BL245" s="17" t="s">
        <v>147</v>
      </c>
      <c r="BM245" s="230" t="s">
        <v>477</v>
      </c>
    </row>
    <row r="246" spans="1:65" s="2" customFormat="1" ht="24.15" customHeight="1">
      <c r="A246" s="38"/>
      <c r="B246" s="39"/>
      <c r="C246" s="219" t="s">
        <v>365</v>
      </c>
      <c r="D246" s="219" t="s">
        <v>142</v>
      </c>
      <c r="E246" s="220" t="s">
        <v>1023</v>
      </c>
      <c r="F246" s="221" t="s">
        <v>1024</v>
      </c>
      <c r="G246" s="222" t="s">
        <v>331</v>
      </c>
      <c r="H246" s="223">
        <v>0.002</v>
      </c>
      <c r="I246" s="224"/>
      <c r="J246" s="225">
        <f>ROUND(I246*H246,2)</f>
        <v>0</v>
      </c>
      <c r="K246" s="221" t="s">
        <v>890</v>
      </c>
      <c r="L246" s="44"/>
      <c r="M246" s="226" t="s">
        <v>1</v>
      </c>
      <c r="N246" s="227" t="s">
        <v>38</v>
      </c>
      <c r="O246" s="91"/>
      <c r="P246" s="228">
        <f>O246*H246</f>
        <v>0</v>
      </c>
      <c r="Q246" s="228">
        <v>0</v>
      </c>
      <c r="R246" s="228">
        <f>Q246*H246</f>
        <v>0</v>
      </c>
      <c r="S246" s="228">
        <v>0</v>
      </c>
      <c r="T246" s="229">
        <f>S246*H246</f>
        <v>0</v>
      </c>
      <c r="U246" s="38"/>
      <c r="V246" s="38"/>
      <c r="W246" s="38"/>
      <c r="X246" s="38"/>
      <c r="Y246" s="38"/>
      <c r="Z246" s="38"/>
      <c r="AA246" s="38"/>
      <c r="AB246" s="38"/>
      <c r="AC246" s="38"/>
      <c r="AD246" s="38"/>
      <c r="AE246" s="38"/>
      <c r="AR246" s="230" t="s">
        <v>147</v>
      </c>
      <c r="AT246" s="230" t="s">
        <v>142</v>
      </c>
      <c r="AU246" s="230" t="s">
        <v>82</v>
      </c>
      <c r="AY246" s="17" t="s">
        <v>141</v>
      </c>
      <c r="BE246" s="231">
        <f>IF(N246="základní",J246,0)</f>
        <v>0</v>
      </c>
      <c r="BF246" s="231">
        <f>IF(N246="snížená",J246,0)</f>
        <v>0</v>
      </c>
      <c r="BG246" s="231">
        <f>IF(N246="zákl. přenesená",J246,0)</f>
        <v>0</v>
      </c>
      <c r="BH246" s="231">
        <f>IF(N246="sníž. přenesená",J246,0)</f>
        <v>0</v>
      </c>
      <c r="BI246" s="231">
        <f>IF(N246="nulová",J246,0)</f>
        <v>0</v>
      </c>
      <c r="BJ246" s="17" t="s">
        <v>80</v>
      </c>
      <c r="BK246" s="231">
        <f>ROUND(I246*H246,2)</f>
        <v>0</v>
      </c>
      <c r="BL246" s="17" t="s">
        <v>147</v>
      </c>
      <c r="BM246" s="230" t="s">
        <v>481</v>
      </c>
    </row>
    <row r="247" spans="1:65" s="2" customFormat="1" ht="14.4" customHeight="1">
      <c r="A247" s="38"/>
      <c r="B247" s="39"/>
      <c r="C247" s="273" t="s">
        <v>483</v>
      </c>
      <c r="D247" s="273" t="s">
        <v>153</v>
      </c>
      <c r="E247" s="274" t="s">
        <v>1025</v>
      </c>
      <c r="F247" s="275" t="s">
        <v>1026</v>
      </c>
      <c r="G247" s="276" t="s">
        <v>352</v>
      </c>
      <c r="H247" s="277">
        <v>2</v>
      </c>
      <c r="I247" s="278"/>
      <c r="J247" s="279">
        <f>ROUND(I247*H247,2)</f>
        <v>0</v>
      </c>
      <c r="K247" s="275" t="s">
        <v>890</v>
      </c>
      <c r="L247" s="280"/>
      <c r="M247" s="281" t="s">
        <v>1</v>
      </c>
      <c r="N247" s="282" t="s">
        <v>38</v>
      </c>
      <c r="O247" s="91"/>
      <c r="P247" s="228">
        <f>O247*H247</f>
        <v>0</v>
      </c>
      <c r="Q247" s="228">
        <v>0</v>
      </c>
      <c r="R247" s="228">
        <f>Q247*H247</f>
        <v>0</v>
      </c>
      <c r="S247" s="228">
        <v>0</v>
      </c>
      <c r="T247" s="229">
        <f>S247*H247</f>
        <v>0</v>
      </c>
      <c r="U247" s="38"/>
      <c r="V247" s="38"/>
      <c r="W247" s="38"/>
      <c r="X247" s="38"/>
      <c r="Y247" s="38"/>
      <c r="Z247" s="38"/>
      <c r="AA247" s="38"/>
      <c r="AB247" s="38"/>
      <c r="AC247" s="38"/>
      <c r="AD247" s="38"/>
      <c r="AE247" s="38"/>
      <c r="AR247" s="230" t="s">
        <v>162</v>
      </c>
      <c r="AT247" s="230" t="s">
        <v>153</v>
      </c>
      <c r="AU247" s="230" t="s">
        <v>82</v>
      </c>
      <c r="AY247" s="17" t="s">
        <v>141</v>
      </c>
      <c r="BE247" s="231">
        <f>IF(N247="základní",J247,0)</f>
        <v>0</v>
      </c>
      <c r="BF247" s="231">
        <f>IF(N247="snížená",J247,0)</f>
        <v>0</v>
      </c>
      <c r="BG247" s="231">
        <f>IF(N247="zákl. přenesená",J247,0)</f>
        <v>0</v>
      </c>
      <c r="BH247" s="231">
        <f>IF(N247="sníž. přenesená",J247,0)</f>
        <v>0</v>
      </c>
      <c r="BI247" s="231">
        <f>IF(N247="nulová",J247,0)</f>
        <v>0</v>
      </c>
      <c r="BJ247" s="17" t="s">
        <v>80</v>
      </c>
      <c r="BK247" s="231">
        <f>ROUND(I247*H247,2)</f>
        <v>0</v>
      </c>
      <c r="BL247" s="17" t="s">
        <v>147</v>
      </c>
      <c r="BM247" s="230" t="s">
        <v>486</v>
      </c>
    </row>
    <row r="248" spans="1:65" s="2" customFormat="1" ht="14.4" customHeight="1">
      <c r="A248" s="38"/>
      <c r="B248" s="39"/>
      <c r="C248" s="219" t="s">
        <v>370</v>
      </c>
      <c r="D248" s="219" t="s">
        <v>142</v>
      </c>
      <c r="E248" s="220" t="s">
        <v>1027</v>
      </c>
      <c r="F248" s="221" t="s">
        <v>1028</v>
      </c>
      <c r="G248" s="222" t="s">
        <v>269</v>
      </c>
      <c r="H248" s="223">
        <v>205</v>
      </c>
      <c r="I248" s="224"/>
      <c r="J248" s="225">
        <f>ROUND(I248*H248,2)</f>
        <v>0</v>
      </c>
      <c r="K248" s="221" t="s">
        <v>890</v>
      </c>
      <c r="L248" s="44"/>
      <c r="M248" s="226" t="s">
        <v>1</v>
      </c>
      <c r="N248" s="227" t="s">
        <v>38</v>
      </c>
      <c r="O248" s="91"/>
      <c r="P248" s="228">
        <f>O248*H248</f>
        <v>0</v>
      </c>
      <c r="Q248" s="228">
        <v>0</v>
      </c>
      <c r="R248" s="228">
        <f>Q248*H248</f>
        <v>0</v>
      </c>
      <c r="S248" s="228">
        <v>0</v>
      </c>
      <c r="T248" s="229">
        <f>S248*H248</f>
        <v>0</v>
      </c>
      <c r="U248" s="38"/>
      <c r="V248" s="38"/>
      <c r="W248" s="38"/>
      <c r="X248" s="38"/>
      <c r="Y248" s="38"/>
      <c r="Z248" s="38"/>
      <c r="AA248" s="38"/>
      <c r="AB248" s="38"/>
      <c r="AC248" s="38"/>
      <c r="AD248" s="38"/>
      <c r="AE248" s="38"/>
      <c r="AR248" s="230" t="s">
        <v>147</v>
      </c>
      <c r="AT248" s="230" t="s">
        <v>142</v>
      </c>
      <c r="AU248" s="230" t="s">
        <v>82</v>
      </c>
      <c r="AY248" s="17" t="s">
        <v>141</v>
      </c>
      <c r="BE248" s="231">
        <f>IF(N248="základní",J248,0)</f>
        <v>0</v>
      </c>
      <c r="BF248" s="231">
        <f>IF(N248="snížená",J248,0)</f>
        <v>0</v>
      </c>
      <c r="BG248" s="231">
        <f>IF(N248="zákl. přenesená",J248,0)</f>
        <v>0</v>
      </c>
      <c r="BH248" s="231">
        <f>IF(N248="sníž. přenesená",J248,0)</f>
        <v>0</v>
      </c>
      <c r="BI248" s="231">
        <f>IF(N248="nulová",J248,0)</f>
        <v>0</v>
      </c>
      <c r="BJ248" s="17" t="s">
        <v>80</v>
      </c>
      <c r="BK248" s="231">
        <f>ROUND(I248*H248,2)</f>
        <v>0</v>
      </c>
      <c r="BL248" s="17" t="s">
        <v>147</v>
      </c>
      <c r="BM248" s="230" t="s">
        <v>491</v>
      </c>
    </row>
    <row r="249" spans="1:65" s="2" customFormat="1" ht="14.4" customHeight="1">
      <c r="A249" s="38"/>
      <c r="B249" s="39"/>
      <c r="C249" s="219" t="s">
        <v>495</v>
      </c>
      <c r="D249" s="219" t="s">
        <v>142</v>
      </c>
      <c r="E249" s="220" t="s">
        <v>377</v>
      </c>
      <c r="F249" s="221" t="s">
        <v>378</v>
      </c>
      <c r="G249" s="222" t="s">
        <v>743</v>
      </c>
      <c r="H249" s="223">
        <v>8.85</v>
      </c>
      <c r="I249" s="224"/>
      <c r="J249" s="225">
        <f>ROUND(I249*H249,2)</f>
        <v>0</v>
      </c>
      <c r="K249" s="221" t="s">
        <v>890</v>
      </c>
      <c r="L249" s="44"/>
      <c r="M249" s="226" t="s">
        <v>1</v>
      </c>
      <c r="N249" s="227" t="s">
        <v>38</v>
      </c>
      <c r="O249" s="91"/>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147</v>
      </c>
      <c r="AT249" s="230" t="s">
        <v>142</v>
      </c>
      <c r="AU249" s="230" t="s">
        <v>82</v>
      </c>
      <c r="AY249" s="17" t="s">
        <v>141</v>
      </c>
      <c r="BE249" s="231">
        <f>IF(N249="základní",J249,0)</f>
        <v>0</v>
      </c>
      <c r="BF249" s="231">
        <f>IF(N249="snížená",J249,0)</f>
        <v>0</v>
      </c>
      <c r="BG249" s="231">
        <f>IF(N249="zákl. přenesená",J249,0)</f>
        <v>0</v>
      </c>
      <c r="BH249" s="231">
        <f>IF(N249="sníž. přenesená",J249,0)</f>
        <v>0</v>
      </c>
      <c r="BI249" s="231">
        <f>IF(N249="nulová",J249,0)</f>
        <v>0</v>
      </c>
      <c r="BJ249" s="17" t="s">
        <v>80</v>
      </c>
      <c r="BK249" s="231">
        <f>ROUND(I249*H249,2)</f>
        <v>0</v>
      </c>
      <c r="BL249" s="17" t="s">
        <v>147</v>
      </c>
      <c r="BM249" s="230" t="s">
        <v>498</v>
      </c>
    </row>
    <row r="250" spans="1:65" s="2" customFormat="1" ht="14.4" customHeight="1">
      <c r="A250" s="38"/>
      <c r="B250" s="39"/>
      <c r="C250" s="219" t="s">
        <v>374</v>
      </c>
      <c r="D250" s="219" t="s">
        <v>142</v>
      </c>
      <c r="E250" s="220" t="s">
        <v>381</v>
      </c>
      <c r="F250" s="221" t="s">
        <v>382</v>
      </c>
      <c r="G250" s="222" t="s">
        <v>743</v>
      </c>
      <c r="H250" s="223">
        <v>8.85</v>
      </c>
      <c r="I250" s="224"/>
      <c r="J250" s="225">
        <f>ROUND(I250*H250,2)</f>
        <v>0</v>
      </c>
      <c r="K250" s="221" t="s">
        <v>890</v>
      </c>
      <c r="L250" s="44"/>
      <c r="M250" s="226" t="s">
        <v>1</v>
      </c>
      <c r="N250" s="227" t="s">
        <v>38</v>
      </c>
      <c r="O250" s="91"/>
      <c r="P250" s="228">
        <f>O250*H250</f>
        <v>0</v>
      </c>
      <c r="Q250" s="228">
        <v>0</v>
      </c>
      <c r="R250" s="228">
        <f>Q250*H250</f>
        <v>0</v>
      </c>
      <c r="S250" s="228">
        <v>0</v>
      </c>
      <c r="T250" s="229">
        <f>S250*H250</f>
        <v>0</v>
      </c>
      <c r="U250" s="38"/>
      <c r="V250" s="38"/>
      <c r="W250" s="38"/>
      <c r="X250" s="38"/>
      <c r="Y250" s="38"/>
      <c r="Z250" s="38"/>
      <c r="AA250" s="38"/>
      <c r="AB250" s="38"/>
      <c r="AC250" s="38"/>
      <c r="AD250" s="38"/>
      <c r="AE250" s="38"/>
      <c r="AR250" s="230" t="s">
        <v>147</v>
      </c>
      <c r="AT250" s="230" t="s">
        <v>142</v>
      </c>
      <c r="AU250" s="230" t="s">
        <v>82</v>
      </c>
      <c r="AY250" s="17" t="s">
        <v>141</v>
      </c>
      <c r="BE250" s="231">
        <f>IF(N250="základní",J250,0)</f>
        <v>0</v>
      </c>
      <c r="BF250" s="231">
        <f>IF(N250="snížená",J250,0)</f>
        <v>0</v>
      </c>
      <c r="BG250" s="231">
        <f>IF(N250="zákl. přenesená",J250,0)</f>
        <v>0</v>
      </c>
      <c r="BH250" s="231">
        <f>IF(N250="sníž. přenesená",J250,0)</f>
        <v>0</v>
      </c>
      <c r="BI250" s="231">
        <f>IF(N250="nulová",J250,0)</f>
        <v>0</v>
      </c>
      <c r="BJ250" s="17" t="s">
        <v>80</v>
      </c>
      <c r="BK250" s="231">
        <f>ROUND(I250*H250,2)</f>
        <v>0</v>
      </c>
      <c r="BL250" s="17" t="s">
        <v>147</v>
      </c>
      <c r="BM250" s="230" t="s">
        <v>502</v>
      </c>
    </row>
    <row r="251" spans="1:65" s="2" customFormat="1" ht="24.15" customHeight="1">
      <c r="A251" s="38"/>
      <c r="B251" s="39"/>
      <c r="C251" s="219" t="s">
        <v>506</v>
      </c>
      <c r="D251" s="219" t="s">
        <v>142</v>
      </c>
      <c r="E251" s="220" t="s">
        <v>1029</v>
      </c>
      <c r="F251" s="221" t="s">
        <v>1030</v>
      </c>
      <c r="G251" s="222" t="s">
        <v>743</v>
      </c>
      <c r="H251" s="223">
        <v>8.85</v>
      </c>
      <c r="I251" s="224"/>
      <c r="J251" s="225">
        <f>ROUND(I251*H251,2)</f>
        <v>0</v>
      </c>
      <c r="K251" s="221" t="s">
        <v>890</v>
      </c>
      <c r="L251" s="44"/>
      <c r="M251" s="226" t="s">
        <v>1</v>
      </c>
      <c r="N251" s="227" t="s">
        <v>38</v>
      </c>
      <c r="O251" s="91"/>
      <c r="P251" s="228">
        <f>O251*H251</f>
        <v>0</v>
      </c>
      <c r="Q251" s="228">
        <v>0</v>
      </c>
      <c r="R251" s="228">
        <f>Q251*H251</f>
        <v>0</v>
      </c>
      <c r="S251" s="228">
        <v>0</v>
      </c>
      <c r="T251" s="229">
        <f>S251*H251</f>
        <v>0</v>
      </c>
      <c r="U251" s="38"/>
      <c r="V251" s="38"/>
      <c r="W251" s="38"/>
      <c r="X251" s="38"/>
      <c r="Y251" s="38"/>
      <c r="Z251" s="38"/>
      <c r="AA251" s="38"/>
      <c r="AB251" s="38"/>
      <c r="AC251" s="38"/>
      <c r="AD251" s="38"/>
      <c r="AE251" s="38"/>
      <c r="AR251" s="230" t="s">
        <v>147</v>
      </c>
      <c r="AT251" s="230" t="s">
        <v>142</v>
      </c>
      <c r="AU251" s="230" t="s">
        <v>82</v>
      </c>
      <c r="AY251" s="17" t="s">
        <v>141</v>
      </c>
      <c r="BE251" s="231">
        <f>IF(N251="základní",J251,0)</f>
        <v>0</v>
      </c>
      <c r="BF251" s="231">
        <f>IF(N251="snížená",J251,0)</f>
        <v>0</v>
      </c>
      <c r="BG251" s="231">
        <f>IF(N251="zákl. přenesená",J251,0)</f>
        <v>0</v>
      </c>
      <c r="BH251" s="231">
        <f>IF(N251="sníž. přenesená",J251,0)</f>
        <v>0</v>
      </c>
      <c r="BI251" s="231">
        <f>IF(N251="nulová",J251,0)</f>
        <v>0</v>
      </c>
      <c r="BJ251" s="17" t="s">
        <v>80</v>
      </c>
      <c r="BK251" s="231">
        <f>ROUND(I251*H251,2)</f>
        <v>0</v>
      </c>
      <c r="BL251" s="17" t="s">
        <v>147</v>
      </c>
      <c r="BM251" s="230" t="s">
        <v>509</v>
      </c>
    </row>
    <row r="252" spans="1:63" s="11" customFormat="1" ht="22.8" customHeight="1">
      <c r="A252" s="11"/>
      <c r="B252" s="205"/>
      <c r="C252" s="206"/>
      <c r="D252" s="207" t="s">
        <v>72</v>
      </c>
      <c r="E252" s="295" t="s">
        <v>82</v>
      </c>
      <c r="F252" s="295" t="s">
        <v>384</v>
      </c>
      <c r="G252" s="206"/>
      <c r="H252" s="206"/>
      <c r="I252" s="209"/>
      <c r="J252" s="296">
        <f>BK252</f>
        <v>0</v>
      </c>
      <c r="K252" s="206"/>
      <c r="L252" s="211"/>
      <c r="M252" s="212"/>
      <c r="N252" s="213"/>
      <c r="O252" s="213"/>
      <c r="P252" s="214">
        <f>SUM(P253:P256)</f>
        <v>0</v>
      </c>
      <c r="Q252" s="213"/>
      <c r="R252" s="214">
        <f>SUM(R253:R256)</f>
        <v>0</v>
      </c>
      <c r="S252" s="213"/>
      <c r="T252" s="215">
        <f>SUM(T253:T256)</f>
        <v>0</v>
      </c>
      <c r="U252" s="11"/>
      <c r="V252" s="11"/>
      <c r="W252" s="11"/>
      <c r="X252" s="11"/>
      <c r="Y252" s="11"/>
      <c r="Z252" s="11"/>
      <c r="AA252" s="11"/>
      <c r="AB252" s="11"/>
      <c r="AC252" s="11"/>
      <c r="AD252" s="11"/>
      <c r="AE252" s="11"/>
      <c r="AR252" s="216" t="s">
        <v>80</v>
      </c>
      <c r="AT252" s="217" t="s">
        <v>72</v>
      </c>
      <c r="AU252" s="217" t="s">
        <v>80</v>
      </c>
      <c r="AY252" s="216" t="s">
        <v>141</v>
      </c>
      <c r="BK252" s="218">
        <f>SUM(BK253:BK256)</f>
        <v>0</v>
      </c>
    </row>
    <row r="253" spans="1:65" s="2" customFormat="1" ht="37.8" customHeight="1">
      <c r="A253" s="38"/>
      <c r="B253" s="39"/>
      <c r="C253" s="219" t="s">
        <v>379</v>
      </c>
      <c r="D253" s="219" t="s">
        <v>142</v>
      </c>
      <c r="E253" s="220" t="s">
        <v>1031</v>
      </c>
      <c r="F253" s="221" t="s">
        <v>1032</v>
      </c>
      <c r="G253" s="222" t="s">
        <v>558</v>
      </c>
      <c r="H253" s="223">
        <v>85</v>
      </c>
      <c r="I253" s="224"/>
      <c r="J253" s="225">
        <f>ROUND(I253*H253,2)</f>
        <v>0</v>
      </c>
      <c r="K253" s="221" t="s">
        <v>1</v>
      </c>
      <c r="L253" s="44"/>
      <c r="M253" s="226" t="s">
        <v>1</v>
      </c>
      <c r="N253" s="227" t="s">
        <v>38</v>
      </c>
      <c r="O253" s="91"/>
      <c r="P253" s="228">
        <f>O253*H253</f>
        <v>0</v>
      </c>
      <c r="Q253" s="228">
        <v>0</v>
      </c>
      <c r="R253" s="228">
        <f>Q253*H253</f>
        <v>0</v>
      </c>
      <c r="S253" s="228">
        <v>0</v>
      </c>
      <c r="T253" s="229">
        <f>S253*H253</f>
        <v>0</v>
      </c>
      <c r="U253" s="38"/>
      <c r="V253" s="38"/>
      <c r="W253" s="38"/>
      <c r="X253" s="38"/>
      <c r="Y253" s="38"/>
      <c r="Z253" s="38"/>
      <c r="AA253" s="38"/>
      <c r="AB253" s="38"/>
      <c r="AC253" s="38"/>
      <c r="AD253" s="38"/>
      <c r="AE253" s="38"/>
      <c r="AR253" s="230" t="s">
        <v>147</v>
      </c>
      <c r="AT253" s="230" t="s">
        <v>142</v>
      </c>
      <c r="AU253" s="230" t="s">
        <v>82</v>
      </c>
      <c r="AY253" s="17" t="s">
        <v>141</v>
      </c>
      <c r="BE253" s="231">
        <f>IF(N253="základní",J253,0)</f>
        <v>0</v>
      </c>
      <c r="BF253" s="231">
        <f>IF(N253="snížená",J253,0)</f>
        <v>0</v>
      </c>
      <c r="BG253" s="231">
        <f>IF(N253="zákl. přenesená",J253,0)</f>
        <v>0</v>
      </c>
      <c r="BH253" s="231">
        <f>IF(N253="sníž. přenesená",J253,0)</f>
        <v>0</v>
      </c>
      <c r="BI253" s="231">
        <f>IF(N253="nulová",J253,0)</f>
        <v>0</v>
      </c>
      <c r="BJ253" s="17" t="s">
        <v>80</v>
      </c>
      <c r="BK253" s="231">
        <f>ROUND(I253*H253,2)</f>
        <v>0</v>
      </c>
      <c r="BL253" s="17" t="s">
        <v>147</v>
      </c>
      <c r="BM253" s="230" t="s">
        <v>513</v>
      </c>
    </row>
    <row r="254" spans="1:47" s="2" customFormat="1" ht="12">
      <c r="A254" s="38"/>
      <c r="B254" s="39"/>
      <c r="C254" s="40"/>
      <c r="D254" s="234" t="s">
        <v>154</v>
      </c>
      <c r="E254" s="40"/>
      <c r="F254" s="255" t="s">
        <v>1033</v>
      </c>
      <c r="G254" s="40"/>
      <c r="H254" s="40"/>
      <c r="I254" s="256"/>
      <c r="J254" s="40"/>
      <c r="K254" s="40"/>
      <c r="L254" s="44"/>
      <c r="M254" s="257"/>
      <c r="N254" s="258"/>
      <c r="O254" s="91"/>
      <c r="P254" s="91"/>
      <c r="Q254" s="91"/>
      <c r="R254" s="91"/>
      <c r="S254" s="91"/>
      <c r="T254" s="92"/>
      <c r="U254" s="38"/>
      <c r="V254" s="38"/>
      <c r="W254" s="38"/>
      <c r="X254" s="38"/>
      <c r="Y254" s="38"/>
      <c r="Z254" s="38"/>
      <c r="AA254" s="38"/>
      <c r="AB254" s="38"/>
      <c r="AC254" s="38"/>
      <c r="AD254" s="38"/>
      <c r="AE254" s="38"/>
      <c r="AT254" s="17" t="s">
        <v>154</v>
      </c>
      <c r="AU254" s="17" t="s">
        <v>82</v>
      </c>
    </row>
    <row r="255" spans="1:51" s="12" customFormat="1" ht="12">
      <c r="A255" s="12"/>
      <c r="B255" s="232"/>
      <c r="C255" s="233"/>
      <c r="D255" s="234" t="s">
        <v>148</v>
      </c>
      <c r="E255" s="235" t="s">
        <v>1</v>
      </c>
      <c r="F255" s="236" t="s">
        <v>1034</v>
      </c>
      <c r="G255" s="233"/>
      <c r="H255" s="237">
        <v>85</v>
      </c>
      <c r="I255" s="238"/>
      <c r="J255" s="233"/>
      <c r="K255" s="233"/>
      <c r="L255" s="239"/>
      <c r="M255" s="240"/>
      <c r="N255" s="241"/>
      <c r="O255" s="241"/>
      <c r="P255" s="241"/>
      <c r="Q255" s="241"/>
      <c r="R255" s="241"/>
      <c r="S255" s="241"/>
      <c r="T255" s="242"/>
      <c r="U255" s="12"/>
      <c r="V255" s="12"/>
      <c r="W255" s="12"/>
      <c r="X255" s="12"/>
      <c r="Y255" s="12"/>
      <c r="Z255" s="12"/>
      <c r="AA255" s="12"/>
      <c r="AB255" s="12"/>
      <c r="AC255" s="12"/>
      <c r="AD255" s="12"/>
      <c r="AE255" s="12"/>
      <c r="AT255" s="243" t="s">
        <v>148</v>
      </c>
      <c r="AU255" s="243" t="s">
        <v>82</v>
      </c>
      <c r="AV255" s="12" t="s">
        <v>82</v>
      </c>
      <c r="AW255" s="12" t="s">
        <v>30</v>
      </c>
      <c r="AX255" s="12" t="s">
        <v>73</v>
      </c>
      <c r="AY255" s="243" t="s">
        <v>141</v>
      </c>
    </row>
    <row r="256" spans="1:51" s="13" customFormat="1" ht="12">
      <c r="A256" s="13"/>
      <c r="B256" s="244"/>
      <c r="C256" s="245"/>
      <c r="D256" s="234" t="s">
        <v>148</v>
      </c>
      <c r="E256" s="246" t="s">
        <v>1</v>
      </c>
      <c r="F256" s="247" t="s">
        <v>150</v>
      </c>
      <c r="G256" s="245"/>
      <c r="H256" s="248">
        <v>85</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148</v>
      </c>
      <c r="AU256" s="254" t="s">
        <v>82</v>
      </c>
      <c r="AV256" s="13" t="s">
        <v>147</v>
      </c>
      <c r="AW256" s="13" t="s">
        <v>30</v>
      </c>
      <c r="AX256" s="13" t="s">
        <v>80</v>
      </c>
      <c r="AY256" s="254" t="s">
        <v>141</v>
      </c>
    </row>
    <row r="257" spans="1:63" s="11" customFormat="1" ht="22.8" customHeight="1">
      <c r="A257" s="11"/>
      <c r="B257" s="205"/>
      <c r="C257" s="206"/>
      <c r="D257" s="207" t="s">
        <v>72</v>
      </c>
      <c r="E257" s="295" t="s">
        <v>156</v>
      </c>
      <c r="F257" s="295" t="s">
        <v>407</v>
      </c>
      <c r="G257" s="206"/>
      <c r="H257" s="206"/>
      <c r="I257" s="209"/>
      <c r="J257" s="296">
        <f>BK257</f>
        <v>0</v>
      </c>
      <c r="K257" s="206"/>
      <c r="L257" s="211"/>
      <c r="M257" s="212"/>
      <c r="N257" s="213"/>
      <c r="O257" s="213"/>
      <c r="P257" s="214">
        <f>SUM(P258:P267)</f>
        <v>0</v>
      </c>
      <c r="Q257" s="213"/>
      <c r="R257" s="214">
        <f>SUM(R258:R267)</f>
        <v>0</v>
      </c>
      <c r="S257" s="213"/>
      <c r="T257" s="215">
        <f>SUM(T258:T267)</f>
        <v>0</v>
      </c>
      <c r="U257" s="11"/>
      <c r="V257" s="11"/>
      <c r="W257" s="11"/>
      <c r="X257" s="11"/>
      <c r="Y257" s="11"/>
      <c r="Z257" s="11"/>
      <c r="AA257" s="11"/>
      <c r="AB257" s="11"/>
      <c r="AC257" s="11"/>
      <c r="AD257" s="11"/>
      <c r="AE257" s="11"/>
      <c r="AR257" s="216" t="s">
        <v>80</v>
      </c>
      <c r="AT257" s="217" t="s">
        <v>72</v>
      </c>
      <c r="AU257" s="217" t="s">
        <v>80</v>
      </c>
      <c r="AY257" s="216" t="s">
        <v>141</v>
      </c>
      <c r="BK257" s="218">
        <f>SUM(BK258:BK267)</f>
        <v>0</v>
      </c>
    </row>
    <row r="258" spans="1:65" s="2" customFormat="1" ht="24.15" customHeight="1">
      <c r="A258" s="38"/>
      <c r="B258" s="39"/>
      <c r="C258" s="219" t="s">
        <v>514</v>
      </c>
      <c r="D258" s="219" t="s">
        <v>142</v>
      </c>
      <c r="E258" s="220" t="s">
        <v>1035</v>
      </c>
      <c r="F258" s="221" t="s">
        <v>1036</v>
      </c>
      <c r="G258" s="222" t="s">
        <v>331</v>
      </c>
      <c r="H258" s="223">
        <v>1</v>
      </c>
      <c r="I258" s="224"/>
      <c r="J258" s="225">
        <f>ROUND(I258*H258,2)</f>
        <v>0</v>
      </c>
      <c r="K258" s="221" t="s">
        <v>890</v>
      </c>
      <c r="L258" s="44"/>
      <c r="M258" s="226" t="s">
        <v>1</v>
      </c>
      <c r="N258" s="227" t="s">
        <v>38</v>
      </c>
      <c r="O258" s="91"/>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147</v>
      </c>
      <c r="AT258" s="230" t="s">
        <v>142</v>
      </c>
      <c r="AU258" s="230" t="s">
        <v>82</v>
      </c>
      <c r="AY258" s="17" t="s">
        <v>141</v>
      </c>
      <c r="BE258" s="231">
        <f>IF(N258="základní",J258,0)</f>
        <v>0</v>
      </c>
      <c r="BF258" s="231">
        <f>IF(N258="snížená",J258,0)</f>
        <v>0</v>
      </c>
      <c r="BG258" s="231">
        <f>IF(N258="zákl. přenesená",J258,0)</f>
        <v>0</v>
      </c>
      <c r="BH258" s="231">
        <f>IF(N258="sníž. přenesená",J258,0)</f>
        <v>0</v>
      </c>
      <c r="BI258" s="231">
        <f>IF(N258="nulová",J258,0)</f>
        <v>0</v>
      </c>
      <c r="BJ258" s="17" t="s">
        <v>80</v>
      </c>
      <c r="BK258" s="231">
        <f>ROUND(I258*H258,2)</f>
        <v>0</v>
      </c>
      <c r="BL258" s="17" t="s">
        <v>147</v>
      </c>
      <c r="BM258" s="230" t="s">
        <v>517</v>
      </c>
    </row>
    <row r="259" spans="1:51" s="14" customFormat="1" ht="12">
      <c r="A259" s="14"/>
      <c r="B259" s="259"/>
      <c r="C259" s="260"/>
      <c r="D259" s="234" t="s">
        <v>148</v>
      </c>
      <c r="E259" s="261" t="s">
        <v>1</v>
      </c>
      <c r="F259" s="262" t="s">
        <v>1037</v>
      </c>
      <c r="G259" s="260"/>
      <c r="H259" s="261" t="s">
        <v>1</v>
      </c>
      <c r="I259" s="263"/>
      <c r="J259" s="260"/>
      <c r="K259" s="260"/>
      <c r="L259" s="264"/>
      <c r="M259" s="265"/>
      <c r="N259" s="266"/>
      <c r="O259" s="266"/>
      <c r="P259" s="266"/>
      <c r="Q259" s="266"/>
      <c r="R259" s="266"/>
      <c r="S259" s="266"/>
      <c r="T259" s="267"/>
      <c r="U259" s="14"/>
      <c r="V259" s="14"/>
      <c r="W259" s="14"/>
      <c r="X259" s="14"/>
      <c r="Y259" s="14"/>
      <c r="Z259" s="14"/>
      <c r="AA259" s="14"/>
      <c r="AB259" s="14"/>
      <c r="AC259" s="14"/>
      <c r="AD259" s="14"/>
      <c r="AE259" s="14"/>
      <c r="AT259" s="268" t="s">
        <v>148</v>
      </c>
      <c r="AU259" s="268" t="s">
        <v>82</v>
      </c>
      <c r="AV259" s="14" t="s">
        <v>80</v>
      </c>
      <c r="AW259" s="14" t="s">
        <v>30</v>
      </c>
      <c r="AX259" s="14" t="s">
        <v>73</v>
      </c>
      <c r="AY259" s="268" t="s">
        <v>141</v>
      </c>
    </row>
    <row r="260" spans="1:51" s="14" customFormat="1" ht="12">
      <c r="A260" s="14"/>
      <c r="B260" s="259"/>
      <c r="C260" s="260"/>
      <c r="D260" s="234" t="s">
        <v>148</v>
      </c>
      <c r="E260" s="261" t="s">
        <v>1</v>
      </c>
      <c r="F260" s="262" t="s">
        <v>922</v>
      </c>
      <c r="G260" s="260"/>
      <c r="H260" s="261" t="s">
        <v>1</v>
      </c>
      <c r="I260" s="263"/>
      <c r="J260" s="260"/>
      <c r="K260" s="260"/>
      <c r="L260" s="264"/>
      <c r="M260" s="265"/>
      <c r="N260" s="266"/>
      <c r="O260" s="266"/>
      <c r="P260" s="266"/>
      <c r="Q260" s="266"/>
      <c r="R260" s="266"/>
      <c r="S260" s="266"/>
      <c r="T260" s="267"/>
      <c r="U260" s="14"/>
      <c r="V260" s="14"/>
      <c r="W260" s="14"/>
      <c r="X260" s="14"/>
      <c r="Y260" s="14"/>
      <c r="Z260" s="14"/>
      <c r="AA260" s="14"/>
      <c r="AB260" s="14"/>
      <c r="AC260" s="14"/>
      <c r="AD260" s="14"/>
      <c r="AE260" s="14"/>
      <c r="AT260" s="268" t="s">
        <v>148</v>
      </c>
      <c r="AU260" s="268" t="s">
        <v>82</v>
      </c>
      <c r="AV260" s="14" t="s">
        <v>80</v>
      </c>
      <c r="AW260" s="14" t="s">
        <v>30</v>
      </c>
      <c r="AX260" s="14" t="s">
        <v>73</v>
      </c>
      <c r="AY260" s="268" t="s">
        <v>141</v>
      </c>
    </row>
    <row r="261" spans="1:51" s="12" customFormat="1" ht="12">
      <c r="A261" s="12"/>
      <c r="B261" s="232"/>
      <c r="C261" s="233"/>
      <c r="D261" s="234" t="s">
        <v>148</v>
      </c>
      <c r="E261" s="235" t="s">
        <v>1</v>
      </c>
      <c r="F261" s="236" t="s">
        <v>1038</v>
      </c>
      <c r="G261" s="233"/>
      <c r="H261" s="237">
        <v>1</v>
      </c>
      <c r="I261" s="238"/>
      <c r="J261" s="233"/>
      <c r="K261" s="233"/>
      <c r="L261" s="239"/>
      <c r="M261" s="240"/>
      <c r="N261" s="241"/>
      <c r="O261" s="241"/>
      <c r="P261" s="241"/>
      <c r="Q261" s="241"/>
      <c r="R261" s="241"/>
      <c r="S261" s="241"/>
      <c r="T261" s="242"/>
      <c r="U261" s="12"/>
      <c r="V261" s="12"/>
      <c r="W261" s="12"/>
      <c r="X261" s="12"/>
      <c r="Y261" s="12"/>
      <c r="Z261" s="12"/>
      <c r="AA261" s="12"/>
      <c r="AB261" s="12"/>
      <c r="AC261" s="12"/>
      <c r="AD261" s="12"/>
      <c r="AE261" s="12"/>
      <c r="AT261" s="243" t="s">
        <v>148</v>
      </c>
      <c r="AU261" s="243" t="s">
        <v>82</v>
      </c>
      <c r="AV261" s="12" t="s">
        <v>82</v>
      </c>
      <c r="AW261" s="12" t="s">
        <v>30</v>
      </c>
      <c r="AX261" s="12" t="s">
        <v>73</v>
      </c>
      <c r="AY261" s="243" t="s">
        <v>141</v>
      </c>
    </row>
    <row r="262" spans="1:51" s="13" customFormat="1" ht="12">
      <c r="A262" s="13"/>
      <c r="B262" s="244"/>
      <c r="C262" s="245"/>
      <c r="D262" s="234" t="s">
        <v>148</v>
      </c>
      <c r="E262" s="246" t="s">
        <v>1</v>
      </c>
      <c r="F262" s="247" t="s">
        <v>150</v>
      </c>
      <c r="G262" s="245"/>
      <c r="H262" s="248">
        <v>1</v>
      </c>
      <c r="I262" s="249"/>
      <c r="J262" s="245"/>
      <c r="K262" s="245"/>
      <c r="L262" s="250"/>
      <c r="M262" s="251"/>
      <c r="N262" s="252"/>
      <c r="O262" s="252"/>
      <c r="P262" s="252"/>
      <c r="Q262" s="252"/>
      <c r="R262" s="252"/>
      <c r="S262" s="252"/>
      <c r="T262" s="253"/>
      <c r="U262" s="13"/>
      <c r="V262" s="13"/>
      <c r="W262" s="13"/>
      <c r="X262" s="13"/>
      <c r="Y262" s="13"/>
      <c r="Z262" s="13"/>
      <c r="AA262" s="13"/>
      <c r="AB262" s="13"/>
      <c r="AC262" s="13"/>
      <c r="AD262" s="13"/>
      <c r="AE262" s="13"/>
      <c r="AT262" s="254" t="s">
        <v>148</v>
      </c>
      <c r="AU262" s="254" t="s">
        <v>82</v>
      </c>
      <c r="AV262" s="13" t="s">
        <v>147</v>
      </c>
      <c r="AW262" s="13" t="s">
        <v>30</v>
      </c>
      <c r="AX262" s="13" t="s">
        <v>80</v>
      </c>
      <c r="AY262" s="254" t="s">
        <v>141</v>
      </c>
    </row>
    <row r="263" spans="1:65" s="2" customFormat="1" ht="24.15" customHeight="1">
      <c r="A263" s="38"/>
      <c r="B263" s="39"/>
      <c r="C263" s="219" t="s">
        <v>383</v>
      </c>
      <c r="D263" s="219" t="s">
        <v>142</v>
      </c>
      <c r="E263" s="220" t="s">
        <v>1039</v>
      </c>
      <c r="F263" s="221" t="s">
        <v>1040</v>
      </c>
      <c r="G263" s="222" t="s">
        <v>743</v>
      </c>
      <c r="H263" s="223">
        <v>229.5</v>
      </c>
      <c r="I263" s="224"/>
      <c r="J263" s="225">
        <f>ROUND(I263*H263,2)</f>
        <v>0</v>
      </c>
      <c r="K263" s="221" t="s">
        <v>890</v>
      </c>
      <c r="L263" s="44"/>
      <c r="M263" s="226" t="s">
        <v>1</v>
      </c>
      <c r="N263" s="227" t="s">
        <v>38</v>
      </c>
      <c r="O263" s="91"/>
      <c r="P263" s="228">
        <f>O263*H263</f>
        <v>0</v>
      </c>
      <c r="Q263" s="228">
        <v>0</v>
      </c>
      <c r="R263" s="228">
        <f>Q263*H263</f>
        <v>0</v>
      </c>
      <c r="S263" s="228">
        <v>0</v>
      </c>
      <c r="T263" s="229">
        <f>S263*H263</f>
        <v>0</v>
      </c>
      <c r="U263" s="38"/>
      <c r="V263" s="38"/>
      <c r="W263" s="38"/>
      <c r="X263" s="38"/>
      <c r="Y263" s="38"/>
      <c r="Z263" s="38"/>
      <c r="AA263" s="38"/>
      <c r="AB263" s="38"/>
      <c r="AC263" s="38"/>
      <c r="AD263" s="38"/>
      <c r="AE263" s="38"/>
      <c r="AR263" s="230" t="s">
        <v>147</v>
      </c>
      <c r="AT263" s="230" t="s">
        <v>142</v>
      </c>
      <c r="AU263" s="230" t="s">
        <v>82</v>
      </c>
      <c r="AY263" s="17" t="s">
        <v>141</v>
      </c>
      <c r="BE263" s="231">
        <f>IF(N263="základní",J263,0)</f>
        <v>0</v>
      </c>
      <c r="BF263" s="231">
        <f>IF(N263="snížená",J263,0)</f>
        <v>0</v>
      </c>
      <c r="BG263" s="231">
        <f>IF(N263="zákl. přenesená",J263,0)</f>
        <v>0</v>
      </c>
      <c r="BH263" s="231">
        <f>IF(N263="sníž. přenesená",J263,0)</f>
        <v>0</v>
      </c>
      <c r="BI263" s="231">
        <f>IF(N263="nulová",J263,0)</f>
        <v>0</v>
      </c>
      <c r="BJ263" s="17" t="s">
        <v>80</v>
      </c>
      <c r="BK263" s="231">
        <f>ROUND(I263*H263,2)</f>
        <v>0</v>
      </c>
      <c r="BL263" s="17" t="s">
        <v>147</v>
      </c>
      <c r="BM263" s="230" t="s">
        <v>520</v>
      </c>
    </row>
    <row r="264" spans="1:47" s="2" customFormat="1" ht="12">
      <c r="A264" s="38"/>
      <c r="B264" s="39"/>
      <c r="C264" s="40"/>
      <c r="D264" s="234" t="s">
        <v>154</v>
      </c>
      <c r="E264" s="40"/>
      <c r="F264" s="255" t="s">
        <v>1041</v>
      </c>
      <c r="G264" s="40"/>
      <c r="H264" s="40"/>
      <c r="I264" s="256"/>
      <c r="J264" s="40"/>
      <c r="K264" s="40"/>
      <c r="L264" s="44"/>
      <c r="M264" s="257"/>
      <c r="N264" s="258"/>
      <c r="O264" s="91"/>
      <c r="P264" s="91"/>
      <c r="Q264" s="91"/>
      <c r="R264" s="91"/>
      <c r="S264" s="91"/>
      <c r="T264" s="92"/>
      <c r="U264" s="38"/>
      <c r="V264" s="38"/>
      <c r="W264" s="38"/>
      <c r="X264" s="38"/>
      <c r="Y264" s="38"/>
      <c r="Z264" s="38"/>
      <c r="AA264" s="38"/>
      <c r="AB264" s="38"/>
      <c r="AC264" s="38"/>
      <c r="AD264" s="38"/>
      <c r="AE264" s="38"/>
      <c r="AT264" s="17" t="s">
        <v>154</v>
      </c>
      <c r="AU264" s="17" t="s">
        <v>82</v>
      </c>
    </row>
    <row r="265" spans="1:51" s="14" customFormat="1" ht="12">
      <c r="A265" s="14"/>
      <c r="B265" s="259"/>
      <c r="C265" s="260"/>
      <c r="D265" s="234" t="s">
        <v>148</v>
      </c>
      <c r="E265" s="261" t="s">
        <v>1</v>
      </c>
      <c r="F265" s="262" t="s">
        <v>922</v>
      </c>
      <c r="G265" s="260"/>
      <c r="H265" s="261" t="s">
        <v>1</v>
      </c>
      <c r="I265" s="263"/>
      <c r="J265" s="260"/>
      <c r="K265" s="260"/>
      <c r="L265" s="264"/>
      <c r="M265" s="265"/>
      <c r="N265" s="266"/>
      <c r="O265" s="266"/>
      <c r="P265" s="266"/>
      <c r="Q265" s="266"/>
      <c r="R265" s="266"/>
      <c r="S265" s="266"/>
      <c r="T265" s="267"/>
      <c r="U265" s="14"/>
      <c r="V265" s="14"/>
      <c r="W265" s="14"/>
      <c r="X265" s="14"/>
      <c r="Y265" s="14"/>
      <c r="Z265" s="14"/>
      <c r="AA265" s="14"/>
      <c r="AB265" s="14"/>
      <c r="AC265" s="14"/>
      <c r="AD265" s="14"/>
      <c r="AE265" s="14"/>
      <c r="AT265" s="268" t="s">
        <v>148</v>
      </c>
      <c r="AU265" s="268" t="s">
        <v>82</v>
      </c>
      <c r="AV265" s="14" t="s">
        <v>80</v>
      </c>
      <c r="AW265" s="14" t="s">
        <v>30</v>
      </c>
      <c r="AX265" s="14" t="s">
        <v>73</v>
      </c>
      <c r="AY265" s="268" t="s">
        <v>141</v>
      </c>
    </row>
    <row r="266" spans="1:51" s="12" customFormat="1" ht="12">
      <c r="A266" s="12"/>
      <c r="B266" s="232"/>
      <c r="C266" s="233"/>
      <c r="D266" s="234" t="s">
        <v>148</v>
      </c>
      <c r="E266" s="235" t="s">
        <v>1</v>
      </c>
      <c r="F266" s="236" t="s">
        <v>1042</v>
      </c>
      <c r="G266" s="233"/>
      <c r="H266" s="237">
        <v>229.5</v>
      </c>
      <c r="I266" s="238"/>
      <c r="J266" s="233"/>
      <c r="K266" s="233"/>
      <c r="L266" s="239"/>
      <c r="M266" s="240"/>
      <c r="N266" s="241"/>
      <c r="O266" s="241"/>
      <c r="P266" s="241"/>
      <c r="Q266" s="241"/>
      <c r="R266" s="241"/>
      <c r="S266" s="241"/>
      <c r="T266" s="242"/>
      <c r="U266" s="12"/>
      <c r="V266" s="12"/>
      <c r="W266" s="12"/>
      <c r="X266" s="12"/>
      <c r="Y266" s="12"/>
      <c r="Z266" s="12"/>
      <c r="AA266" s="12"/>
      <c r="AB266" s="12"/>
      <c r="AC266" s="12"/>
      <c r="AD266" s="12"/>
      <c r="AE266" s="12"/>
      <c r="AT266" s="243" t="s">
        <v>148</v>
      </c>
      <c r="AU266" s="243" t="s">
        <v>82</v>
      </c>
      <c r="AV266" s="12" t="s">
        <v>82</v>
      </c>
      <c r="AW266" s="12" t="s">
        <v>30</v>
      </c>
      <c r="AX266" s="12" t="s">
        <v>73</v>
      </c>
      <c r="AY266" s="243" t="s">
        <v>141</v>
      </c>
    </row>
    <row r="267" spans="1:51" s="13" customFormat="1" ht="12">
      <c r="A267" s="13"/>
      <c r="B267" s="244"/>
      <c r="C267" s="245"/>
      <c r="D267" s="234" t="s">
        <v>148</v>
      </c>
      <c r="E267" s="246" t="s">
        <v>1</v>
      </c>
      <c r="F267" s="247" t="s">
        <v>150</v>
      </c>
      <c r="G267" s="245"/>
      <c r="H267" s="248">
        <v>229.5</v>
      </c>
      <c r="I267" s="249"/>
      <c r="J267" s="245"/>
      <c r="K267" s="245"/>
      <c r="L267" s="250"/>
      <c r="M267" s="251"/>
      <c r="N267" s="252"/>
      <c r="O267" s="252"/>
      <c r="P267" s="252"/>
      <c r="Q267" s="252"/>
      <c r="R267" s="252"/>
      <c r="S267" s="252"/>
      <c r="T267" s="253"/>
      <c r="U267" s="13"/>
      <c r="V267" s="13"/>
      <c r="W267" s="13"/>
      <c r="X267" s="13"/>
      <c r="Y267" s="13"/>
      <c r="Z267" s="13"/>
      <c r="AA267" s="13"/>
      <c r="AB267" s="13"/>
      <c r="AC267" s="13"/>
      <c r="AD267" s="13"/>
      <c r="AE267" s="13"/>
      <c r="AT267" s="254" t="s">
        <v>148</v>
      </c>
      <c r="AU267" s="254" t="s">
        <v>82</v>
      </c>
      <c r="AV267" s="13" t="s">
        <v>147</v>
      </c>
      <c r="AW267" s="13" t="s">
        <v>30</v>
      </c>
      <c r="AX267" s="13" t="s">
        <v>80</v>
      </c>
      <c r="AY267" s="254" t="s">
        <v>141</v>
      </c>
    </row>
    <row r="268" spans="1:63" s="11" customFormat="1" ht="22.8" customHeight="1">
      <c r="A268" s="11"/>
      <c r="B268" s="205"/>
      <c r="C268" s="206"/>
      <c r="D268" s="207" t="s">
        <v>72</v>
      </c>
      <c r="E268" s="295" t="s">
        <v>147</v>
      </c>
      <c r="F268" s="295" t="s">
        <v>411</v>
      </c>
      <c r="G268" s="206"/>
      <c r="H268" s="206"/>
      <c r="I268" s="209"/>
      <c r="J268" s="296">
        <f>BK268</f>
        <v>0</v>
      </c>
      <c r="K268" s="206"/>
      <c r="L268" s="211"/>
      <c r="M268" s="212"/>
      <c r="N268" s="213"/>
      <c r="O268" s="213"/>
      <c r="P268" s="214">
        <f>SUM(P269:P299)</f>
        <v>0</v>
      </c>
      <c r="Q268" s="213"/>
      <c r="R268" s="214">
        <f>SUM(R269:R299)</f>
        <v>0</v>
      </c>
      <c r="S268" s="213"/>
      <c r="T268" s="215">
        <f>SUM(T269:T299)</f>
        <v>0</v>
      </c>
      <c r="U268" s="11"/>
      <c r="V268" s="11"/>
      <c r="W268" s="11"/>
      <c r="X268" s="11"/>
      <c r="Y268" s="11"/>
      <c r="Z268" s="11"/>
      <c r="AA268" s="11"/>
      <c r="AB268" s="11"/>
      <c r="AC268" s="11"/>
      <c r="AD268" s="11"/>
      <c r="AE268" s="11"/>
      <c r="AR268" s="216" t="s">
        <v>80</v>
      </c>
      <c r="AT268" s="217" t="s">
        <v>72</v>
      </c>
      <c r="AU268" s="217" t="s">
        <v>80</v>
      </c>
      <c r="AY268" s="216" t="s">
        <v>141</v>
      </c>
      <c r="BK268" s="218">
        <f>SUM(BK269:BK299)</f>
        <v>0</v>
      </c>
    </row>
    <row r="269" spans="1:65" s="2" customFormat="1" ht="24.15" customHeight="1">
      <c r="A269" s="38"/>
      <c r="B269" s="39"/>
      <c r="C269" s="219" t="s">
        <v>522</v>
      </c>
      <c r="D269" s="219" t="s">
        <v>142</v>
      </c>
      <c r="E269" s="220" t="s">
        <v>1043</v>
      </c>
      <c r="F269" s="221" t="s">
        <v>1044</v>
      </c>
      <c r="G269" s="222" t="s">
        <v>269</v>
      </c>
      <c r="H269" s="223">
        <v>155.5</v>
      </c>
      <c r="I269" s="224"/>
      <c r="J269" s="225">
        <f>ROUND(I269*H269,2)</f>
        <v>0</v>
      </c>
      <c r="K269" s="221" t="s">
        <v>890</v>
      </c>
      <c r="L269" s="44"/>
      <c r="M269" s="226" t="s">
        <v>1</v>
      </c>
      <c r="N269" s="227" t="s">
        <v>38</v>
      </c>
      <c r="O269" s="91"/>
      <c r="P269" s="228">
        <f>O269*H269</f>
        <v>0</v>
      </c>
      <c r="Q269" s="228">
        <v>0</v>
      </c>
      <c r="R269" s="228">
        <f>Q269*H269</f>
        <v>0</v>
      </c>
      <c r="S269" s="228">
        <v>0</v>
      </c>
      <c r="T269" s="229">
        <f>S269*H269</f>
        <v>0</v>
      </c>
      <c r="U269" s="38"/>
      <c r="V269" s="38"/>
      <c r="W269" s="38"/>
      <c r="X269" s="38"/>
      <c r="Y269" s="38"/>
      <c r="Z269" s="38"/>
      <c r="AA269" s="38"/>
      <c r="AB269" s="38"/>
      <c r="AC269" s="38"/>
      <c r="AD269" s="38"/>
      <c r="AE269" s="38"/>
      <c r="AR269" s="230" t="s">
        <v>147</v>
      </c>
      <c r="AT269" s="230" t="s">
        <v>142</v>
      </c>
      <c r="AU269" s="230" t="s">
        <v>82</v>
      </c>
      <c r="AY269" s="17" t="s">
        <v>141</v>
      </c>
      <c r="BE269" s="231">
        <f>IF(N269="základní",J269,0)</f>
        <v>0</v>
      </c>
      <c r="BF269" s="231">
        <f>IF(N269="snížená",J269,0)</f>
        <v>0</v>
      </c>
      <c r="BG269" s="231">
        <f>IF(N269="zákl. přenesená",J269,0)</f>
        <v>0</v>
      </c>
      <c r="BH269" s="231">
        <f>IF(N269="sníž. přenesená",J269,0)</f>
        <v>0</v>
      </c>
      <c r="BI269" s="231">
        <f>IF(N269="nulová",J269,0)</f>
        <v>0</v>
      </c>
      <c r="BJ269" s="17" t="s">
        <v>80</v>
      </c>
      <c r="BK269" s="231">
        <f>ROUND(I269*H269,2)</f>
        <v>0</v>
      </c>
      <c r="BL269" s="17" t="s">
        <v>147</v>
      </c>
      <c r="BM269" s="230" t="s">
        <v>525</v>
      </c>
    </row>
    <row r="270" spans="1:51" s="14" customFormat="1" ht="12">
      <c r="A270" s="14"/>
      <c r="B270" s="259"/>
      <c r="C270" s="260"/>
      <c r="D270" s="234" t="s">
        <v>148</v>
      </c>
      <c r="E270" s="261" t="s">
        <v>1</v>
      </c>
      <c r="F270" s="262" t="s">
        <v>922</v>
      </c>
      <c r="G270" s="260"/>
      <c r="H270" s="261" t="s">
        <v>1</v>
      </c>
      <c r="I270" s="263"/>
      <c r="J270" s="260"/>
      <c r="K270" s="260"/>
      <c r="L270" s="264"/>
      <c r="M270" s="265"/>
      <c r="N270" s="266"/>
      <c r="O270" s="266"/>
      <c r="P270" s="266"/>
      <c r="Q270" s="266"/>
      <c r="R270" s="266"/>
      <c r="S270" s="266"/>
      <c r="T270" s="267"/>
      <c r="U270" s="14"/>
      <c r="V270" s="14"/>
      <c r="W270" s="14"/>
      <c r="X270" s="14"/>
      <c r="Y270" s="14"/>
      <c r="Z270" s="14"/>
      <c r="AA270" s="14"/>
      <c r="AB270" s="14"/>
      <c r="AC270" s="14"/>
      <c r="AD270" s="14"/>
      <c r="AE270" s="14"/>
      <c r="AT270" s="268" t="s">
        <v>148</v>
      </c>
      <c r="AU270" s="268" t="s">
        <v>82</v>
      </c>
      <c r="AV270" s="14" t="s">
        <v>80</v>
      </c>
      <c r="AW270" s="14" t="s">
        <v>30</v>
      </c>
      <c r="AX270" s="14" t="s">
        <v>73</v>
      </c>
      <c r="AY270" s="268" t="s">
        <v>141</v>
      </c>
    </row>
    <row r="271" spans="1:51" s="12" customFormat="1" ht="12">
      <c r="A271" s="12"/>
      <c r="B271" s="232"/>
      <c r="C271" s="233"/>
      <c r="D271" s="234" t="s">
        <v>148</v>
      </c>
      <c r="E271" s="235" t="s">
        <v>1</v>
      </c>
      <c r="F271" s="236" t="s">
        <v>1045</v>
      </c>
      <c r="G271" s="233"/>
      <c r="H271" s="237">
        <v>155.5</v>
      </c>
      <c r="I271" s="238"/>
      <c r="J271" s="233"/>
      <c r="K271" s="233"/>
      <c r="L271" s="239"/>
      <c r="M271" s="240"/>
      <c r="N271" s="241"/>
      <c r="O271" s="241"/>
      <c r="P271" s="241"/>
      <c r="Q271" s="241"/>
      <c r="R271" s="241"/>
      <c r="S271" s="241"/>
      <c r="T271" s="242"/>
      <c r="U271" s="12"/>
      <c r="V271" s="12"/>
      <c r="W271" s="12"/>
      <c r="X271" s="12"/>
      <c r="Y271" s="12"/>
      <c r="Z271" s="12"/>
      <c r="AA271" s="12"/>
      <c r="AB271" s="12"/>
      <c r="AC271" s="12"/>
      <c r="AD271" s="12"/>
      <c r="AE271" s="12"/>
      <c r="AT271" s="243" t="s">
        <v>148</v>
      </c>
      <c r="AU271" s="243" t="s">
        <v>82</v>
      </c>
      <c r="AV271" s="12" t="s">
        <v>82</v>
      </c>
      <c r="AW271" s="12" t="s">
        <v>30</v>
      </c>
      <c r="AX271" s="12" t="s">
        <v>73</v>
      </c>
      <c r="AY271" s="243" t="s">
        <v>141</v>
      </c>
    </row>
    <row r="272" spans="1:51" s="13" customFormat="1" ht="12">
      <c r="A272" s="13"/>
      <c r="B272" s="244"/>
      <c r="C272" s="245"/>
      <c r="D272" s="234" t="s">
        <v>148</v>
      </c>
      <c r="E272" s="246" t="s">
        <v>1</v>
      </c>
      <c r="F272" s="247" t="s">
        <v>150</v>
      </c>
      <c r="G272" s="245"/>
      <c r="H272" s="248">
        <v>155.5</v>
      </c>
      <c r="I272" s="249"/>
      <c r="J272" s="245"/>
      <c r="K272" s="245"/>
      <c r="L272" s="250"/>
      <c r="M272" s="251"/>
      <c r="N272" s="252"/>
      <c r="O272" s="252"/>
      <c r="P272" s="252"/>
      <c r="Q272" s="252"/>
      <c r="R272" s="252"/>
      <c r="S272" s="252"/>
      <c r="T272" s="253"/>
      <c r="U272" s="13"/>
      <c r="V272" s="13"/>
      <c r="W272" s="13"/>
      <c r="X272" s="13"/>
      <c r="Y272" s="13"/>
      <c r="Z272" s="13"/>
      <c r="AA272" s="13"/>
      <c r="AB272" s="13"/>
      <c r="AC272" s="13"/>
      <c r="AD272" s="13"/>
      <c r="AE272" s="13"/>
      <c r="AT272" s="254" t="s">
        <v>148</v>
      </c>
      <c r="AU272" s="254" t="s">
        <v>82</v>
      </c>
      <c r="AV272" s="13" t="s">
        <v>147</v>
      </c>
      <c r="AW272" s="13" t="s">
        <v>30</v>
      </c>
      <c r="AX272" s="13" t="s">
        <v>80</v>
      </c>
      <c r="AY272" s="254" t="s">
        <v>141</v>
      </c>
    </row>
    <row r="273" spans="1:65" s="2" customFormat="1" ht="24.15" customHeight="1">
      <c r="A273" s="38"/>
      <c r="B273" s="39"/>
      <c r="C273" s="219" t="s">
        <v>388</v>
      </c>
      <c r="D273" s="219" t="s">
        <v>142</v>
      </c>
      <c r="E273" s="220" t="s">
        <v>1046</v>
      </c>
      <c r="F273" s="221" t="s">
        <v>1047</v>
      </c>
      <c r="G273" s="222" t="s">
        <v>743</v>
      </c>
      <c r="H273" s="223">
        <v>332.84</v>
      </c>
      <c r="I273" s="224"/>
      <c r="J273" s="225">
        <f>ROUND(I273*H273,2)</f>
        <v>0</v>
      </c>
      <c r="K273" s="221" t="s">
        <v>890</v>
      </c>
      <c r="L273" s="44"/>
      <c r="M273" s="226" t="s">
        <v>1</v>
      </c>
      <c r="N273" s="227" t="s">
        <v>38</v>
      </c>
      <c r="O273" s="91"/>
      <c r="P273" s="228">
        <f>O273*H273</f>
        <v>0</v>
      </c>
      <c r="Q273" s="228">
        <v>0</v>
      </c>
      <c r="R273" s="228">
        <f>Q273*H273</f>
        <v>0</v>
      </c>
      <c r="S273" s="228">
        <v>0</v>
      </c>
      <c r="T273" s="229">
        <f>S273*H273</f>
        <v>0</v>
      </c>
      <c r="U273" s="38"/>
      <c r="V273" s="38"/>
      <c r="W273" s="38"/>
      <c r="X273" s="38"/>
      <c r="Y273" s="38"/>
      <c r="Z273" s="38"/>
      <c r="AA273" s="38"/>
      <c r="AB273" s="38"/>
      <c r="AC273" s="38"/>
      <c r="AD273" s="38"/>
      <c r="AE273" s="38"/>
      <c r="AR273" s="230" t="s">
        <v>147</v>
      </c>
      <c r="AT273" s="230" t="s">
        <v>142</v>
      </c>
      <c r="AU273" s="230" t="s">
        <v>82</v>
      </c>
      <c r="AY273" s="17" t="s">
        <v>141</v>
      </c>
      <c r="BE273" s="231">
        <f>IF(N273="základní",J273,0)</f>
        <v>0</v>
      </c>
      <c r="BF273" s="231">
        <f>IF(N273="snížená",J273,0)</f>
        <v>0</v>
      </c>
      <c r="BG273" s="231">
        <f>IF(N273="zákl. přenesená",J273,0)</f>
        <v>0</v>
      </c>
      <c r="BH273" s="231">
        <f>IF(N273="sníž. přenesená",J273,0)</f>
        <v>0</v>
      </c>
      <c r="BI273" s="231">
        <f>IF(N273="nulová",J273,0)</f>
        <v>0</v>
      </c>
      <c r="BJ273" s="17" t="s">
        <v>80</v>
      </c>
      <c r="BK273" s="231">
        <f>ROUND(I273*H273,2)</f>
        <v>0</v>
      </c>
      <c r="BL273" s="17" t="s">
        <v>147</v>
      </c>
      <c r="BM273" s="230" t="s">
        <v>529</v>
      </c>
    </row>
    <row r="274" spans="1:47" s="2" customFormat="1" ht="12">
      <c r="A274" s="38"/>
      <c r="B274" s="39"/>
      <c r="C274" s="40"/>
      <c r="D274" s="234" t="s">
        <v>154</v>
      </c>
      <c r="E274" s="40"/>
      <c r="F274" s="255" t="s">
        <v>1048</v>
      </c>
      <c r="G274" s="40"/>
      <c r="H274" s="40"/>
      <c r="I274" s="256"/>
      <c r="J274" s="40"/>
      <c r="K274" s="40"/>
      <c r="L274" s="44"/>
      <c r="M274" s="257"/>
      <c r="N274" s="258"/>
      <c r="O274" s="91"/>
      <c r="P274" s="91"/>
      <c r="Q274" s="91"/>
      <c r="R274" s="91"/>
      <c r="S274" s="91"/>
      <c r="T274" s="92"/>
      <c r="U274" s="38"/>
      <c r="V274" s="38"/>
      <c r="W274" s="38"/>
      <c r="X274" s="38"/>
      <c r="Y274" s="38"/>
      <c r="Z274" s="38"/>
      <c r="AA274" s="38"/>
      <c r="AB274" s="38"/>
      <c r="AC274" s="38"/>
      <c r="AD274" s="38"/>
      <c r="AE274" s="38"/>
      <c r="AT274" s="17" t="s">
        <v>154</v>
      </c>
      <c r="AU274" s="17" t="s">
        <v>82</v>
      </c>
    </row>
    <row r="275" spans="1:51" s="14" customFormat="1" ht="12">
      <c r="A275" s="14"/>
      <c r="B275" s="259"/>
      <c r="C275" s="260"/>
      <c r="D275" s="234" t="s">
        <v>148</v>
      </c>
      <c r="E275" s="261" t="s">
        <v>1</v>
      </c>
      <c r="F275" s="262" t="s">
        <v>922</v>
      </c>
      <c r="G275" s="260"/>
      <c r="H275" s="261" t="s">
        <v>1</v>
      </c>
      <c r="I275" s="263"/>
      <c r="J275" s="260"/>
      <c r="K275" s="260"/>
      <c r="L275" s="264"/>
      <c r="M275" s="265"/>
      <c r="N275" s="266"/>
      <c r="O275" s="266"/>
      <c r="P275" s="266"/>
      <c r="Q275" s="266"/>
      <c r="R275" s="266"/>
      <c r="S275" s="266"/>
      <c r="T275" s="267"/>
      <c r="U275" s="14"/>
      <c r="V275" s="14"/>
      <c r="W275" s="14"/>
      <c r="X275" s="14"/>
      <c r="Y275" s="14"/>
      <c r="Z275" s="14"/>
      <c r="AA275" s="14"/>
      <c r="AB275" s="14"/>
      <c r="AC275" s="14"/>
      <c r="AD275" s="14"/>
      <c r="AE275" s="14"/>
      <c r="AT275" s="268" t="s">
        <v>148</v>
      </c>
      <c r="AU275" s="268" t="s">
        <v>82</v>
      </c>
      <c r="AV275" s="14" t="s">
        <v>80</v>
      </c>
      <c r="AW275" s="14" t="s">
        <v>30</v>
      </c>
      <c r="AX275" s="14" t="s">
        <v>73</v>
      </c>
      <c r="AY275" s="268" t="s">
        <v>141</v>
      </c>
    </row>
    <row r="276" spans="1:51" s="12" customFormat="1" ht="12">
      <c r="A276" s="12"/>
      <c r="B276" s="232"/>
      <c r="C276" s="233"/>
      <c r="D276" s="234" t="s">
        <v>148</v>
      </c>
      <c r="E276" s="235" t="s">
        <v>1</v>
      </c>
      <c r="F276" s="236" t="s">
        <v>1049</v>
      </c>
      <c r="G276" s="233"/>
      <c r="H276" s="237">
        <v>37.5</v>
      </c>
      <c r="I276" s="238"/>
      <c r="J276" s="233"/>
      <c r="K276" s="233"/>
      <c r="L276" s="239"/>
      <c r="M276" s="240"/>
      <c r="N276" s="241"/>
      <c r="O276" s="241"/>
      <c r="P276" s="241"/>
      <c r="Q276" s="241"/>
      <c r="R276" s="241"/>
      <c r="S276" s="241"/>
      <c r="T276" s="242"/>
      <c r="U276" s="12"/>
      <c r="V276" s="12"/>
      <c r="W276" s="12"/>
      <c r="X276" s="12"/>
      <c r="Y276" s="12"/>
      <c r="Z276" s="12"/>
      <c r="AA276" s="12"/>
      <c r="AB276" s="12"/>
      <c r="AC276" s="12"/>
      <c r="AD276" s="12"/>
      <c r="AE276" s="12"/>
      <c r="AT276" s="243" t="s">
        <v>148</v>
      </c>
      <c r="AU276" s="243" t="s">
        <v>82</v>
      </c>
      <c r="AV276" s="12" t="s">
        <v>82</v>
      </c>
      <c r="AW276" s="12" t="s">
        <v>30</v>
      </c>
      <c r="AX276" s="12" t="s">
        <v>73</v>
      </c>
      <c r="AY276" s="243" t="s">
        <v>141</v>
      </c>
    </row>
    <row r="277" spans="1:51" s="12" customFormat="1" ht="12">
      <c r="A277" s="12"/>
      <c r="B277" s="232"/>
      <c r="C277" s="233"/>
      <c r="D277" s="234" t="s">
        <v>148</v>
      </c>
      <c r="E277" s="235" t="s">
        <v>1</v>
      </c>
      <c r="F277" s="236" t="s">
        <v>1050</v>
      </c>
      <c r="G277" s="233"/>
      <c r="H277" s="237">
        <v>52</v>
      </c>
      <c r="I277" s="238"/>
      <c r="J277" s="233"/>
      <c r="K277" s="233"/>
      <c r="L277" s="239"/>
      <c r="M277" s="240"/>
      <c r="N277" s="241"/>
      <c r="O277" s="241"/>
      <c r="P277" s="241"/>
      <c r="Q277" s="241"/>
      <c r="R277" s="241"/>
      <c r="S277" s="241"/>
      <c r="T277" s="242"/>
      <c r="U277" s="12"/>
      <c r="V277" s="12"/>
      <c r="W277" s="12"/>
      <c r="X277" s="12"/>
      <c r="Y277" s="12"/>
      <c r="Z277" s="12"/>
      <c r="AA277" s="12"/>
      <c r="AB277" s="12"/>
      <c r="AC277" s="12"/>
      <c r="AD277" s="12"/>
      <c r="AE277" s="12"/>
      <c r="AT277" s="243" t="s">
        <v>148</v>
      </c>
      <c r="AU277" s="243" t="s">
        <v>82</v>
      </c>
      <c r="AV277" s="12" t="s">
        <v>82</v>
      </c>
      <c r="AW277" s="12" t="s">
        <v>30</v>
      </c>
      <c r="AX277" s="12" t="s">
        <v>73</v>
      </c>
      <c r="AY277" s="243" t="s">
        <v>141</v>
      </c>
    </row>
    <row r="278" spans="1:51" s="12" customFormat="1" ht="12">
      <c r="A278" s="12"/>
      <c r="B278" s="232"/>
      <c r="C278" s="233"/>
      <c r="D278" s="234" t="s">
        <v>148</v>
      </c>
      <c r="E278" s="235" t="s">
        <v>1</v>
      </c>
      <c r="F278" s="236" t="s">
        <v>1051</v>
      </c>
      <c r="G278" s="233"/>
      <c r="H278" s="237">
        <v>62.93</v>
      </c>
      <c r="I278" s="238"/>
      <c r="J278" s="233"/>
      <c r="K278" s="233"/>
      <c r="L278" s="239"/>
      <c r="M278" s="240"/>
      <c r="N278" s="241"/>
      <c r="O278" s="241"/>
      <c r="P278" s="241"/>
      <c r="Q278" s="241"/>
      <c r="R278" s="241"/>
      <c r="S278" s="241"/>
      <c r="T278" s="242"/>
      <c r="U278" s="12"/>
      <c r="V278" s="12"/>
      <c r="W278" s="12"/>
      <c r="X278" s="12"/>
      <c r="Y278" s="12"/>
      <c r="Z278" s="12"/>
      <c r="AA278" s="12"/>
      <c r="AB278" s="12"/>
      <c r="AC278" s="12"/>
      <c r="AD278" s="12"/>
      <c r="AE278" s="12"/>
      <c r="AT278" s="243" t="s">
        <v>148</v>
      </c>
      <c r="AU278" s="243" t="s">
        <v>82</v>
      </c>
      <c r="AV278" s="12" t="s">
        <v>82</v>
      </c>
      <c r="AW278" s="12" t="s">
        <v>30</v>
      </c>
      <c r="AX278" s="12" t="s">
        <v>73</v>
      </c>
      <c r="AY278" s="243" t="s">
        <v>141</v>
      </c>
    </row>
    <row r="279" spans="1:51" s="12" customFormat="1" ht="12">
      <c r="A279" s="12"/>
      <c r="B279" s="232"/>
      <c r="C279" s="233"/>
      <c r="D279" s="234" t="s">
        <v>148</v>
      </c>
      <c r="E279" s="235" t="s">
        <v>1</v>
      </c>
      <c r="F279" s="236" t="s">
        <v>1052</v>
      </c>
      <c r="G279" s="233"/>
      <c r="H279" s="237">
        <v>75.11</v>
      </c>
      <c r="I279" s="238"/>
      <c r="J279" s="233"/>
      <c r="K279" s="233"/>
      <c r="L279" s="239"/>
      <c r="M279" s="240"/>
      <c r="N279" s="241"/>
      <c r="O279" s="241"/>
      <c r="P279" s="241"/>
      <c r="Q279" s="241"/>
      <c r="R279" s="241"/>
      <c r="S279" s="241"/>
      <c r="T279" s="242"/>
      <c r="U279" s="12"/>
      <c r="V279" s="12"/>
      <c r="W279" s="12"/>
      <c r="X279" s="12"/>
      <c r="Y279" s="12"/>
      <c r="Z279" s="12"/>
      <c r="AA279" s="12"/>
      <c r="AB279" s="12"/>
      <c r="AC279" s="12"/>
      <c r="AD279" s="12"/>
      <c r="AE279" s="12"/>
      <c r="AT279" s="243" t="s">
        <v>148</v>
      </c>
      <c r="AU279" s="243" t="s">
        <v>82</v>
      </c>
      <c r="AV279" s="12" t="s">
        <v>82</v>
      </c>
      <c r="AW279" s="12" t="s">
        <v>30</v>
      </c>
      <c r="AX279" s="12" t="s">
        <v>73</v>
      </c>
      <c r="AY279" s="243" t="s">
        <v>141</v>
      </c>
    </row>
    <row r="280" spans="1:51" s="12" customFormat="1" ht="12">
      <c r="A280" s="12"/>
      <c r="B280" s="232"/>
      <c r="C280" s="233"/>
      <c r="D280" s="234" t="s">
        <v>148</v>
      </c>
      <c r="E280" s="235" t="s">
        <v>1</v>
      </c>
      <c r="F280" s="236" t="s">
        <v>1053</v>
      </c>
      <c r="G280" s="233"/>
      <c r="H280" s="237">
        <v>105.3</v>
      </c>
      <c r="I280" s="238"/>
      <c r="J280" s="233"/>
      <c r="K280" s="233"/>
      <c r="L280" s="239"/>
      <c r="M280" s="240"/>
      <c r="N280" s="241"/>
      <c r="O280" s="241"/>
      <c r="P280" s="241"/>
      <c r="Q280" s="241"/>
      <c r="R280" s="241"/>
      <c r="S280" s="241"/>
      <c r="T280" s="242"/>
      <c r="U280" s="12"/>
      <c r="V280" s="12"/>
      <c r="W280" s="12"/>
      <c r="X280" s="12"/>
      <c r="Y280" s="12"/>
      <c r="Z280" s="12"/>
      <c r="AA280" s="12"/>
      <c r="AB280" s="12"/>
      <c r="AC280" s="12"/>
      <c r="AD280" s="12"/>
      <c r="AE280" s="12"/>
      <c r="AT280" s="243" t="s">
        <v>148</v>
      </c>
      <c r="AU280" s="243" t="s">
        <v>82</v>
      </c>
      <c r="AV280" s="12" t="s">
        <v>82</v>
      </c>
      <c r="AW280" s="12" t="s">
        <v>30</v>
      </c>
      <c r="AX280" s="12" t="s">
        <v>73</v>
      </c>
      <c r="AY280" s="243" t="s">
        <v>141</v>
      </c>
    </row>
    <row r="281" spans="1:51" s="13" customFormat="1" ht="12">
      <c r="A281" s="13"/>
      <c r="B281" s="244"/>
      <c r="C281" s="245"/>
      <c r="D281" s="234" t="s">
        <v>148</v>
      </c>
      <c r="E281" s="246" t="s">
        <v>1</v>
      </c>
      <c r="F281" s="247" t="s">
        <v>150</v>
      </c>
      <c r="G281" s="245"/>
      <c r="H281" s="248">
        <v>332.84000000000003</v>
      </c>
      <c r="I281" s="249"/>
      <c r="J281" s="245"/>
      <c r="K281" s="245"/>
      <c r="L281" s="250"/>
      <c r="M281" s="251"/>
      <c r="N281" s="252"/>
      <c r="O281" s="252"/>
      <c r="P281" s="252"/>
      <c r="Q281" s="252"/>
      <c r="R281" s="252"/>
      <c r="S281" s="252"/>
      <c r="T281" s="253"/>
      <c r="U281" s="13"/>
      <c r="V281" s="13"/>
      <c r="W281" s="13"/>
      <c r="X281" s="13"/>
      <c r="Y281" s="13"/>
      <c r="Z281" s="13"/>
      <c r="AA281" s="13"/>
      <c r="AB281" s="13"/>
      <c r="AC281" s="13"/>
      <c r="AD281" s="13"/>
      <c r="AE281" s="13"/>
      <c r="AT281" s="254" t="s">
        <v>148</v>
      </c>
      <c r="AU281" s="254" t="s">
        <v>82</v>
      </c>
      <c r="AV281" s="13" t="s">
        <v>147</v>
      </c>
      <c r="AW281" s="13" t="s">
        <v>30</v>
      </c>
      <c r="AX281" s="13" t="s">
        <v>80</v>
      </c>
      <c r="AY281" s="254" t="s">
        <v>141</v>
      </c>
    </row>
    <row r="282" spans="1:65" s="2" customFormat="1" ht="24.15" customHeight="1">
      <c r="A282" s="38"/>
      <c r="B282" s="39"/>
      <c r="C282" s="219" t="s">
        <v>531</v>
      </c>
      <c r="D282" s="219" t="s">
        <v>142</v>
      </c>
      <c r="E282" s="220" t="s">
        <v>1054</v>
      </c>
      <c r="F282" s="221" t="s">
        <v>1055</v>
      </c>
      <c r="G282" s="222" t="s">
        <v>743</v>
      </c>
      <c r="H282" s="223">
        <v>453.6</v>
      </c>
      <c r="I282" s="224"/>
      <c r="J282" s="225">
        <f>ROUND(I282*H282,2)</f>
        <v>0</v>
      </c>
      <c r="K282" s="221" t="s">
        <v>1</v>
      </c>
      <c r="L282" s="44"/>
      <c r="M282" s="226" t="s">
        <v>1</v>
      </c>
      <c r="N282" s="227" t="s">
        <v>38</v>
      </c>
      <c r="O282" s="91"/>
      <c r="P282" s="228">
        <f>O282*H282</f>
        <v>0</v>
      </c>
      <c r="Q282" s="228">
        <v>0</v>
      </c>
      <c r="R282" s="228">
        <f>Q282*H282</f>
        <v>0</v>
      </c>
      <c r="S282" s="228">
        <v>0</v>
      </c>
      <c r="T282" s="229">
        <f>S282*H282</f>
        <v>0</v>
      </c>
      <c r="U282" s="38"/>
      <c r="V282" s="38"/>
      <c r="W282" s="38"/>
      <c r="X282" s="38"/>
      <c r="Y282" s="38"/>
      <c r="Z282" s="38"/>
      <c r="AA282" s="38"/>
      <c r="AB282" s="38"/>
      <c r="AC282" s="38"/>
      <c r="AD282" s="38"/>
      <c r="AE282" s="38"/>
      <c r="AR282" s="230" t="s">
        <v>147</v>
      </c>
      <c r="AT282" s="230" t="s">
        <v>142</v>
      </c>
      <c r="AU282" s="230" t="s">
        <v>82</v>
      </c>
      <c r="AY282" s="17" t="s">
        <v>141</v>
      </c>
      <c r="BE282" s="231">
        <f>IF(N282="základní",J282,0)</f>
        <v>0</v>
      </c>
      <c r="BF282" s="231">
        <f>IF(N282="snížená",J282,0)</f>
        <v>0</v>
      </c>
      <c r="BG282" s="231">
        <f>IF(N282="zákl. přenesená",J282,0)</f>
        <v>0</v>
      </c>
      <c r="BH282" s="231">
        <f>IF(N282="sníž. přenesená",J282,0)</f>
        <v>0</v>
      </c>
      <c r="BI282" s="231">
        <f>IF(N282="nulová",J282,0)</f>
        <v>0</v>
      </c>
      <c r="BJ282" s="17" t="s">
        <v>80</v>
      </c>
      <c r="BK282" s="231">
        <f>ROUND(I282*H282,2)</f>
        <v>0</v>
      </c>
      <c r="BL282" s="17" t="s">
        <v>147</v>
      </c>
      <c r="BM282" s="230" t="s">
        <v>534</v>
      </c>
    </row>
    <row r="283" spans="1:47" s="2" customFormat="1" ht="12">
      <c r="A283" s="38"/>
      <c r="B283" s="39"/>
      <c r="C283" s="40"/>
      <c r="D283" s="234" t="s">
        <v>154</v>
      </c>
      <c r="E283" s="40"/>
      <c r="F283" s="255" t="s">
        <v>1056</v>
      </c>
      <c r="G283" s="40"/>
      <c r="H283" s="40"/>
      <c r="I283" s="256"/>
      <c r="J283" s="40"/>
      <c r="K283" s="40"/>
      <c r="L283" s="44"/>
      <c r="M283" s="257"/>
      <c r="N283" s="258"/>
      <c r="O283" s="91"/>
      <c r="P283" s="91"/>
      <c r="Q283" s="91"/>
      <c r="R283" s="91"/>
      <c r="S283" s="91"/>
      <c r="T283" s="92"/>
      <c r="U283" s="38"/>
      <c r="V283" s="38"/>
      <c r="W283" s="38"/>
      <c r="X283" s="38"/>
      <c r="Y283" s="38"/>
      <c r="Z283" s="38"/>
      <c r="AA283" s="38"/>
      <c r="AB283" s="38"/>
      <c r="AC283" s="38"/>
      <c r="AD283" s="38"/>
      <c r="AE283" s="38"/>
      <c r="AT283" s="17" t="s">
        <v>154</v>
      </c>
      <c r="AU283" s="17" t="s">
        <v>82</v>
      </c>
    </row>
    <row r="284" spans="1:51" s="14" customFormat="1" ht="12">
      <c r="A284" s="14"/>
      <c r="B284" s="259"/>
      <c r="C284" s="260"/>
      <c r="D284" s="234" t="s">
        <v>148</v>
      </c>
      <c r="E284" s="261" t="s">
        <v>1</v>
      </c>
      <c r="F284" s="262" t="s">
        <v>922</v>
      </c>
      <c r="G284" s="260"/>
      <c r="H284" s="261" t="s">
        <v>1</v>
      </c>
      <c r="I284" s="263"/>
      <c r="J284" s="260"/>
      <c r="K284" s="260"/>
      <c r="L284" s="264"/>
      <c r="M284" s="265"/>
      <c r="N284" s="266"/>
      <c r="O284" s="266"/>
      <c r="P284" s="266"/>
      <c r="Q284" s="266"/>
      <c r="R284" s="266"/>
      <c r="S284" s="266"/>
      <c r="T284" s="267"/>
      <c r="U284" s="14"/>
      <c r="V284" s="14"/>
      <c r="W284" s="14"/>
      <c r="X284" s="14"/>
      <c r="Y284" s="14"/>
      <c r="Z284" s="14"/>
      <c r="AA284" s="14"/>
      <c r="AB284" s="14"/>
      <c r="AC284" s="14"/>
      <c r="AD284" s="14"/>
      <c r="AE284" s="14"/>
      <c r="AT284" s="268" t="s">
        <v>148</v>
      </c>
      <c r="AU284" s="268" t="s">
        <v>82</v>
      </c>
      <c r="AV284" s="14" t="s">
        <v>80</v>
      </c>
      <c r="AW284" s="14" t="s">
        <v>30</v>
      </c>
      <c r="AX284" s="14" t="s">
        <v>73</v>
      </c>
      <c r="AY284" s="268" t="s">
        <v>141</v>
      </c>
    </row>
    <row r="285" spans="1:51" s="12" customFormat="1" ht="12">
      <c r="A285" s="12"/>
      <c r="B285" s="232"/>
      <c r="C285" s="233"/>
      <c r="D285" s="234" t="s">
        <v>148</v>
      </c>
      <c r="E285" s="235" t="s">
        <v>1</v>
      </c>
      <c r="F285" s="236" t="s">
        <v>1057</v>
      </c>
      <c r="G285" s="233"/>
      <c r="H285" s="237">
        <v>453.6</v>
      </c>
      <c r="I285" s="238"/>
      <c r="J285" s="233"/>
      <c r="K285" s="233"/>
      <c r="L285" s="239"/>
      <c r="M285" s="240"/>
      <c r="N285" s="241"/>
      <c r="O285" s="241"/>
      <c r="P285" s="241"/>
      <c r="Q285" s="241"/>
      <c r="R285" s="241"/>
      <c r="S285" s="241"/>
      <c r="T285" s="242"/>
      <c r="U285" s="12"/>
      <c r="V285" s="12"/>
      <c r="W285" s="12"/>
      <c r="X285" s="12"/>
      <c r="Y285" s="12"/>
      <c r="Z285" s="12"/>
      <c r="AA285" s="12"/>
      <c r="AB285" s="12"/>
      <c r="AC285" s="12"/>
      <c r="AD285" s="12"/>
      <c r="AE285" s="12"/>
      <c r="AT285" s="243" t="s">
        <v>148</v>
      </c>
      <c r="AU285" s="243" t="s">
        <v>82</v>
      </c>
      <c r="AV285" s="12" t="s">
        <v>82</v>
      </c>
      <c r="AW285" s="12" t="s">
        <v>30</v>
      </c>
      <c r="AX285" s="12" t="s">
        <v>73</v>
      </c>
      <c r="AY285" s="243" t="s">
        <v>141</v>
      </c>
    </row>
    <row r="286" spans="1:51" s="13" customFormat="1" ht="12">
      <c r="A286" s="13"/>
      <c r="B286" s="244"/>
      <c r="C286" s="245"/>
      <c r="D286" s="234" t="s">
        <v>148</v>
      </c>
      <c r="E286" s="246" t="s">
        <v>1</v>
      </c>
      <c r="F286" s="247" t="s">
        <v>150</v>
      </c>
      <c r="G286" s="245"/>
      <c r="H286" s="248">
        <v>453.6</v>
      </c>
      <c r="I286" s="249"/>
      <c r="J286" s="245"/>
      <c r="K286" s="245"/>
      <c r="L286" s="250"/>
      <c r="M286" s="251"/>
      <c r="N286" s="252"/>
      <c r="O286" s="252"/>
      <c r="P286" s="252"/>
      <c r="Q286" s="252"/>
      <c r="R286" s="252"/>
      <c r="S286" s="252"/>
      <c r="T286" s="253"/>
      <c r="U286" s="13"/>
      <c r="V286" s="13"/>
      <c r="W286" s="13"/>
      <c r="X286" s="13"/>
      <c r="Y286" s="13"/>
      <c r="Z286" s="13"/>
      <c r="AA286" s="13"/>
      <c r="AB286" s="13"/>
      <c r="AC286" s="13"/>
      <c r="AD286" s="13"/>
      <c r="AE286" s="13"/>
      <c r="AT286" s="254" t="s">
        <v>148</v>
      </c>
      <c r="AU286" s="254" t="s">
        <v>82</v>
      </c>
      <c r="AV286" s="13" t="s">
        <v>147</v>
      </c>
      <c r="AW286" s="13" t="s">
        <v>30</v>
      </c>
      <c r="AX286" s="13" t="s">
        <v>80</v>
      </c>
      <c r="AY286" s="254" t="s">
        <v>141</v>
      </c>
    </row>
    <row r="287" spans="1:65" s="2" customFormat="1" ht="24.15" customHeight="1">
      <c r="A287" s="38"/>
      <c r="B287" s="39"/>
      <c r="C287" s="219" t="s">
        <v>392</v>
      </c>
      <c r="D287" s="219" t="s">
        <v>142</v>
      </c>
      <c r="E287" s="220" t="s">
        <v>1058</v>
      </c>
      <c r="F287" s="221" t="s">
        <v>1059</v>
      </c>
      <c r="G287" s="222" t="s">
        <v>269</v>
      </c>
      <c r="H287" s="223">
        <v>442.8</v>
      </c>
      <c r="I287" s="224"/>
      <c r="J287" s="225">
        <f>ROUND(I287*H287,2)</f>
        <v>0</v>
      </c>
      <c r="K287" s="221" t="s">
        <v>890</v>
      </c>
      <c r="L287" s="44"/>
      <c r="M287" s="226" t="s">
        <v>1</v>
      </c>
      <c r="N287" s="227" t="s">
        <v>38</v>
      </c>
      <c r="O287" s="91"/>
      <c r="P287" s="228">
        <f>O287*H287</f>
        <v>0</v>
      </c>
      <c r="Q287" s="228">
        <v>0</v>
      </c>
      <c r="R287" s="228">
        <f>Q287*H287</f>
        <v>0</v>
      </c>
      <c r="S287" s="228">
        <v>0</v>
      </c>
      <c r="T287" s="229">
        <f>S287*H287</f>
        <v>0</v>
      </c>
      <c r="U287" s="38"/>
      <c r="V287" s="38"/>
      <c r="W287" s="38"/>
      <c r="X287" s="38"/>
      <c r="Y287" s="38"/>
      <c r="Z287" s="38"/>
      <c r="AA287" s="38"/>
      <c r="AB287" s="38"/>
      <c r="AC287" s="38"/>
      <c r="AD287" s="38"/>
      <c r="AE287" s="38"/>
      <c r="AR287" s="230" t="s">
        <v>147</v>
      </c>
      <c r="AT287" s="230" t="s">
        <v>142</v>
      </c>
      <c r="AU287" s="230" t="s">
        <v>82</v>
      </c>
      <c r="AY287" s="17" t="s">
        <v>141</v>
      </c>
      <c r="BE287" s="231">
        <f>IF(N287="základní",J287,0)</f>
        <v>0</v>
      </c>
      <c r="BF287" s="231">
        <f>IF(N287="snížená",J287,0)</f>
        <v>0</v>
      </c>
      <c r="BG287" s="231">
        <f>IF(N287="zákl. přenesená",J287,0)</f>
        <v>0</v>
      </c>
      <c r="BH287" s="231">
        <f>IF(N287="sníž. přenesená",J287,0)</f>
        <v>0</v>
      </c>
      <c r="BI287" s="231">
        <f>IF(N287="nulová",J287,0)</f>
        <v>0</v>
      </c>
      <c r="BJ287" s="17" t="s">
        <v>80</v>
      </c>
      <c r="BK287" s="231">
        <f>ROUND(I287*H287,2)</f>
        <v>0</v>
      </c>
      <c r="BL287" s="17" t="s">
        <v>147</v>
      </c>
      <c r="BM287" s="230" t="s">
        <v>537</v>
      </c>
    </row>
    <row r="288" spans="1:51" s="14" customFormat="1" ht="12">
      <c r="A288" s="14"/>
      <c r="B288" s="259"/>
      <c r="C288" s="260"/>
      <c r="D288" s="234" t="s">
        <v>148</v>
      </c>
      <c r="E288" s="261" t="s">
        <v>1</v>
      </c>
      <c r="F288" s="262" t="s">
        <v>922</v>
      </c>
      <c r="G288" s="260"/>
      <c r="H288" s="261" t="s">
        <v>1</v>
      </c>
      <c r="I288" s="263"/>
      <c r="J288" s="260"/>
      <c r="K288" s="260"/>
      <c r="L288" s="264"/>
      <c r="M288" s="265"/>
      <c r="N288" s="266"/>
      <c r="O288" s="266"/>
      <c r="P288" s="266"/>
      <c r="Q288" s="266"/>
      <c r="R288" s="266"/>
      <c r="S288" s="266"/>
      <c r="T288" s="267"/>
      <c r="U288" s="14"/>
      <c r="V288" s="14"/>
      <c r="W288" s="14"/>
      <c r="X288" s="14"/>
      <c r="Y288" s="14"/>
      <c r="Z288" s="14"/>
      <c r="AA288" s="14"/>
      <c r="AB288" s="14"/>
      <c r="AC288" s="14"/>
      <c r="AD288" s="14"/>
      <c r="AE288" s="14"/>
      <c r="AT288" s="268" t="s">
        <v>148</v>
      </c>
      <c r="AU288" s="268" t="s">
        <v>82</v>
      </c>
      <c r="AV288" s="14" t="s">
        <v>80</v>
      </c>
      <c r="AW288" s="14" t="s">
        <v>30</v>
      </c>
      <c r="AX288" s="14" t="s">
        <v>73</v>
      </c>
      <c r="AY288" s="268" t="s">
        <v>141</v>
      </c>
    </row>
    <row r="289" spans="1:51" s="12" customFormat="1" ht="12">
      <c r="A289" s="12"/>
      <c r="B289" s="232"/>
      <c r="C289" s="233"/>
      <c r="D289" s="234" t="s">
        <v>148</v>
      </c>
      <c r="E289" s="235" t="s">
        <v>1</v>
      </c>
      <c r="F289" s="236" t="s">
        <v>1060</v>
      </c>
      <c r="G289" s="233"/>
      <c r="H289" s="237">
        <v>442.8</v>
      </c>
      <c r="I289" s="238"/>
      <c r="J289" s="233"/>
      <c r="K289" s="233"/>
      <c r="L289" s="239"/>
      <c r="M289" s="240"/>
      <c r="N289" s="241"/>
      <c r="O289" s="241"/>
      <c r="P289" s="241"/>
      <c r="Q289" s="241"/>
      <c r="R289" s="241"/>
      <c r="S289" s="241"/>
      <c r="T289" s="242"/>
      <c r="U289" s="12"/>
      <c r="V289" s="12"/>
      <c r="W289" s="12"/>
      <c r="X289" s="12"/>
      <c r="Y289" s="12"/>
      <c r="Z289" s="12"/>
      <c r="AA289" s="12"/>
      <c r="AB289" s="12"/>
      <c r="AC289" s="12"/>
      <c r="AD289" s="12"/>
      <c r="AE289" s="12"/>
      <c r="AT289" s="243" t="s">
        <v>148</v>
      </c>
      <c r="AU289" s="243" t="s">
        <v>82</v>
      </c>
      <c r="AV289" s="12" t="s">
        <v>82</v>
      </c>
      <c r="AW289" s="12" t="s">
        <v>30</v>
      </c>
      <c r="AX289" s="12" t="s">
        <v>73</v>
      </c>
      <c r="AY289" s="243" t="s">
        <v>141</v>
      </c>
    </row>
    <row r="290" spans="1:51" s="13" customFormat="1" ht="12">
      <c r="A290" s="13"/>
      <c r="B290" s="244"/>
      <c r="C290" s="245"/>
      <c r="D290" s="234" t="s">
        <v>148</v>
      </c>
      <c r="E290" s="246" t="s">
        <v>1</v>
      </c>
      <c r="F290" s="247" t="s">
        <v>150</v>
      </c>
      <c r="G290" s="245"/>
      <c r="H290" s="248">
        <v>442.8</v>
      </c>
      <c r="I290" s="249"/>
      <c r="J290" s="245"/>
      <c r="K290" s="245"/>
      <c r="L290" s="250"/>
      <c r="M290" s="251"/>
      <c r="N290" s="252"/>
      <c r="O290" s="252"/>
      <c r="P290" s="252"/>
      <c r="Q290" s="252"/>
      <c r="R290" s="252"/>
      <c r="S290" s="252"/>
      <c r="T290" s="253"/>
      <c r="U290" s="13"/>
      <c r="V290" s="13"/>
      <c r="W290" s="13"/>
      <c r="X290" s="13"/>
      <c r="Y290" s="13"/>
      <c r="Z290" s="13"/>
      <c r="AA290" s="13"/>
      <c r="AB290" s="13"/>
      <c r="AC290" s="13"/>
      <c r="AD290" s="13"/>
      <c r="AE290" s="13"/>
      <c r="AT290" s="254" t="s">
        <v>148</v>
      </c>
      <c r="AU290" s="254" t="s">
        <v>82</v>
      </c>
      <c r="AV290" s="13" t="s">
        <v>147</v>
      </c>
      <c r="AW290" s="13" t="s">
        <v>30</v>
      </c>
      <c r="AX290" s="13" t="s">
        <v>80</v>
      </c>
      <c r="AY290" s="254" t="s">
        <v>141</v>
      </c>
    </row>
    <row r="291" spans="1:65" s="2" customFormat="1" ht="24.15" customHeight="1">
      <c r="A291" s="38"/>
      <c r="B291" s="39"/>
      <c r="C291" s="219" t="s">
        <v>538</v>
      </c>
      <c r="D291" s="219" t="s">
        <v>142</v>
      </c>
      <c r="E291" s="220" t="s">
        <v>1061</v>
      </c>
      <c r="F291" s="221" t="s">
        <v>1062</v>
      </c>
      <c r="G291" s="222" t="s">
        <v>269</v>
      </c>
      <c r="H291" s="223">
        <v>334.8</v>
      </c>
      <c r="I291" s="224"/>
      <c r="J291" s="225">
        <f>ROUND(I291*H291,2)</f>
        <v>0</v>
      </c>
      <c r="K291" s="221" t="s">
        <v>1</v>
      </c>
      <c r="L291" s="44"/>
      <c r="M291" s="226" t="s">
        <v>1</v>
      </c>
      <c r="N291" s="227" t="s">
        <v>38</v>
      </c>
      <c r="O291" s="91"/>
      <c r="P291" s="228">
        <f>O291*H291</f>
        <v>0</v>
      </c>
      <c r="Q291" s="228">
        <v>0</v>
      </c>
      <c r="R291" s="228">
        <f>Q291*H291</f>
        <v>0</v>
      </c>
      <c r="S291" s="228">
        <v>0</v>
      </c>
      <c r="T291" s="229">
        <f>S291*H291</f>
        <v>0</v>
      </c>
      <c r="U291" s="38"/>
      <c r="V291" s="38"/>
      <c r="W291" s="38"/>
      <c r="X291" s="38"/>
      <c r="Y291" s="38"/>
      <c r="Z291" s="38"/>
      <c r="AA291" s="38"/>
      <c r="AB291" s="38"/>
      <c r="AC291" s="38"/>
      <c r="AD291" s="38"/>
      <c r="AE291" s="38"/>
      <c r="AR291" s="230" t="s">
        <v>147</v>
      </c>
      <c r="AT291" s="230" t="s">
        <v>142</v>
      </c>
      <c r="AU291" s="230" t="s">
        <v>82</v>
      </c>
      <c r="AY291" s="17" t="s">
        <v>141</v>
      </c>
      <c r="BE291" s="231">
        <f>IF(N291="základní",J291,0)</f>
        <v>0</v>
      </c>
      <c r="BF291" s="231">
        <f>IF(N291="snížená",J291,0)</f>
        <v>0</v>
      </c>
      <c r="BG291" s="231">
        <f>IF(N291="zákl. přenesená",J291,0)</f>
        <v>0</v>
      </c>
      <c r="BH291" s="231">
        <f>IF(N291="sníž. přenesená",J291,0)</f>
        <v>0</v>
      </c>
      <c r="BI291" s="231">
        <f>IF(N291="nulová",J291,0)</f>
        <v>0</v>
      </c>
      <c r="BJ291" s="17" t="s">
        <v>80</v>
      </c>
      <c r="BK291" s="231">
        <f>ROUND(I291*H291,2)</f>
        <v>0</v>
      </c>
      <c r="BL291" s="17" t="s">
        <v>147</v>
      </c>
      <c r="BM291" s="230" t="s">
        <v>541</v>
      </c>
    </row>
    <row r="292" spans="1:51" s="14" customFormat="1" ht="12">
      <c r="A292" s="14"/>
      <c r="B292" s="259"/>
      <c r="C292" s="260"/>
      <c r="D292" s="234" t="s">
        <v>148</v>
      </c>
      <c r="E292" s="261" t="s">
        <v>1</v>
      </c>
      <c r="F292" s="262" t="s">
        <v>922</v>
      </c>
      <c r="G292" s="260"/>
      <c r="H292" s="261" t="s">
        <v>1</v>
      </c>
      <c r="I292" s="263"/>
      <c r="J292" s="260"/>
      <c r="K292" s="260"/>
      <c r="L292" s="264"/>
      <c r="M292" s="265"/>
      <c r="N292" s="266"/>
      <c r="O292" s="266"/>
      <c r="P292" s="266"/>
      <c r="Q292" s="266"/>
      <c r="R292" s="266"/>
      <c r="S292" s="266"/>
      <c r="T292" s="267"/>
      <c r="U292" s="14"/>
      <c r="V292" s="14"/>
      <c r="W292" s="14"/>
      <c r="X292" s="14"/>
      <c r="Y292" s="14"/>
      <c r="Z292" s="14"/>
      <c r="AA292" s="14"/>
      <c r="AB292" s="14"/>
      <c r="AC292" s="14"/>
      <c r="AD292" s="14"/>
      <c r="AE292" s="14"/>
      <c r="AT292" s="268" t="s">
        <v>148</v>
      </c>
      <c r="AU292" s="268" t="s">
        <v>82</v>
      </c>
      <c r="AV292" s="14" t="s">
        <v>80</v>
      </c>
      <c r="AW292" s="14" t="s">
        <v>30</v>
      </c>
      <c r="AX292" s="14" t="s">
        <v>73</v>
      </c>
      <c r="AY292" s="268" t="s">
        <v>141</v>
      </c>
    </row>
    <row r="293" spans="1:51" s="12" customFormat="1" ht="12">
      <c r="A293" s="12"/>
      <c r="B293" s="232"/>
      <c r="C293" s="233"/>
      <c r="D293" s="234" t="s">
        <v>148</v>
      </c>
      <c r="E293" s="235" t="s">
        <v>1</v>
      </c>
      <c r="F293" s="236" t="s">
        <v>1063</v>
      </c>
      <c r="G293" s="233"/>
      <c r="H293" s="237">
        <v>334.8</v>
      </c>
      <c r="I293" s="238"/>
      <c r="J293" s="233"/>
      <c r="K293" s="233"/>
      <c r="L293" s="239"/>
      <c r="M293" s="240"/>
      <c r="N293" s="241"/>
      <c r="O293" s="241"/>
      <c r="P293" s="241"/>
      <c r="Q293" s="241"/>
      <c r="R293" s="241"/>
      <c r="S293" s="241"/>
      <c r="T293" s="242"/>
      <c r="U293" s="12"/>
      <c r="V293" s="12"/>
      <c r="W293" s="12"/>
      <c r="X293" s="12"/>
      <c r="Y293" s="12"/>
      <c r="Z293" s="12"/>
      <c r="AA293" s="12"/>
      <c r="AB293" s="12"/>
      <c r="AC293" s="12"/>
      <c r="AD293" s="12"/>
      <c r="AE293" s="12"/>
      <c r="AT293" s="243" t="s">
        <v>148</v>
      </c>
      <c r="AU293" s="243" t="s">
        <v>82</v>
      </c>
      <c r="AV293" s="12" t="s">
        <v>82</v>
      </c>
      <c r="AW293" s="12" t="s">
        <v>30</v>
      </c>
      <c r="AX293" s="12" t="s">
        <v>73</v>
      </c>
      <c r="AY293" s="243" t="s">
        <v>141</v>
      </c>
    </row>
    <row r="294" spans="1:51" s="13" customFormat="1" ht="12">
      <c r="A294" s="13"/>
      <c r="B294" s="244"/>
      <c r="C294" s="245"/>
      <c r="D294" s="234" t="s">
        <v>148</v>
      </c>
      <c r="E294" s="246" t="s">
        <v>1</v>
      </c>
      <c r="F294" s="247" t="s">
        <v>150</v>
      </c>
      <c r="G294" s="245"/>
      <c r="H294" s="248">
        <v>334.8</v>
      </c>
      <c r="I294" s="249"/>
      <c r="J294" s="245"/>
      <c r="K294" s="245"/>
      <c r="L294" s="250"/>
      <c r="M294" s="251"/>
      <c r="N294" s="252"/>
      <c r="O294" s="252"/>
      <c r="P294" s="252"/>
      <c r="Q294" s="252"/>
      <c r="R294" s="252"/>
      <c r="S294" s="252"/>
      <c r="T294" s="253"/>
      <c r="U294" s="13"/>
      <c r="V294" s="13"/>
      <c r="W294" s="13"/>
      <c r="X294" s="13"/>
      <c r="Y294" s="13"/>
      <c r="Z294" s="13"/>
      <c r="AA294" s="13"/>
      <c r="AB294" s="13"/>
      <c r="AC294" s="13"/>
      <c r="AD294" s="13"/>
      <c r="AE294" s="13"/>
      <c r="AT294" s="254" t="s">
        <v>148</v>
      </c>
      <c r="AU294" s="254" t="s">
        <v>82</v>
      </c>
      <c r="AV294" s="13" t="s">
        <v>147</v>
      </c>
      <c r="AW294" s="13" t="s">
        <v>30</v>
      </c>
      <c r="AX294" s="13" t="s">
        <v>80</v>
      </c>
      <c r="AY294" s="254" t="s">
        <v>141</v>
      </c>
    </row>
    <row r="295" spans="1:65" s="2" customFormat="1" ht="24.15" customHeight="1">
      <c r="A295" s="38"/>
      <c r="B295" s="39"/>
      <c r="C295" s="219" t="s">
        <v>396</v>
      </c>
      <c r="D295" s="219" t="s">
        <v>142</v>
      </c>
      <c r="E295" s="220" t="s">
        <v>1064</v>
      </c>
      <c r="F295" s="221" t="s">
        <v>1065</v>
      </c>
      <c r="G295" s="222" t="s">
        <v>743</v>
      </c>
      <c r="H295" s="223">
        <v>4.68</v>
      </c>
      <c r="I295" s="224"/>
      <c r="J295" s="225">
        <f>ROUND(I295*H295,2)</f>
        <v>0</v>
      </c>
      <c r="K295" s="221" t="s">
        <v>890</v>
      </c>
      <c r="L295" s="44"/>
      <c r="M295" s="226" t="s">
        <v>1</v>
      </c>
      <c r="N295" s="227" t="s">
        <v>38</v>
      </c>
      <c r="O295" s="91"/>
      <c r="P295" s="228">
        <f>O295*H295</f>
        <v>0</v>
      </c>
      <c r="Q295" s="228">
        <v>0</v>
      </c>
      <c r="R295" s="228">
        <f>Q295*H295</f>
        <v>0</v>
      </c>
      <c r="S295" s="228">
        <v>0</v>
      </c>
      <c r="T295" s="229">
        <f>S295*H295</f>
        <v>0</v>
      </c>
      <c r="U295" s="38"/>
      <c r="V295" s="38"/>
      <c r="W295" s="38"/>
      <c r="X295" s="38"/>
      <c r="Y295" s="38"/>
      <c r="Z295" s="38"/>
      <c r="AA295" s="38"/>
      <c r="AB295" s="38"/>
      <c r="AC295" s="38"/>
      <c r="AD295" s="38"/>
      <c r="AE295" s="38"/>
      <c r="AR295" s="230" t="s">
        <v>147</v>
      </c>
      <c r="AT295" s="230" t="s">
        <v>142</v>
      </c>
      <c r="AU295" s="230" t="s">
        <v>82</v>
      </c>
      <c r="AY295" s="17" t="s">
        <v>141</v>
      </c>
      <c r="BE295" s="231">
        <f>IF(N295="základní",J295,0)</f>
        <v>0</v>
      </c>
      <c r="BF295" s="231">
        <f>IF(N295="snížená",J295,0)</f>
        <v>0</v>
      </c>
      <c r="BG295" s="231">
        <f>IF(N295="zákl. přenesená",J295,0)</f>
        <v>0</v>
      </c>
      <c r="BH295" s="231">
        <f>IF(N295="sníž. přenesená",J295,0)</f>
        <v>0</v>
      </c>
      <c r="BI295" s="231">
        <f>IF(N295="nulová",J295,0)</f>
        <v>0</v>
      </c>
      <c r="BJ295" s="17" t="s">
        <v>80</v>
      </c>
      <c r="BK295" s="231">
        <f>ROUND(I295*H295,2)</f>
        <v>0</v>
      </c>
      <c r="BL295" s="17" t="s">
        <v>147</v>
      </c>
      <c r="BM295" s="230" t="s">
        <v>544</v>
      </c>
    </row>
    <row r="296" spans="1:47" s="2" customFormat="1" ht="12">
      <c r="A296" s="38"/>
      <c r="B296" s="39"/>
      <c r="C296" s="40"/>
      <c r="D296" s="234" t="s">
        <v>154</v>
      </c>
      <c r="E296" s="40"/>
      <c r="F296" s="255" t="s">
        <v>1066</v>
      </c>
      <c r="G296" s="40"/>
      <c r="H296" s="40"/>
      <c r="I296" s="256"/>
      <c r="J296" s="40"/>
      <c r="K296" s="40"/>
      <c r="L296" s="44"/>
      <c r="M296" s="257"/>
      <c r="N296" s="258"/>
      <c r="O296" s="91"/>
      <c r="P296" s="91"/>
      <c r="Q296" s="91"/>
      <c r="R296" s="91"/>
      <c r="S296" s="91"/>
      <c r="T296" s="92"/>
      <c r="U296" s="38"/>
      <c r="V296" s="38"/>
      <c r="W296" s="38"/>
      <c r="X296" s="38"/>
      <c r="Y296" s="38"/>
      <c r="Z296" s="38"/>
      <c r="AA296" s="38"/>
      <c r="AB296" s="38"/>
      <c r="AC296" s="38"/>
      <c r="AD296" s="38"/>
      <c r="AE296" s="38"/>
      <c r="AT296" s="17" t="s">
        <v>154</v>
      </c>
      <c r="AU296" s="17" t="s">
        <v>82</v>
      </c>
    </row>
    <row r="297" spans="1:51" s="14" customFormat="1" ht="12">
      <c r="A297" s="14"/>
      <c r="B297" s="259"/>
      <c r="C297" s="260"/>
      <c r="D297" s="234" t="s">
        <v>148</v>
      </c>
      <c r="E297" s="261" t="s">
        <v>1</v>
      </c>
      <c r="F297" s="262" t="s">
        <v>922</v>
      </c>
      <c r="G297" s="260"/>
      <c r="H297" s="261" t="s">
        <v>1</v>
      </c>
      <c r="I297" s="263"/>
      <c r="J297" s="260"/>
      <c r="K297" s="260"/>
      <c r="L297" s="264"/>
      <c r="M297" s="265"/>
      <c r="N297" s="266"/>
      <c r="O297" s="266"/>
      <c r="P297" s="266"/>
      <c r="Q297" s="266"/>
      <c r="R297" s="266"/>
      <c r="S297" s="266"/>
      <c r="T297" s="267"/>
      <c r="U297" s="14"/>
      <c r="V297" s="14"/>
      <c r="W297" s="14"/>
      <c r="X297" s="14"/>
      <c r="Y297" s="14"/>
      <c r="Z297" s="14"/>
      <c r="AA297" s="14"/>
      <c r="AB297" s="14"/>
      <c r="AC297" s="14"/>
      <c r="AD297" s="14"/>
      <c r="AE297" s="14"/>
      <c r="AT297" s="268" t="s">
        <v>148</v>
      </c>
      <c r="AU297" s="268" t="s">
        <v>82</v>
      </c>
      <c r="AV297" s="14" t="s">
        <v>80</v>
      </c>
      <c r="AW297" s="14" t="s">
        <v>30</v>
      </c>
      <c r="AX297" s="14" t="s">
        <v>73</v>
      </c>
      <c r="AY297" s="268" t="s">
        <v>141</v>
      </c>
    </row>
    <row r="298" spans="1:51" s="12" customFormat="1" ht="12">
      <c r="A298" s="12"/>
      <c r="B298" s="232"/>
      <c r="C298" s="233"/>
      <c r="D298" s="234" t="s">
        <v>148</v>
      </c>
      <c r="E298" s="235" t="s">
        <v>1</v>
      </c>
      <c r="F298" s="236" t="s">
        <v>1067</v>
      </c>
      <c r="G298" s="233"/>
      <c r="H298" s="237">
        <v>4.68</v>
      </c>
      <c r="I298" s="238"/>
      <c r="J298" s="233"/>
      <c r="K298" s="233"/>
      <c r="L298" s="239"/>
      <c r="M298" s="240"/>
      <c r="N298" s="241"/>
      <c r="O298" s="241"/>
      <c r="P298" s="241"/>
      <c r="Q298" s="241"/>
      <c r="R298" s="241"/>
      <c r="S298" s="241"/>
      <c r="T298" s="242"/>
      <c r="U298" s="12"/>
      <c r="V298" s="12"/>
      <c r="W298" s="12"/>
      <c r="X298" s="12"/>
      <c r="Y298" s="12"/>
      <c r="Z298" s="12"/>
      <c r="AA298" s="12"/>
      <c r="AB298" s="12"/>
      <c r="AC298" s="12"/>
      <c r="AD298" s="12"/>
      <c r="AE298" s="12"/>
      <c r="AT298" s="243" t="s">
        <v>148</v>
      </c>
      <c r="AU298" s="243" t="s">
        <v>82</v>
      </c>
      <c r="AV298" s="12" t="s">
        <v>82</v>
      </c>
      <c r="AW298" s="12" t="s">
        <v>30</v>
      </c>
      <c r="AX298" s="12" t="s">
        <v>73</v>
      </c>
      <c r="AY298" s="243" t="s">
        <v>141</v>
      </c>
    </row>
    <row r="299" spans="1:51" s="13" customFormat="1" ht="12">
      <c r="A299" s="13"/>
      <c r="B299" s="244"/>
      <c r="C299" s="245"/>
      <c r="D299" s="234" t="s">
        <v>148</v>
      </c>
      <c r="E299" s="246" t="s">
        <v>1</v>
      </c>
      <c r="F299" s="247" t="s">
        <v>150</v>
      </c>
      <c r="G299" s="245"/>
      <c r="H299" s="248">
        <v>4.68</v>
      </c>
      <c r="I299" s="249"/>
      <c r="J299" s="245"/>
      <c r="K299" s="245"/>
      <c r="L299" s="250"/>
      <c r="M299" s="251"/>
      <c r="N299" s="252"/>
      <c r="O299" s="252"/>
      <c r="P299" s="252"/>
      <c r="Q299" s="252"/>
      <c r="R299" s="252"/>
      <c r="S299" s="252"/>
      <c r="T299" s="253"/>
      <c r="U299" s="13"/>
      <c r="V299" s="13"/>
      <c r="W299" s="13"/>
      <c r="X299" s="13"/>
      <c r="Y299" s="13"/>
      <c r="Z299" s="13"/>
      <c r="AA299" s="13"/>
      <c r="AB299" s="13"/>
      <c r="AC299" s="13"/>
      <c r="AD299" s="13"/>
      <c r="AE299" s="13"/>
      <c r="AT299" s="254" t="s">
        <v>148</v>
      </c>
      <c r="AU299" s="254" t="s">
        <v>82</v>
      </c>
      <c r="AV299" s="13" t="s">
        <v>147</v>
      </c>
      <c r="AW299" s="13" t="s">
        <v>30</v>
      </c>
      <c r="AX299" s="13" t="s">
        <v>80</v>
      </c>
      <c r="AY299" s="254" t="s">
        <v>141</v>
      </c>
    </row>
    <row r="300" spans="1:63" s="11" customFormat="1" ht="22.8" customHeight="1">
      <c r="A300" s="11"/>
      <c r="B300" s="205"/>
      <c r="C300" s="206"/>
      <c r="D300" s="207" t="s">
        <v>72</v>
      </c>
      <c r="E300" s="295" t="s">
        <v>140</v>
      </c>
      <c r="F300" s="295" t="s">
        <v>447</v>
      </c>
      <c r="G300" s="206"/>
      <c r="H300" s="206"/>
      <c r="I300" s="209"/>
      <c r="J300" s="296">
        <f>BK300</f>
        <v>0</v>
      </c>
      <c r="K300" s="206"/>
      <c r="L300" s="211"/>
      <c r="M300" s="212"/>
      <c r="N300" s="213"/>
      <c r="O300" s="213"/>
      <c r="P300" s="214">
        <f>SUM(P301:P305)</f>
        <v>0</v>
      </c>
      <c r="Q300" s="213"/>
      <c r="R300" s="214">
        <f>SUM(R301:R305)</f>
        <v>0</v>
      </c>
      <c r="S300" s="213"/>
      <c r="T300" s="215">
        <f>SUM(T301:T305)</f>
        <v>0</v>
      </c>
      <c r="U300" s="11"/>
      <c r="V300" s="11"/>
      <c r="W300" s="11"/>
      <c r="X300" s="11"/>
      <c r="Y300" s="11"/>
      <c r="Z300" s="11"/>
      <c r="AA300" s="11"/>
      <c r="AB300" s="11"/>
      <c r="AC300" s="11"/>
      <c r="AD300" s="11"/>
      <c r="AE300" s="11"/>
      <c r="AR300" s="216" t="s">
        <v>80</v>
      </c>
      <c r="AT300" s="217" t="s">
        <v>72</v>
      </c>
      <c r="AU300" s="217" t="s">
        <v>80</v>
      </c>
      <c r="AY300" s="216" t="s">
        <v>141</v>
      </c>
      <c r="BK300" s="218">
        <f>SUM(BK301:BK305)</f>
        <v>0</v>
      </c>
    </row>
    <row r="301" spans="1:65" s="2" customFormat="1" ht="24.15" customHeight="1">
      <c r="A301" s="38"/>
      <c r="B301" s="39"/>
      <c r="C301" s="219" t="s">
        <v>547</v>
      </c>
      <c r="D301" s="219" t="s">
        <v>142</v>
      </c>
      <c r="E301" s="220" t="s">
        <v>1068</v>
      </c>
      <c r="F301" s="221" t="s">
        <v>1069</v>
      </c>
      <c r="G301" s="222" t="s">
        <v>269</v>
      </c>
      <c r="H301" s="223">
        <v>520</v>
      </c>
      <c r="I301" s="224"/>
      <c r="J301" s="225">
        <f>ROUND(I301*H301,2)</f>
        <v>0</v>
      </c>
      <c r="K301" s="221" t="s">
        <v>890</v>
      </c>
      <c r="L301" s="44"/>
      <c r="M301" s="226" t="s">
        <v>1</v>
      </c>
      <c r="N301" s="227" t="s">
        <v>38</v>
      </c>
      <c r="O301" s="91"/>
      <c r="P301" s="228">
        <f>O301*H301</f>
        <v>0</v>
      </c>
      <c r="Q301" s="228">
        <v>0</v>
      </c>
      <c r="R301" s="228">
        <f>Q301*H301</f>
        <v>0</v>
      </c>
      <c r="S301" s="228">
        <v>0</v>
      </c>
      <c r="T301" s="229">
        <f>S301*H301</f>
        <v>0</v>
      </c>
      <c r="U301" s="38"/>
      <c r="V301" s="38"/>
      <c r="W301" s="38"/>
      <c r="X301" s="38"/>
      <c r="Y301" s="38"/>
      <c r="Z301" s="38"/>
      <c r="AA301" s="38"/>
      <c r="AB301" s="38"/>
      <c r="AC301" s="38"/>
      <c r="AD301" s="38"/>
      <c r="AE301" s="38"/>
      <c r="AR301" s="230" t="s">
        <v>147</v>
      </c>
      <c r="AT301" s="230" t="s">
        <v>142</v>
      </c>
      <c r="AU301" s="230" t="s">
        <v>82</v>
      </c>
      <c r="AY301" s="17" t="s">
        <v>141</v>
      </c>
      <c r="BE301" s="231">
        <f>IF(N301="základní",J301,0)</f>
        <v>0</v>
      </c>
      <c r="BF301" s="231">
        <f>IF(N301="snížená",J301,0)</f>
        <v>0</v>
      </c>
      <c r="BG301" s="231">
        <f>IF(N301="zákl. přenesená",J301,0)</f>
        <v>0</v>
      </c>
      <c r="BH301" s="231">
        <f>IF(N301="sníž. přenesená",J301,0)</f>
        <v>0</v>
      </c>
      <c r="BI301" s="231">
        <f>IF(N301="nulová",J301,0)</f>
        <v>0</v>
      </c>
      <c r="BJ301" s="17" t="s">
        <v>80</v>
      </c>
      <c r="BK301" s="231">
        <f>ROUND(I301*H301,2)</f>
        <v>0</v>
      </c>
      <c r="BL301" s="17" t="s">
        <v>147</v>
      </c>
      <c r="BM301" s="230" t="s">
        <v>550</v>
      </c>
    </row>
    <row r="302" spans="1:51" s="14" customFormat="1" ht="12">
      <c r="A302" s="14"/>
      <c r="B302" s="259"/>
      <c r="C302" s="260"/>
      <c r="D302" s="234" t="s">
        <v>148</v>
      </c>
      <c r="E302" s="261" t="s">
        <v>1</v>
      </c>
      <c r="F302" s="262" t="s">
        <v>922</v>
      </c>
      <c r="G302" s="260"/>
      <c r="H302" s="261" t="s">
        <v>1</v>
      </c>
      <c r="I302" s="263"/>
      <c r="J302" s="260"/>
      <c r="K302" s="260"/>
      <c r="L302" s="264"/>
      <c r="M302" s="265"/>
      <c r="N302" s="266"/>
      <c r="O302" s="266"/>
      <c r="P302" s="266"/>
      <c r="Q302" s="266"/>
      <c r="R302" s="266"/>
      <c r="S302" s="266"/>
      <c r="T302" s="267"/>
      <c r="U302" s="14"/>
      <c r="V302" s="14"/>
      <c r="W302" s="14"/>
      <c r="X302" s="14"/>
      <c r="Y302" s="14"/>
      <c r="Z302" s="14"/>
      <c r="AA302" s="14"/>
      <c r="AB302" s="14"/>
      <c r="AC302" s="14"/>
      <c r="AD302" s="14"/>
      <c r="AE302" s="14"/>
      <c r="AT302" s="268" t="s">
        <v>148</v>
      </c>
      <c r="AU302" s="268" t="s">
        <v>82</v>
      </c>
      <c r="AV302" s="14" t="s">
        <v>80</v>
      </c>
      <c r="AW302" s="14" t="s">
        <v>30</v>
      </c>
      <c r="AX302" s="14" t="s">
        <v>73</v>
      </c>
      <c r="AY302" s="268" t="s">
        <v>141</v>
      </c>
    </row>
    <row r="303" spans="1:51" s="14" customFormat="1" ht="12">
      <c r="A303" s="14"/>
      <c r="B303" s="259"/>
      <c r="C303" s="260"/>
      <c r="D303" s="234" t="s">
        <v>148</v>
      </c>
      <c r="E303" s="261" t="s">
        <v>1</v>
      </c>
      <c r="F303" s="262" t="s">
        <v>1070</v>
      </c>
      <c r="G303" s="260"/>
      <c r="H303" s="261" t="s">
        <v>1</v>
      </c>
      <c r="I303" s="263"/>
      <c r="J303" s="260"/>
      <c r="K303" s="260"/>
      <c r="L303" s="264"/>
      <c r="M303" s="265"/>
      <c r="N303" s="266"/>
      <c r="O303" s="266"/>
      <c r="P303" s="266"/>
      <c r="Q303" s="266"/>
      <c r="R303" s="266"/>
      <c r="S303" s="266"/>
      <c r="T303" s="267"/>
      <c r="U303" s="14"/>
      <c r="V303" s="14"/>
      <c r="W303" s="14"/>
      <c r="X303" s="14"/>
      <c r="Y303" s="14"/>
      <c r="Z303" s="14"/>
      <c r="AA303" s="14"/>
      <c r="AB303" s="14"/>
      <c r="AC303" s="14"/>
      <c r="AD303" s="14"/>
      <c r="AE303" s="14"/>
      <c r="AT303" s="268" t="s">
        <v>148</v>
      </c>
      <c r="AU303" s="268" t="s">
        <v>82</v>
      </c>
      <c r="AV303" s="14" t="s">
        <v>80</v>
      </c>
      <c r="AW303" s="14" t="s">
        <v>30</v>
      </c>
      <c r="AX303" s="14" t="s">
        <v>73</v>
      </c>
      <c r="AY303" s="268" t="s">
        <v>141</v>
      </c>
    </row>
    <row r="304" spans="1:51" s="12" customFormat="1" ht="12">
      <c r="A304" s="12"/>
      <c r="B304" s="232"/>
      <c r="C304" s="233"/>
      <c r="D304" s="234" t="s">
        <v>148</v>
      </c>
      <c r="E304" s="235" t="s">
        <v>1</v>
      </c>
      <c r="F304" s="236" t="s">
        <v>1071</v>
      </c>
      <c r="G304" s="233"/>
      <c r="H304" s="237">
        <v>520</v>
      </c>
      <c r="I304" s="238"/>
      <c r="J304" s="233"/>
      <c r="K304" s="233"/>
      <c r="L304" s="239"/>
      <c r="M304" s="240"/>
      <c r="N304" s="241"/>
      <c r="O304" s="241"/>
      <c r="P304" s="241"/>
      <c r="Q304" s="241"/>
      <c r="R304" s="241"/>
      <c r="S304" s="241"/>
      <c r="T304" s="242"/>
      <c r="U304" s="12"/>
      <c r="V304" s="12"/>
      <c r="W304" s="12"/>
      <c r="X304" s="12"/>
      <c r="Y304" s="12"/>
      <c r="Z304" s="12"/>
      <c r="AA304" s="12"/>
      <c r="AB304" s="12"/>
      <c r="AC304" s="12"/>
      <c r="AD304" s="12"/>
      <c r="AE304" s="12"/>
      <c r="AT304" s="243" t="s">
        <v>148</v>
      </c>
      <c r="AU304" s="243" t="s">
        <v>82</v>
      </c>
      <c r="AV304" s="12" t="s">
        <v>82</v>
      </c>
      <c r="AW304" s="12" t="s">
        <v>30</v>
      </c>
      <c r="AX304" s="12" t="s">
        <v>73</v>
      </c>
      <c r="AY304" s="243" t="s">
        <v>141</v>
      </c>
    </row>
    <row r="305" spans="1:51" s="13" customFormat="1" ht="12">
      <c r="A305" s="13"/>
      <c r="B305" s="244"/>
      <c r="C305" s="245"/>
      <c r="D305" s="234" t="s">
        <v>148</v>
      </c>
      <c r="E305" s="246" t="s">
        <v>1</v>
      </c>
      <c r="F305" s="247" t="s">
        <v>150</v>
      </c>
      <c r="G305" s="245"/>
      <c r="H305" s="248">
        <v>520</v>
      </c>
      <c r="I305" s="249"/>
      <c r="J305" s="245"/>
      <c r="K305" s="245"/>
      <c r="L305" s="250"/>
      <c r="M305" s="251"/>
      <c r="N305" s="252"/>
      <c r="O305" s="252"/>
      <c r="P305" s="252"/>
      <c r="Q305" s="252"/>
      <c r="R305" s="252"/>
      <c r="S305" s="252"/>
      <c r="T305" s="253"/>
      <c r="U305" s="13"/>
      <c r="V305" s="13"/>
      <c r="W305" s="13"/>
      <c r="X305" s="13"/>
      <c r="Y305" s="13"/>
      <c r="Z305" s="13"/>
      <c r="AA305" s="13"/>
      <c r="AB305" s="13"/>
      <c r="AC305" s="13"/>
      <c r="AD305" s="13"/>
      <c r="AE305" s="13"/>
      <c r="AT305" s="254" t="s">
        <v>148</v>
      </c>
      <c r="AU305" s="254" t="s">
        <v>82</v>
      </c>
      <c r="AV305" s="13" t="s">
        <v>147</v>
      </c>
      <c r="AW305" s="13" t="s">
        <v>30</v>
      </c>
      <c r="AX305" s="13" t="s">
        <v>80</v>
      </c>
      <c r="AY305" s="254" t="s">
        <v>141</v>
      </c>
    </row>
    <row r="306" spans="1:63" s="11" customFormat="1" ht="22.8" customHeight="1">
      <c r="A306" s="11"/>
      <c r="B306" s="205"/>
      <c r="C306" s="206"/>
      <c r="D306" s="207" t="s">
        <v>72</v>
      </c>
      <c r="E306" s="295" t="s">
        <v>162</v>
      </c>
      <c r="F306" s="295" t="s">
        <v>521</v>
      </c>
      <c r="G306" s="206"/>
      <c r="H306" s="206"/>
      <c r="I306" s="209"/>
      <c r="J306" s="296">
        <f>BK306</f>
        <v>0</v>
      </c>
      <c r="K306" s="206"/>
      <c r="L306" s="211"/>
      <c r="M306" s="212"/>
      <c r="N306" s="213"/>
      <c r="O306" s="213"/>
      <c r="P306" s="214">
        <f>SUM(P307:P338)</f>
        <v>0</v>
      </c>
      <c r="Q306" s="213"/>
      <c r="R306" s="214">
        <f>SUM(R307:R338)</f>
        <v>0</v>
      </c>
      <c r="S306" s="213"/>
      <c r="T306" s="215">
        <f>SUM(T307:T338)</f>
        <v>0</v>
      </c>
      <c r="U306" s="11"/>
      <c r="V306" s="11"/>
      <c r="W306" s="11"/>
      <c r="X306" s="11"/>
      <c r="Y306" s="11"/>
      <c r="Z306" s="11"/>
      <c r="AA306" s="11"/>
      <c r="AB306" s="11"/>
      <c r="AC306" s="11"/>
      <c r="AD306" s="11"/>
      <c r="AE306" s="11"/>
      <c r="AR306" s="216" t="s">
        <v>80</v>
      </c>
      <c r="AT306" s="217" t="s">
        <v>72</v>
      </c>
      <c r="AU306" s="217" t="s">
        <v>80</v>
      </c>
      <c r="AY306" s="216" t="s">
        <v>141</v>
      </c>
      <c r="BK306" s="218">
        <f>SUM(BK307:BK338)</f>
        <v>0</v>
      </c>
    </row>
    <row r="307" spans="1:65" s="2" customFormat="1" ht="24.15" customHeight="1">
      <c r="A307" s="38"/>
      <c r="B307" s="39"/>
      <c r="C307" s="219" t="s">
        <v>400</v>
      </c>
      <c r="D307" s="219" t="s">
        <v>142</v>
      </c>
      <c r="E307" s="220" t="s">
        <v>1072</v>
      </c>
      <c r="F307" s="221" t="s">
        <v>1073</v>
      </c>
      <c r="G307" s="222" t="s">
        <v>558</v>
      </c>
      <c r="H307" s="223">
        <v>15</v>
      </c>
      <c r="I307" s="224"/>
      <c r="J307" s="225">
        <f>ROUND(I307*H307,2)</f>
        <v>0</v>
      </c>
      <c r="K307" s="221" t="s">
        <v>890</v>
      </c>
      <c r="L307" s="44"/>
      <c r="M307" s="226" t="s">
        <v>1</v>
      </c>
      <c r="N307" s="227" t="s">
        <v>38</v>
      </c>
      <c r="O307" s="91"/>
      <c r="P307" s="228">
        <f>O307*H307</f>
        <v>0</v>
      </c>
      <c r="Q307" s="228">
        <v>0</v>
      </c>
      <c r="R307" s="228">
        <f>Q307*H307</f>
        <v>0</v>
      </c>
      <c r="S307" s="228">
        <v>0</v>
      </c>
      <c r="T307" s="229">
        <f>S307*H307</f>
        <v>0</v>
      </c>
      <c r="U307" s="38"/>
      <c r="V307" s="38"/>
      <c r="W307" s="38"/>
      <c r="X307" s="38"/>
      <c r="Y307" s="38"/>
      <c r="Z307" s="38"/>
      <c r="AA307" s="38"/>
      <c r="AB307" s="38"/>
      <c r="AC307" s="38"/>
      <c r="AD307" s="38"/>
      <c r="AE307" s="38"/>
      <c r="AR307" s="230" t="s">
        <v>147</v>
      </c>
      <c r="AT307" s="230" t="s">
        <v>142</v>
      </c>
      <c r="AU307" s="230" t="s">
        <v>82</v>
      </c>
      <c r="AY307" s="17" t="s">
        <v>141</v>
      </c>
      <c r="BE307" s="231">
        <f>IF(N307="základní",J307,0)</f>
        <v>0</v>
      </c>
      <c r="BF307" s="231">
        <f>IF(N307="snížená",J307,0)</f>
        <v>0</v>
      </c>
      <c r="BG307" s="231">
        <f>IF(N307="zákl. přenesená",J307,0)</f>
        <v>0</v>
      </c>
      <c r="BH307" s="231">
        <f>IF(N307="sníž. přenesená",J307,0)</f>
        <v>0</v>
      </c>
      <c r="BI307" s="231">
        <f>IF(N307="nulová",J307,0)</f>
        <v>0</v>
      </c>
      <c r="BJ307" s="17" t="s">
        <v>80</v>
      </c>
      <c r="BK307" s="231">
        <f>ROUND(I307*H307,2)</f>
        <v>0</v>
      </c>
      <c r="BL307" s="17" t="s">
        <v>147</v>
      </c>
      <c r="BM307" s="230" t="s">
        <v>554</v>
      </c>
    </row>
    <row r="308" spans="1:47" s="2" customFormat="1" ht="12">
      <c r="A308" s="38"/>
      <c r="B308" s="39"/>
      <c r="C308" s="40"/>
      <c r="D308" s="234" t="s">
        <v>154</v>
      </c>
      <c r="E308" s="40"/>
      <c r="F308" s="255" t="s">
        <v>1074</v>
      </c>
      <c r="G308" s="40"/>
      <c r="H308" s="40"/>
      <c r="I308" s="256"/>
      <c r="J308" s="40"/>
      <c r="K308" s="40"/>
      <c r="L308" s="44"/>
      <c r="M308" s="257"/>
      <c r="N308" s="258"/>
      <c r="O308" s="91"/>
      <c r="P308" s="91"/>
      <c r="Q308" s="91"/>
      <c r="R308" s="91"/>
      <c r="S308" s="91"/>
      <c r="T308" s="92"/>
      <c r="U308" s="38"/>
      <c r="V308" s="38"/>
      <c r="W308" s="38"/>
      <c r="X308" s="38"/>
      <c r="Y308" s="38"/>
      <c r="Z308" s="38"/>
      <c r="AA308" s="38"/>
      <c r="AB308" s="38"/>
      <c r="AC308" s="38"/>
      <c r="AD308" s="38"/>
      <c r="AE308" s="38"/>
      <c r="AT308" s="17" t="s">
        <v>154</v>
      </c>
      <c r="AU308" s="17" t="s">
        <v>82</v>
      </c>
    </row>
    <row r="309" spans="1:51" s="14" customFormat="1" ht="12">
      <c r="A309" s="14"/>
      <c r="B309" s="259"/>
      <c r="C309" s="260"/>
      <c r="D309" s="234" t="s">
        <v>148</v>
      </c>
      <c r="E309" s="261" t="s">
        <v>1</v>
      </c>
      <c r="F309" s="262" t="s">
        <v>1075</v>
      </c>
      <c r="G309" s="260"/>
      <c r="H309" s="261" t="s">
        <v>1</v>
      </c>
      <c r="I309" s="263"/>
      <c r="J309" s="260"/>
      <c r="K309" s="260"/>
      <c r="L309" s="264"/>
      <c r="M309" s="265"/>
      <c r="N309" s="266"/>
      <c r="O309" s="266"/>
      <c r="P309" s="266"/>
      <c r="Q309" s="266"/>
      <c r="R309" s="266"/>
      <c r="S309" s="266"/>
      <c r="T309" s="267"/>
      <c r="U309" s="14"/>
      <c r="V309" s="14"/>
      <c r="W309" s="14"/>
      <c r="X309" s="14"/>
      <c r="Y309" s="14"/>
      <c r="Z309" s="14"/>
      <c r="AA309" s="14"/>
      <c r="AB309" s="14"/>
      <c r="AC309" s="14"/>
      <c r="AD309" s="14"/>
      <c r="AE309" s="14"/>
      <c r="AT309" s="268" t="s">
        <v>148</v>
      </c>
      <c r="AU309" s="268" t="s">
        <v>82</v>
      </c>
      <c r="AV309" s="14" t="s">
        <v>80</v>
      </c>
      <c r="AW309" s="14" t="s">
        <v>30</v>
      </c>
      <c r="AX309" s="14" t="s">
        <v>73</v>
      </c>
      <c r="AY309" s="268" t="s">
        <v>141</v>
      </c>
    </row>
    <row r="310" spans="1:51" s="12" customFormat="1" ht="12">
      <c r="A310" s="12"/>
      <c r="B310" s="232"/>
      <c r="C310" s="233"/>
      <c r="D310" s="234" t="s">
        <v>148</v>
      </c>
      <c r="E310" s="235" t="s">
        <v>1</v>
      </c>
      <c r="F310" s="236" t="s">
        <v>1076</v>
      </c>
      <c r="G310" s="233"/>
      <c r="H310" s="237">
        <v>15</v>
      </c>
      <c r="I310" s="238"/>
      <c r="J310" s="233"/>
      <c r="K310" s="233"/>
      <c r="L310" s="239"/>
      <c r="M310" s="240"/>
      <c r="N310" s="241"/>
      <c r="O310" s="241"/>
      <c r="P310" s="241"/>
      <c r="Q310" s="241"/>
      <c r="R310" s="241"/>
      <c r="S310" s="241"/>
      <c r="T310" s="242"/>
      <c r="U310" s="12"/>
      <c r="V310" s="12"/>
      <c r="W310" s="12"/>
      <c r="X310" s="12"/>
      <c r="Y310" s="12"/>
      <c r="Z310" s="12"/>
      <c r="AA310" s="12"/>
      <c r="AB310" s="12"/>
      <c r="AC310" s="12"/>
      <c r="AD310" s="12"/>
      <c r="AE310" s="12"/>
      <c r="AT310" s="243" t="s">
        <v>148</v>
      </c>
      <c r="AU310" s="243" t="s">
        <v>82</v>
      </c>
      <c r="AV310" s="12" t="s">
        <v>82</v>
      </c>
      <c r="AW310" s="12" t="s">
        <v>30</v>
      </c>
      <c r="AX310" s="12" t="s">
        <v>73</v>
      </c>
      <c r="AY310" s="243" t="s">
        <v>141</v>
      </c>
    </row>
    <row r="311" spans="1:51" s="13" customFormat="1" ht="12">
      <c r="A311" s="13"/>
      <c r="B311" s="244"/>
      <c r="C311" s="245"/>
      <c r="D311" s="234" t="s">
        <v>148</v>
      </c>
      <c r="E311" s="246" t="s">
        <v>1</v>
      </c>
      <c r="F311" s="247" t="s">
        <v>150</v>
      </c>
      <c r="G311" s="245"/>
      <c r="H311" s="248">
        <v>15</v>
      </c>
      <c r="I311" s="249"/>
      <c r="J311" s="245"/>
      <c r="K311" s="245"/>
      <c r="L311" s="250"/>
      <c r="M311" s="251"/>
      <c r="N311" s="252"/>
      <c r="O311" s="252"/>
      <c r="P311" s="252"/>
      <c r="Q311" s="252"/>
      <c r="R311" s="252"/>
      <c r="S311" s="252"/>
      <c r="T311" s="253"/>
      <c r="U311" s="13"/>
      <c r="V311" s="13"/>
      <c r="W311" s="13"/>
      <c r="X311" s="13"/>
      <c r="Y311" s="13"/>
      <c r="Z311" s="13"/>
      <c r="AA311" s="13"/>
      <c r="AB311" s="13"/>
      <c r="AC311" s="13"/>
      <c r="AD311" s="13"/>
      <c r="AE311" s="13"/>
      <c r="AT311" s="254" t="s">
        <v>148</v>
      </c>
      <c r="AU311" s="254" t="s">
        <v>82</v>
      </c>
      <c r="AV311" s="13" t="s">
        <v>147</v>
      </c>
      <c r="AW311" s="13" t="s">
        <v>30</v>
      </c>
      <c r="AX311" s="13" t="s">
        <v>80</v>
      </c>
      <c r="AY311" s="254" t="s">
        <v>141</v>
      </c>
    </row>
    <row r="312" spans="1:65" s="2" customFormat="1" ht="24.15" customHeight="1">
      <c r="A312" s="38"/>
      <c r="B312" s="39"/>
      <c r="C312" s="219" t="s">
        <v>555</v>
      </c>
      <c r="D312" s="219" t="s">
        <v>142</v>
      </c>
      <c r="E312" s="220" t="s">
        <v>1077</v>
      </c>
      <c r="F312" s="221" t="s">
        <v>1078</v>
      </c>
      <c r="G312" s="222" t="s">
        <v>889</v>
      </c>
      <c r="H312" s="223">
        <v>24</v>
      </c>
      <c r="I312" s="224"/>
      <c r="J312" s="225">
        <f>ROUND(I312*H312,2)</f>
        <v>0</v>
      </c>
      <c r="K312" s="221" t="s">
        <v>890</v>
      </c>
      <c r="L312" s="44"/>
      <c r="M312" s="226" t="s">
        <v>1</v>
      </c>
      <c r="N312" s="227" t="s">
        <v>38</v>
      </c>
      <c r="O312" s="91"/>
      <c r="P312" s="228">
        <f>O312*H312</f>
        <v>0</v>
      </c>
      <c r="Q312" s="228">
        <v>0</v>
      </c>
      <c r="R312" s="228">
        <f>Q312*H312</f>
        <v>0</v>
      </c>
      <c r="S312" s="228">
        <v>0</v>
      </c>
      <c r="T312" s="229">
        <f>S312*H312</f>
        <v>0</v>
      </c>
      <c r="U312" s="38"/>
      <c r="V312" s="38"/>
      <c r="W312" s="38"/>
      <c r="X312" s="38"/>
      <c r="Y312" s="38"/>
      <c r="Z312" s="38"/>
      <c r="AA312" s="38"/>
      <c r="AB312" s="38"/>
      <c r="AC312" s="38"/>
      <c r="AD312" s="38"/>
      <c r="AE312" s="38"/>
      <c r="AR312" s="230" t="s">
        <v>147</v>
      </c>
      <c r="AT312" s="230" t="s">
        <v>142</v>
      </c>
      <c r="AU312" s="230" t="s">
        <v>82</v>
      </c>
      <c r="AY312" s="17" t="s">
        <v>141</v>
      </c>
      <c r="BE312" s="231">
        <f>IF(N312="základní",J312,0)</f>
        <v>0</v>
      </c>
      <c r="BF312" s="231">
        <f>IF(N312="snížená",J312,0)</f>
        <v>0</v>
      </c>
      <c r="BG312" s="231">
        <f>IF(N312="zákl. přenesená",J312,0)</f>
        <v>0</v>
      </c>
      <c r="BH312" s="231">
        <f>IF(N312="sníž. přenesená",J312,0)</f>
        <v>0</v>
      </c>
      <c r="BI312" s="231">
        <f>IF(N312="nulová",J312,0)</f>
        <v>0</v>
      </c>
      <c r="BJ312" s="17" t="s">
        <v>80</v>
      </c>
      <c r="BK312" s="231">
        <f>ROUND(I312*H312,2)</f>
        <v>0</v>
      </c>
      <c r="BL312" s="17" t="s">
        <v>147</v>
      </c>
      <c r="BM312" s="230" t="s">
        <v>559</v>
      </c>
    </row>
    <row r="313" spans="1:51" s="14" customFormat="1" ht="12">
      <c r="A313" s="14"/>
      <c r="B313" s="259"/>
      <c r="C313" s="260"/>
      <c r="D313" s="234" t="s">
        <v>148</v>
      </c>
      <c r="E313" s="261" t="s">
        <v>1</v>
      </c>
      <c r="F313" s="262" t="s">
        <v>1079</v>
      </c>
      <c r="G313" s="260"/>
      <c r="H313" s="261" t="s">
        <v>1</v>
      </c>
      <c r="I313" s="263"/>
      <c r="J313" s="260"/>
      <c r="K313" s="260"/>
      <c r="L313" s="264"/>
      <c r="M313" s="265"/>
      <c r="N313" s="266"/>
      <c r="O313" s="266"/>
      <c r="P313" s="266"/>
      <c r="Q313" s="266"/>
      <c r="R313" s="266"/>
      <c r="S313" s="266"/>
      <c r="T313" s="267"/>
      <c r="U313" s="14"/>
      <c r="V313" s="14"/>
      <c r="W313" s="14"/>
      <c r="X313" s="14"/>
      <c r="Y313" s="14"/>
      <c r="Z313" s="14"/>
      <c r="AA313" s="14"/>
      <c r="AB313" s="14"/>
      <c r="AC313" s="14"/>
      <c r="AD313" s="14"/>
      <c r="AE313" s="14"/>
      <c r="AT313" s="268" t="s">
        <v>148</v>
      </c>
      <c r="AU313" s="268" t="s">
        <v>82</v>
      </c>
      <c r="AV313" s="14" t="s">
        <v>80</v>
      </c>
      <c r="AW313" s="14" t="s">
        <v>30</v>
      </c>
      <c r="AX313" s="14" t="s">
        <v>73</v>
      </c>
      <c r="AY313" s="268" t="s">
        <v>141</v>
      </c>
    </row>
    <row r="314" spans="1:51" s="12" customFormat="1" ht="12">
      <c r="A314" s="12"/>
      <c r="B314" s="232"/>
      <c r="C314" s="233"/>
      <c r="D314" s="234" t="s">
        <v>148</v>
      </c>
      <c r="E314" s="235" t="s">
        <v>1</v>
      </c>
      <c r="F314" s="236" t="s">
        <v>1080</v>
      </c>
      <c r="G314" s="233"/>
      <c r="H314" s="237">
        <v>15</v>
      </c>
      <c r="I314" s="238"/>
      <c r="J314" s="233"/>
      <c r="K314" s="233"/>
      <c r="L314" s="239"/>
      <c r="M314" s="240"/>
      <c r="N314" s="241"/>
      <c r="O314" s="241"/>
      <c r="P314" s="241"/>
      <c r="Q314" s="241"/>
      <c r="R314" s="241"/>
      <c r="S314" s="241"/>
      <c r="T314" s="242"/>
      <c r="U314" s="12"/>
      <c r="V314" s="12"/>
      <c r="W314" s="12"/>
      <c r="X314" s="12"/>
      <c r="Y314" s="12"/>
      <c r="Z314" s="12"/>
      <c r="AA314" s="12"/>
      <c r="AB314" s="12"/>
      <c r="AC314" s="12"/>
      <c r="AD314" s="12"/>
      <c r="AE314" s="12"/>
      <c r="AT314" s="243" t="s">
        <v>148</v>
      </c>
      <c r="AU314" s="243" t="s">
        <v>82</v>
      </c>
      <c r="AV314" s="12" t="s">
        <v>82</v>
      </c>
      <c r="AW314" s="12" t="s">
        <v>30</v>
      </c>
      <c r="AX314" s="12" t="s">
        <v>73</v>
      </c>
      <c r="AY314" s="243" t="s">
        <v>141</v>
      </c>
    </row>
    <row r="315" spans="1:51" s="14" customFormat="1" ht="12">
      <c r="A315" s="14"/>
      <c r="B315" s="259"/>
      <c r="C315" s="260"/>
      <c r="D315" s="234" t="s">
        <v>148</v>
      </c>
      <c r="E315" s="261" t="s">
        <v>1</v>
      </c>
      <c r="F315" s="262" t="s">
        <v>1081</v>
      </c>
      <c r="G315" s="260"/>
      <c r="H315" s="261" t="s">
        <v>1</v>
      </c>
      <c r="I315" s="263"/>
      <c r="J315" s="260"/>
      <c r="K315" s="260"/>
      <c r="L315" s="264"/>
      <c r="M315" s="265"/>
      <c r="N315" s="266"/>
      <c r="O315" s="266"/>
      <c r="P315" s="266"/>
      <c r="Q315" s="266"/>
      <c r="R315" s="266"/>
      <c r="S315" s="266"/>
      <c r="T315" s="267"/>
      <c r="U315" s="14"/>
      <c r="V315" s="14"/>
      <c r="W315" s="14"/>
      <c r="X315" s="14"/>
      <c r="Y315" s="14"/>
      <c r="Z315" s="14"/>
      <c r="AA315" s="14"/>
      <c r="AB315" s="14"/>
      <c r="AC315" s="14"/>
      <c r="AD315" s="14"/>
      <c r="AE315" s="14"/>
      <c r="AT315" s="268" t="s">
        <v>148</v>
      </c>
      <c r="AU315" s="268" t="s">
        <v>82</v>
      </c>
      <c r="AV315" s="14" t="s">
        <v>80</v>
      </c>
      <c r="AW315" s="14" t="s">
        <v>30</v>
      </c>
      <c r="AX315" s="14" t="s">
        <v>73</v>
      </c>
      <c r="AY315" s="268" t="s">
        <v>141</v>
      </c>
    </row>
    <row r="316" spans="1:51" s="12" customFormat="1" ht="12">
      <c r="A316" s="12"/>
      <c r="B316" s="232"/>
      <c r="C316" s="233"/>
      <c r="D316" s="234" t="s">
        <v>148</v>
      </c>
      <c r="E316" s="235" t="s">
        <v>1</v>
      </c>
      <c r="F316" s="236" t="s">
        <v>1082</v>
      </c>
      <c r="G316" s="233"/>
      <c r="H316" s="237">
        <v>9</v>
      </c>
      <c r="I316" s="238"/>
      <c r="J316" s="233"/>
      <c r="K316" s="233"/>
      <c r="L316" s="239"/>
      <c r="M316" s="240"/>
      <c r="N316" s="241"/>
      <c r="O316" s="241"/>
      <c r="P316" s="241"/>
      <c r="Q316" s="241"/>
      <c r="R316" s="241"/>
      <c r="S316" s="241"/>
      <c r="T316" s="242"/>
      <c r="U316" s="12"/>
      <c r="V316" s="12"/>
      <c r="W316" s="12"/>
      <c r="X316" s="12"/>
      <c r="Y316" s="12"/>
      <c r="Z316" s="12"/>
      <c r="AA316" s="12"/>
      <c r="AB316" s="12"/>
      <c r="AC316" s="12"/>
      <c r="AD316" s="12"/>
      <c r="AE316" s="12"/>
      <c r="AT316" s="243" t="s">
        <v>148</v>
      </c>
      <c r="AU316" s="243" t="s">
        <v>82</v>
      </c>
      <c r="AV316" s="12" t="s">
        <v>82</v>
      </c>
      <c r="AW316" s="12" t="s">
        <v>30</v>
      </c>
      <c r="AX316" s="12" t="s">
        <v>73</v>
      </c>
      <c r="AY316" s="243" t="s">
        <v>141</v>
      </c>
    </row>
    <row r="317" spans="1:51" s="13" customFormat="1" ht="12">
      <c r="A317" s="13"/>
      <c r="B317" s="244"/>
      <c r="C317" s="245"/>
      <c r="D317" s="234" t="s">
        <v>148</v>
      </c>
      <c r="E317" s="246" t="s">
        <v>1</v>
      </c>
      <c r="F317" s="247" t="s">
        <v>150</v>
      </c>
      <c r="G317" s="245"/>
      <c r="H317" s="248">
        <v>24</v>
      </c>
      <c r="I317" s="249"/>
      <c r="J317" s="245"/>
      <c r="K317" s="245"/>
      <c r="L317" s="250"/>
      <c r="M317" s="251"/>
      <c r="N317" s="252"/>
      <c r="O317" s="252"/>
      <c r="P317" s="252"/>
      <c r="Q317" s="252"/>
      <c r="R317" s="252"/>
      <c r="S317" s="252"/>
      <c r="T317" s="253"/>
      <c r="U317" s="13"/>
      <c r="V317" s="13"/>
      <c r="W317" s="13"/>
      <c r="X317" s="13"/>
      <c r="Y317" s="13"/>
      <c r="Z317" s="13"/>
      <c r="AA317" s="13"/>
      <c r="AB317" s="13"/>
      <c r="AC317" s="13"/>
      <c r="AD317" s="13"/>
      <c r="AE317" s="13"/>
      <c r="AT317" s="254" t="s">
        <v>148</v>
      </c>
      <c r="AU317" s="254" t="s">
        <v>82</v>
      </c>
      <c r="AV317" s="13" t="s">
        <v>147</v>
      </c>
      <c r="AW317" s="13" t="s">
        <v>30</v>
      </c>
      <c r="AX317" s="13" t="s">
        <v>80</v>
      </c>
      <c r="AY317" s="254" t="s">
        <v>141</v>
      </c>
    </row>
    <row r="318" spans="1:65" s="2" customFormat="1" ht="37.8" customHeight="1">
      <c r="A318" s="38"/>
      <c r="B318" s="39"/>
      <c r="C318" s="273" t="s">
        <v>405</v>
      </c>
      <c r="D318" s="273" t="s">
        <v>153</v>
      </c>
      <c r="E318" s="274" t="s">
        <v>1083</v>
      </c>
      <c r="F318" s="275" t="s">
        <v>1084</v>
      </c>
      <c r="G318" s="276" t="s">
        <v>889</v>
      </c>
      <c r="H318" s="277">
        <v>15</v>
      </c>
      <c r="I318" s="278"/>
      <c r="J318" s="279">
        <f>ROUND(I318*H318,2)</f>
        <v>0</v>
      </c>
      <c r="K318" s="275" t="s">
        <v>1</v>
      </c>
      <c r="L318" s="280"/>
      <c r="M318" s="281" t="s">
        <v>1</v>
      </c>
      <c r="N318" s="282" t="s">
        <v>38</v>
      </c>
      <c r="O318" s="91"/>
      <c r="P318" s="228">
        <f>O318*H318</f>
        <v>0</v>
      </c>
      <c r="Q318" s="228">
        <v>0</v>
      </c>
      <c r="R318" s="228">
        <f>Q318*H318</f>
        <v>0</v>
      </c>
      <c r="S318" s="228">
        <v>0</v>
      </c>
      <c r="T318" s="229">
        <f>S318*H318</f>
        <v>0</v>
      </c>
      <c r="U318" s="38"/>
      <c r="V318" s="38"/>
      <c r="W318" s="38"/>
      <c r="X318" s="38"/>
      <c r="Y318" s="38"/>
      <c r="Z318" s="38"/>
      <c r="AA318" s="38"/>
      <c r="AB318" s="38"/>
      <c r="AC318" s="38"/>
      <c r="AD318" s="38"/>
      <c r="AE318" s="38"/>
      <c r="AR318" s="230" t="s">
        <v>162</v>
      </c>
      <c r="AT318" s="230" t="s">
        <v>153</v>
      </c>
      <c r="AU318" s="230" t="s">
        <v>82</v>
      </c>
      <c r="AY318" s="17" t="s">
        <v>141</v>
      </c>
      <c r="BE318" s="231">
        <f>IF(N318="základní",J318,0)</f>
        <v>0</v>
      </c>
      <c r="BF318" s="231">
        <f>IF(N318="snížená",J318,0)</f>
        <v>0</v>
      </c>
      <c r="BG318" s="231">
        <f>IF(N318="zákl. přenesená",J318,0)</f>
        <v>0</v>
      </c>
      <c r="BH318" s="231">
        <f>IF(N318="sníž. přenesená",J318,0)</f>
        <v>0</v>
      </c>
      <c r="BI318" s="231">
        <f>IF(N318="nulová",J318,0)</f>
        <v>0</v>
      </c>
      <c r="BJ318" s="17" t="s">
        <v>80</v>
      </c>
      <c r="BK318" s="231">
        <f>ROUND(I318*H318,2)</f>
        <v>0</v>
      </c>
      <c r="BL318" s="17" t="s">
        <v>147</v>
      </c>
      <c r="BM318" s="230" t="s">
        <v>562</v>
      </c>
    </row>
    <row r="319" spans="1:51" s="14" customFormat="1" ht="12">
      <c r="A319" s="14"/>
      <c r="B319" s="259"/>
      <c r="C319" s="260"/>
      <c r="D319" s="234" t="s">
        <v>148</v>
      </c>
      <c r="E319" s="261" t="s">
        <v>1</v>
      </c>
      <c r="F319" s="262" t="s">
        <v>1079</v>
      </c>
      <c r="G319" s="260"/>
      <c r="H319" s="261" t="s">
        <v>1</v>
      </c>
      <c r="I319" s="263"/>
      <c r="J319" s="260"/>
      <c r="K319" s="260"/>
      <c r="L319" s="264"/>
      <c r="M319" s="265"/>
      <c r="N319" s="266"/>
      <c r="O319" s="266"/>
      <c r="P319" s="266"/>
      <c r="Q319" s="266"/>
      <c r="R319" s="266"/>
      <c r="S319" s="266"/>
      <c r="T319" s="267"/>
      <c r="U319" s="14"/>
      <c r="V319" s="14"/>
      <c r="W319" s="14"/>
      <c r="X319" s="14"/>
      <c r="Y319" s="14"/>
      <c r="Z319" s="14"/>
      <c r="AA319" s="14"/>
      <c r="AB319" s="14"/>
      <c r="AC319" s="14"/>
      <c r="AD319" s="14"/>
      <c r="AE319" s="14"/>
      <c r="AT319" s="268" t="s">
        <v>148</v>
      </c>
      <c r="AU319" s="268" t="s">
        <v>82</v>
      </c>
      <c r="AV319" s="14" t="s">
        <v>80</v>
      </c>
      <c r="AW319" s="14" t="s">
        <v>30</v>
      </c>
      <c r="AX319" s="14" t="s">
        <v>73</v>
      </c>
      <c r="AY319" s="268" t="s">
        <v>141</v>
      </c>
    </row>
    <row r="320" spans="1:51" s="12" customFormat="1" ht="12">
      <c r="A320" s="12"/>
      <c r="B320" s="232"/>
      <c r="C320" s="233"/>
      <c r="D320" s="234" t="s">
        <v>148</v>
      </c>
      <c r="E320" s="235" t="s">
        <v>1</v>
      </c>
      <c r="F320" s="236" t="s">
        <v>1080</v>
      </c>
      <c r="G320" s="233"/>
      <c r="H320" s="237">
        <v>15</v>
      </c>
      <c r="I320" s="238"/>
      <c r="J320" s="233"/>
      <c r="K320" s="233"/>
      <c r="L320" s="239"/>
      <c r="M320" s="240"/>
      <c r="N320" s="241"/>
      <c r="O320" s="241"/>
      <c r="P320" s="241"/>
      <c r="Q320" s="241"/>
      <c r="R320" s="241"/>
      <c r="S320" s="241"/>
      <c r="T320" s="242"/>
      <c r="U320" s="12"/>
      <c r="V320" s="12"/>
      <c r="W320" s="12"/>
      <c r="X320" s="12"/>
      <c r="Y320" s="12"/>
      <c r="Z320" s="12"/>
      <c r="AA320" s="12"/>
      <c r="AB320" s="12"/>
      <c r="AC320" s="12"/>
      <c r="AD320" s="12"/>
      <c r="AE320" s="12"/>
      <c r="AT320" s="243" t="s">
        <v>148</v>
      </c>
      <c r="AU320" s="243" t="s">
        <v>82</v>
      </c>
      <c r="AV320" s="12" t="s">
        <v>82</v>
      </c>
      <c r="AW320" s="12" t="s">
        <v>30</v>
      </c>
      <c r="AX320" s="12" t="s">
        <v>73</v>
      </c>
      <c r="AY320" s="243" t="s">
        <v>141</v>
      </c>
    </row>
    <row r="321" spans="1:51" s="13" customFormat="1" ht="12">
      <c r="A321" s="13"/>
      <c r="B321" s="244"/>
      <c r="C321" s="245"/>
      <c r="D321" s="234" t="s">
        <v>148</v>
      </c>
      <c r="E321" s="246" t="s">
        <v>1</v>
      </c>
      <c r="F321" s="247" t="s">
        <v>150</v>
      </c>
      <c r="G321" s="245"/>
      <c r="H321" s="248">
        <v>15</v>
      </c>
      <c r="I321" s="249"/>
      <c r="J321" s="245"/>
      <c r="K321" s="245"/>
      <c r="L321" s="250"/>
      <c r="M321" s="251"/>
      <c r="N321" s="252"/>
      <c r="O321" s="252"/>
      <c r="P321" s="252"/>
      <c r="Q321" s="252"/>
      <c r="R321" s="252"/>
      <c r="S321" s="252"/>
      <c r="T321" s="253"/>
      <c r="U321" s="13"/>
      <c r="V321" s="13"/>
      <c r="W321" s="13"/>
      <c r="X321" s="13"/>
      <c r="Y321" s="13"/>
      <c r="Z321" s="13"/>
      <c r="AA321" s="13"/>
      <c r="AB321" s="13"/>
      <c r="AC321" s="13"/>
      <c r="AD321" s="13"/>
      <c r="AE321" s="13"/>
      <c r="AT321" s="254" t="s">
        <v>148</v>
      </c>
      <c r="AU321" s="254" t="s">
        <v>82</v>
      </c>
      <c r="AV321" s="13" t="s">
        <v>147</v>
      </c>
      <c r="AW321" s="13" t="s">
        <v>30</v>
      </c>
      <c r="AX321" s="13" t="s">
        <v>80</v>
      </c>
      <c r="AY321" s="254" t="s">
        <v>141</v>
      </c>
    </row>
    <row r="322" spans="1:65" s="2" customFormat="1" ht="24.15" customHeight="1">
      <c r="A322" s="38"/>
      <c r="B322" s="39"/>
      <c r="C322" s="273" t="s">
        <v>563</v>
      </c>
      <c r="D322" s="273" t="s">
        <v>153</v>
      </c>
      <c r="E322" s="274" t="s">
        <v>1085</v>
      </c>
      <c r="F322" s="275" t="s">
        <v>1086</v>
      </c>
      <c r="G322" s="276" t="s">
        <v>889</v>
      </c>
      <c r="H322" s="277">
        <v>9</v>
      </c>
      <c r="I322" s="278"/>
      <c r="J322" s="279">
        <f>ROUND(I322*H322,2)</f>
        <v>0</v>
      </c>
      <c r="K322" s="275" t="s">
        <v>1</v>
      </c>
      <c r="L322" s="280"/>
      <c r="M322" s="281" t="s">
        <v>1</v>
      </c>
      <c r="N322" s="282" t="s">
        <v>38</v>
      </c>
      <c r="O322" s="91"/>
      <c r="P322" s="228">
        <f>O322*H322</f>
        <v>0</v>
      </c>
      <c r="Q322" s="228">
        <v>0</v>
      </c>
      <c r="R322" s="228">
        <f>Q322*H322</f>
        <v>0</v>
      </c>
      <c r="S322" s="228">
        <v>0</v>
      </c>
      <c r="T322" s="229">
        <f>S322*H322</f>
        <v>0</v>
      </c>
      <c r="U322" s="38"/>
      <c r="V322" s="38"/>
      <c r="W322" s="38"/>
      <c r="X322" s="38"/>
      <c r="Y322" s="38"/>
      <c r="Z322" s="38"/>
      <c r="AA322" s="38"/>
      <c r="AB322" s="38"/>
      <c r="AC322" s="38"/>
      <c r="AD322" s="38"/>
      <c r="AE322" s="38"/>
      <c r="AR322" s="230" t="s">
        <v>162</v>
      </c>
      <c r="AT322" s="230" t="s">
        <v>153</v>
      </c>
      <c r="AU322" s="230" t="s">
        <v>82</v>
      </c>
      <c r="AY322" s="17" t="s">
        <v>141</v>
      </c>
      <c r="BE322" s="231">
        <f>IF(N322="základní",J322,0)</f>
        <v>0</v>
      </c>
      <c r="BF322" s="231">
        <f>IF(N322="snížená",J322,0)</f>
        <v>0</v>
      </c>
      <c r="BG322" s="231">
        <f>IF(N322="zákl. přenesená",J322,0)</f>
        <v>0</v>
      </c>
      <c r="BH322" s="231">
        <f>IF(N322="sníž. přenesená",J322,0)</f>
        <v>0</v>
      </c>
      <c r="BI322" s="231">
        <f>IF(N322="nulová",J322,0)</f>
        <v>0</v>
      </c>
      <c r="BJ322" s="17" t="s">
        <v>80</v>
      </c>
      <c r="BK322" s="231">
        <f>ROUND(I322*H322,2)</f>
        <v>0</v>
      </c>
      <c r="BL322" s="17" t="s">
        <v>147</v>
      </c>
      <c r="BM322" s="230" t="s">
        <v>566</v>
      </c>
    </row>
    <row r="323" spans="1:51" s="14" customFormat="1" ht="12">
      <c r="A323" s="14"/>
      <c r="B323" s="259"/>
      <c r="C323" s="260"/>
      <c r="D323" s="234" t="s">
        <v>148</v>
      </c>
      <c r="E323" s="261" t="s">
        <v>1</v>
      </c>
      <c r="F323" s="262" t="s">
        <v>1081</v>
      </c>
      <c r="G323" s="260"/>
      <c r="H323" s="261" t="s">
        <v>1</v>
      </c>
      <c r="I323" s="263"/>
      <c r="J323" s="260"/>
      <c r="K323" s="260"/>
      <c r="L323" s="264"/>
      <c r="M323" s="265"/>
      <c r="N323" s="266"/>
      <c r="O323" s="266"/>
      <c r="P323" s="266"/>
      <c r="Q323" s="266"/>
      <c r="R323" s="266"/>
      <c r="S323" s="266"/>
      <c r="T323" s="267"/>
      <c r="U323" s="14"/>
      <c r="V323" s="14"/>
      <c r="W323" s="14"/>
      <c r="X323" s="14"/>
      <c r="Y323" s="14"/>
      <c r="Z323" s="14"/>
      <c r="AA323" s="14"/>
      <c r="AB323" s="14"/>
      <c r="AC323" s="14"/>
      <c r="AD323" s="14"/>
      <c r="AE323" s="14"/>
      <c r="AT323" s="268" t="s">
        <v>148</v>
      </c>
      <c r="AU323" s="268" t="s">
        <v>82</v>
      </c>
      <c r="AV323" s="14" t="s">
        <v>80</v>
      </c>
      <c r="AW323" s="14" t="s">
        <v>30</v>
      </c>
      <c r="AX323" s="14" t="s">
        <v>73</v>
      </c>
      <c r="AY323" s="268" t="s">
        <v>141</v>
      </c>
    </row>
    <row r="324" spans="1:51" s="12" customFormat="1" ht="12">
      <c r="A324" s="12"/>
      <c r="B324" s="232"/>
      <c r="C324" s="233"/>
      <c r="D324" s="234" t="s">
        <v>148</v>
      </c>
      <c r="E324" s="235" t="s">
        <v>1</v>
      </c>
      <c r="F324" s="236" t="s">
        <v>1082</v>
      </c>
      <c r="G324" s="233"/>
      <c r="H324" s="237">
        <v>9</v>
      </c>
      <c r="I324" s="238"/>
      <c r="J324" s="233"/>
      <c r="K324" s="233"/>
      <c r="L324" s="239"/>
      <c r="M324" s="240"/>
      <c r="N324" s="241"/>
      <c r="O324" s="241"/>
      <c r="P324" s="241"/>
      <c r="Q324" s="241"/>
      <c r="R324" s="241"/>
      <c r="S324" s="241"/>
      <c r="T324" s="242"/>
      <c r="U324" s="12"/>
      <c r="V324" s="12"/>
      <c r="W324" s="12"/>
      <c r="X324" s="12"/>
      <c r="Y324" s="12"/>
      <c r="Z324" s="12"/>
      <c r="AA324" s="12"/>
      <c r="AB324" s="12"/>
      <c r="AC324" s="12"/>
      <c r="AD324" s="12"/>
      <c r="AE324" s="12"/>
      <c r="AT324" s="243" t="s">
        <v>148</v>
      </c>
      <c r="AU324" s="243" t="s">
        <v>82</v>
      </c>
      <c r="AV324" s="12" t="s">
        <v>82</v>
      </c>
      <c r="AW324" s="12" t="s">
        <v>30</v>
      </c>
      <c r="AX324" s="12" t="s">
        <v>73</v>
      </c>
      <c r="AY324" s="243" t="s">
        <v>141</v>
      </c>
    </row>
    <row r="325" spans="1:51" s="13" customFormat="1" ht="12">
      <c r="A325" s="13"/>
      <c r="B325" s="244"/>
      <c r="C325" s="245"/>
      <c r="D325" s="234" t="s">
        <v>148</v>
      </c>
      <c r="E325" s="246" t="s">
        <v>1</v>
      </c>
      <c r="F325" s="247" t="s">
        <v>150</v>
      </c>
      <c r="G325" s="245"/>
      <c r="H325" s="248">
        <v>9</v>
      </c>
      <c r="I325" s="249"/>
      <c r="J325" s="245"/>
      <c r="K325" s="245"/>
      <c r="L325" s="250"/>
      <c r="M325" s="251"/>
      <c r="N325" s="252"/>
      <c r="O325" s="252"/>
      <c r="P325" s="252"/>
      <c r="Q325" s="252"/>
      <c r="R325" s="252"/>
      <c r="S325" s="252"/>
      <c r="T325" s="253"/>
      <c r="U325" s="13"/>
      <c r="V325" s="13"/>
      <c r="W325" s="13"/>
      <c r="X325" s="13"/>
      <c r="Y325" s="13"/>
      <c r="Z325" s="13"/>
      <c r="AA325" s="13"/>
      <c r="AB325" s="13"/>
      <c r="AC325" s="13"/>
      <c r="AD325" s="13"/>
      <c r="AE325" s="13"/>
      <c r="AT325" s="254" t="s">
        <v>148</v>
      </c>
      <c r="AU325" s="254" t="s">
        <v>82</v>
      </c>
      <c r="AV325" s="13" t="s">
        <v>147</v>
      </c>
      <c r="AW325" s="13" t="s">
        <v>30</v>
      </c>
      <c r="AX325" s="13" t="s">
        <v>80</v>
      </c>
      <c r="AY325" s="254" t="s">
        <v>141</v>
      </c>
    </row>
    <row r="326" spans="1:65" s="2" customFormat="1" ht="14.4" customHeight="1">
      <c r="A326" s="38"/>
      <c r="B326" s="39"/>
      <c r="C326" s="219" t="s">
        <v>410</v>
      </c>
      <c r="D326" s="219" t="s">
        <v>142</v>
      </c>
      <c r="E326" s="220" t="s">
        <v>1087</v>
      </c>
      <c r="F326" s="221" t="s">
        <v>1088</v>
      </c>
      <c r="G326" s="222" t="s">
        <v>889</v>
      </c>
      <c r="H326" s="223">
        <v>3</v>
      </c>
      <c r="I326" s="224"/>
      <c r="J326" s="225">
        <f>ROUND(I326*H326,2)</f>
        <v>0</v>
      </c>
      <c r="K326" s="221" t="s">
        <v>1</v>
      </c>
      <c r="L326" s="44"/>
      <c r="M326" s="226" t="s">
        <v>1</v>
      </c>
      <c r="N326" s="227" t="s">
        <v>38</v>
      </c>
      <c r="O326" s="91"/>
      <c r="P326" s="228">
        <f>O326*H326</f>
        <v>0</v>
      </c>
      <c r="Q326" s="228">
        <v>0</v>
      </c>
      <c r="R326" s="228">
        <f>Q326*H326</f>
        <v>0</v>
      </c>
      <c r="S326" s="228">
        <v>0</v>
      </c>
      <c r="T326" s="229">
        <f>S326*H326</f>
        <v>0</v>
      </c>
      <c r="U326" s="38"/>
      <c r="V326" s="38"/>
      <c r="W326" s="38"/>
      <c r="X326" s="38"/>
      <c r="Y326" s="38"/>
      <c r="Z326" s="38"/>
      <c r="AA326" s="38"/>
      <c r="AB326" s="38"/>
      <c r="AC326" s="38"/>
      <c r="AD326" s="38"/>
      <c r="AE326" s="38"/>
      <c r="AR326" s="230" t="s">
        <v>147</v>
      </c>
      <c r="AT326" s="230" t="s">
        <v>142</v>
      </c>
      <c r="AU326" s="230" t="s">
        <v>82</v>
      </c>
      <c r="AY326" s="17" t="s">
        <v>141</v>
      </c>
      <c r="BE326" s="231">
        <f>IF(N326="základní",J326,0)</f>
        <v>0</v>
      </c>
      <c r="BF326" s="231">
        <f>IF(N326="snížená",J326,0)</f>
        <v>0</v>
      </c>
      <c r="BG326" s="231">
        <f>IF(N326="zákl. přenesená",J326,0)</f>
        <v>0</v>
      </c>
      <c r="BH326" s="231">
        <f>IF(N326="sníž. přenesená",J326,0)</f>
        <v>0</v>
      </c>
      <c r="BI326" s="231">
        <f>IF(N326="nulová",J326,0)</f>
        <v>0</v>
      </c>
      <c r="BJ326" s="17" t="s">
        <v>80</v>
      </c>
      <c r="BK326" s="231">
        <f>ROUND(I326*H326,2)</f>
        <v>0</v>
      </c>
      <c r="BL326" s="17" t="s">
        <v>147</v>
      </c>
      <c r="BM326" s="230" t="s">
        <v>569</v>
      </c>
    </row>
    <row r="327" spans="1:51" s="14" customFormat="1" ht="12">
      <c r="A327" s="14"/>
      <c r="B327" s="259"/>
      <c r="C327" s="260"/>
      <c r="D327" s="234" t="s">
        <v>148</v>
      </c>
      <c r="E327" s="261" t="s">
        <v>1</v>
      </c>
      <c r="F327" s="262" t="s">
        <v>1089</v>
      </c>
      <c r="G327" s="260"/>
      <c r="H327" s="261" t="s">
        <v>1</v>
      </c>
      <c r="I327" s="263"/>
      <c r="J327" s="260"/>
      <c r="K327" s="260"/>
      <c r="L327" s="264"/>
      <c r="M327" s="265"/>
      <c r="N327" s="266"/>
      <c r="O327" s="266"/>
      <c r="P327" s="266"/>
      <c r="Q327" s="266"/>
      <c r="R327" s="266"/>
      <c r="S327" s="266"/>
      <c r="T327" s="267"/>
      <c r="U327" s="14"/>
      <c r="V327" s="14"/>
      <c r="W327" s="14"/>
      <c r="X327" s="14"/>
      <c r="Y327" s="14"/>
      <c r="Z327" s="14"/>
      <c r="AA327" s="14"/>
      <c r="AB327" s="14"/>
      <c r="AC327" s="14"/>
      <c r="AD327" s="14"/>
      <c r="AE327" s="14"/>
      <c r="AT327" s="268" t="s">
        <v>148</v>
      </c>
      <c r="AU327" s="268" t="s">
        <v>82</v>
      </c>
      <c r="AV327" s="14" t="s">
        <v>80</v>
      </c>
      <c r="AW327" s="14" t="s">
        <v>30</v>
      </c>
      <c r="AX327" s="14" t="s">
        <v>73</v>
      </c>
      <c r="AY327" s="268" t="s">
        <v>141</v>
      </c>
    </row>
    <row r="328" spans="1:51" s="12" customFormat="1" ht="12">
      <c r="A328" s="12"/>
      <c r="B328" s="232"/>
      <c r="C328" s="233"/>
      <c r="D328" s="234" t="s">
        <v>148</v>
      </c>
      <c r="E328" s="235" t="s">
        <v>1</v>
      </c>
      <c r="F328" s="236" t="s">
        <v>1090</v>
      </c>
      <c r="G328" s="233"/>
      <c r="H328" s="237">
        <v>3</v>
      </c>
      <c r="I328" s="238"/>
      <c r="J328" s="233"/>
      <c r="K328" s="233"/>
      <c r="L328" s="239"/>
      <c r="M328" s="240"/>
      <c r="N328" s="241"/>
      <c r="O328" s="241"/>
      <c r="P328" s="241"/>
      <c r="Q328" s="241"/>
      <c r="R328" s="241"/>
      <c r="S328" s="241"/>
      <c r="T328" s="242"/>
      <c r="U328" s="12"/>
      <c r="V328" s="12"/>
      <c r="W328" s="12"/>
      <c r="X328" s="12"/>
      <c r="Y328" s="12"/>
      <c r="Z328" s="12"/>
      <c r="AA328" s="12"/>
      <c r="AB328" s="12"/>
      <c r="AC328" s="12"/>
      <c r="AD328" s="12"/>
      <c r="AE328" s="12"/>
      <c r="AT328" s="243" t="s">
        <v>148</v>
      </c>
      <c r="AU328" s="243" t="s">
        <v>82</v>
      </c>
      <c r="AV328" s="12" t="s">
        <v>82</v>
      </c>
      <c r="AW328" s="12" t="s">
        <v>30</v>
      </c>
      <c r="AX328" s="12" t="s">
        <v>73</v>
      </c>
      <c r="AY328" s="243" t="s">
        <v>141</v>
      </c>
    </row>
    <row r="329" spans="1:51" s="13" customFormat="1" ht="12">
      <c r="A329" s="13"/>
      <c r="B329" s="244"/>
      <c r="C329" s="245"/>
      <c r="D329" s="234" t="s">
        <v>148</v>
      </c>
      <c r="E329" s="246" t="s">
        <v>1</v>
      </c>
      <c r="F329" s="247" t="s">
        <v>150</v>
      </c>
      <c r="G329" s="245"/>
      <c r="H329" s="248">
        <v>3</v>
      </c>
      <c r="I329" s="249"/>
      <c r="J329" s="245"/>
      <c r="K329" s="245"/>
      <c r="L329" s="250"/>
      <c r="M329" s="251"/>
      <c r="N329" s="252"/>
      <c r="O329" s="252"/>
      <c r="P329" s="252"/>
      <c r="Q329" s="252"/>
      <c r="R329" s="252"/>
      <c r="S329" s="252"/>
      <c r="T329" s="253"/>
      <c r="U329" s="13"/>
      <c r="V329" s="13"/>
      <c r="W329" s="13"/>
      <c r="X329" s="13"/>
      <c r="Y329" s="13"/>
      <c r="Z329" s="13"/>
      <c r="AA329" s="13"/>
      <c r="AB329" s="13"/>
      <c r="AC329" s="13"/>
      <c r="AD329" s="13"/>
      <c r="AE329" s="13"/>
      <c r="AT329" s="254" t="s">
        <v>148</v>
      </c>
      <c r="AU329" s="254" t="s">
        <v>82</v>
      </c>
      <c r="AV329" s="13" t="s">
        <v>147</v>
      </c>
      <c r="AW329" s="13" t="s">
        <v>30</v>
      </c>
      <c r="AX329" s="13" t="s">
        <v>80</v>
      </c>
      <c r="AY329" s="254" t="s">
        <v>141</v>
      </c>
    </row>
    <row r="330" spans="1:65" s="2" customFormat="1" ht="24.15" customHeight="1">
      <c r="A330" s="38"/>
      <c r="B330" s="39"/>
      <c r="C330" s="273" t="s">
        <v>570</v>
      </c>
      <c r="D330" s="273" t="s">
        <v>153</v>
      </c>
      <c r="E330" s="274" t="s">
        <v>1091</v>
      </c>
      <c r="F330" s="275" t="s">
        <v>1092</v>
      </c>
      <c r="G330" s="276" t="s">
        <v>889</v>
      </c>
      <c r="H330" s="277">
        <v>3</v>
      </c>
      <c r="I330" s="278"/>
      <c r="J330" s="279">
        <f>ROUND(I330*H330,2)</f>
        <v>0</v>
      </c>
      <c r="K330" s="275" t="s">
        <v>1</v>
      </c>
      <c r="L330" s="280"/>
      <c r="M330" s="281" t="s">
        <v>1</v>
      </c>
      <c r="N330" s="282" t="s">
        <v>38</v>
      </c>
      <c r="O330" s="91"/>
      <c r="P330" s="228">
        <f>O330*H330</f>
        <v>0</v>
      </c>
      <c r="Q330" s="228">
        <v>0</v>
      </c>
      <c r="R330" s="228">
        <f>Q330*H330</f>
        <v>0</v>
      </c>
      <c r="S330" s="228">
        <v>0</v>
      </c>
      <c r="T330" s="229">
        <f>S330*H330</f>
        <v>0</v>
      </c>
      <c r="U330" s="38"/>
      <c r="V330" s="38"/>
      <c r="W330" s="38"/>
      <c r="X330" s="38"/>
      <c r="Y330" s="38"/>
      <c r="Z330" s="38"/>
      <c r="AA330" s="38"/>
      <c r="AB330" s="38"/>
      <c r="AC330" s="38"/>
      <c r="AD330" s="38"/>
      <c r="AE330" s="38"/>
      <c r="AR330" s="230" t="s">
        <v>162</v>
      </c>
      <c r="AT330" s="230" t="s">
        <v>153</v>
      </c>
      <c r="AU330" s="230" t="s">
        <v>82</v>
      </c>
      <c r="AY330" s="17" t="s">
        <v>141</v>
      </c>
      <c r="BE330" s="231">
        <f>IF(N330="základní",J330,0)</f>
        <v>0</v>
      </c>
      <c r="BF330" s="231">
        <f>IF(N330="snížená",J330,0)</f>
        <v>0</v>
      </c>
      <c r="BG330" s="231">
        <f>IF(N330="zákl. přenesená",J330,0)</f>
        <v>0</v>
      </c>
      <c r="BH330" s="231">
        <f>IF(N330="sníž. přenesená",J330,0)</f>
        <v>0</v>
      </c>
      <c r="BI330" s="231">
        <f>IF(N330="nulová",J330,0)</f>
        <v>0</v>
      </c>
      <c r="BJ330" s="17" t="s">
        <v>80</v>
      </c>
      <c r="BK330" s="231">
        <f>ROUND(I330*H330,2)</f>
        <v>0</v>
      </c>
      <c r="BL330" s="17" t="s">
        <v>147</v>
      </c>
      <c r="BM330" s="230" t="s">
        <v>573</v>
      </c>
    </row>
    <row r="331" spans="1:65" s="2" customFormat="1" ht="24.15" customHeight="1">
      <c r="A331" s="38"/>
      <c r="B331" s="39"/>
      <c r="C331" s="219" t="s">
        <v>415</v>
      </c>
      <c r="D331" s="219" t="s">
        <v>142</v>
      </c>
      <c r="E331" s="220" t="s">
        <v>1093</v>
      </c>
      <c r="F331" s="221" t="s">
        <v>1094</v>
      </c>
      <c r="G331" s="222" t="s">
        <v>889</v>
      </c>
      <c r="H331" s="223">
        <v>3</v>
      </c>
      <c r="I331" s="224"/>
      <c r="J331" s="225">
        <f>ROUND(I331*H331,2)</f>
        <v>0</v>
      </c>
      <c r="K331" s="221" t="s">
        <v>890</v>
      </c>
      <c r="L331" s="44"/>
      <c r="M331" s="226" t="s">
        <v>1</v>
      </c>
      <c r="N331" s="227" t="s">
        <v>38</v>
      </c>
      <c r="O331" s="91"/>
      <c r="P331" s="228">
        <f>O331*H331</f>
        <v>0</v>
      </c>
      <c r="Q331" s="228">
        <v>0</v>
      </c>
      <c r="R331" s="228">
        <f>Q331*H331</f>
        <v>0</v>
      </c>
      <c r="S331" s="228">
        <v>0</v>
      </c>
      <c r="T331" s="229">
        <f>S331*H331</f>
        <v>0</v>
      </c>
      <c r="U331" s="38"/>
      <c r="V331" s="38"/>
      <c r="W331" s="38"/>
      <c r="X331" s="38"/>
      <c r="Y331" s="38"/>
      <c r="Z331" s="38"/>
      <c r="AA331" s="38"/>
      <c r="AB331" s="38"/>
      <c r="AC331" s="38"/>
      <c r="AD331" s="38"/>
      <c r="AE331" s="38"/>
      <c r="AR331" s="230" t="s">
        <v>147</v>
      </c>
      <c r="AT331" s="230" t="s">
        <v>142</v>
      </c>
      <c r="AU331" s="230" t="s">
        <v>82</v>
      </c>
      <c r="AY331" s="17" t="s">
        <v>141</v>
      </c>
      <c r="BE331" s="231">
        <f>IF(N331="základní",J331,0)</f>
        <v>0</v>
      </c>
      <c r="BF331" s="231">
        <f>IF(N331="snížená",J331,0)</f>
        <v>0</v>
      </c>
      <c r="BG331" s="231">
        <f>IF(N331="zákl. přenesená",J331,0)</f>
        <v>0</v>
      </c>
      <c r="BH331" s="231">
        <f>IF(N331="sníž. přenesená",J331,0)</f>
        <v>0</v>
      </c>
      <c r="BI331" s="231">
        <f>IF(N331="nulová",J331,0)</f>
        <v>0</v>
      </c>
      <c r="BJ331" s="17" t="s">
        <v>80</v>
      </c>
      <c r="BK331" s="231">
        <f>ROUND(I331*H331,2)</f>
        <v>0</v>
      </c>
      <c r="BL331" s="17" t="s">
        <v>147</v>
      </c>
      <c r="BM331" s="230" t="s">
        <v>578</v>
      </c>
    </row>
    <row r="332" spans="1:51" s="14" customFormat="1" ht="12">
      <c r="A332" s="14"/>
      <c r="B332" s="259"/>
      <c r="C332" s="260"/>
      <c r="D332" s="234" t="s">
        <v>148</v>
      </c>
      <c r="E332" s="261" t="s">
        <v>1</v>
      </c>
      <c r="F332" s="262" t="s">
        <v>1095</v>
      </c>
      <c r="G332" s="260"/>
      <c r="H332" s="261" t="s">
        <v>1</v>
      </c>
      <c r="I332" s="263"/>
      <c r="J332" s="260"/>
      <c r="K332" s="260"/>
      <c r="L332" s="264"/>
      <c r="M332" s="265"/>
      <c r="N332" s="266"/>
      <c r="O332" s="266"/>
      <c r="P332" s="266"/>
      <c r="Q332" s="266"/>
      <c r="R332" s="266"/>
      <c r="S332" s="266"/>
      <c r="T332" s="267"/>
      <c r="U332" s="14"/>
      <c r="V332" s="14"/>
      <c r="W332" s="14"/>
      <c r="X332" s="14"/>
      <c r="Y332" s="14"/>
      <c r="Z332" s="14"/>
      <c r="AA332" s="14"/>
      <c r="AB332" s="14"/>
      <c r="AC332" s="14"/>
      <c r="AD332" s="14"/>
      <c r="AE332" s="14"/>
      <c r="AT332" s="268" t="s">
        <v>148</v>
      </c>
      <c r="AU332" s="268" t="s">
        <v>82</v>
      </c>
      <c r="AV332" s="14" t="s">
        <v>80</v>
      </c>
      <c r="AW332" s="14" t="s">
        <v>30</v>
      </c>
      <c r="AX332" s="14" t="s">
        <v>73</v>
      </c>
      <c r="AY332" s="268" t="s">
        <v>141</v>
      </c>
    </row>
    <row r="333" spans="1:51" s="12" customFormat="1" ht="12">
      <c r="A333" s="12"/>
      <c r="B333" s="232"/>
      <c r="C333" s="233"/>
      <c r="D333" s="234" t="s">
        <v>148</v>
      </c>
      <c r="E333" s="235" t="s">
        <v>1</v>
      </c>
      <c r="F333" s="236" t="s">
        <v>1090</v>
      </c>
      <c r="G333" s="233"/>
      <c r="H333" s="237">
        <v>3</v>
      </c>
      <c r="I333" s="238"/>
      <c r="J333" s="233"/>
      <c r="K333" s="233"/>
      <c r="L333" s="239"/>
      <c r="M333" s="240"/>
      <c r="N333" s="241"/>
      <c r="O333" s="241"/>
      <c r="P333" s="241"/>
      <c r="Q333" s="241"/>
      <c r="R333" s="241"/>
      <c r="S333" s="241"/>
      <c r="T333" s="242"/>
      <c r="U333" s="12"/>
      <c r="V333" s="12"/>
      <c r="W333" s="12"/>
      <c r="X333" s="12"/>
      <c r="Y333" s="12"/>
      <c r="Z333" s="12"/>
      <c r="AA333" s="12"/>
      <c r="AB333" s="12"/>
      <c r="AC333" s="12"/>
      <c r="AD333" s="12"/>
      <c r="AE333" s="12"/>
      <c r="AT333" s="243" t="s">
        <v>148</v>
      </c>
      <c r="AU333" s="243" t="s">
        <v>82</v>
      </c>
      <c r="AV333" s="12" t="s">
        <v>82</v>
      </c>
      <c r="AW333" s="12" t="s">
        <v>30</v>
      </c>
      <c r="AX333" s="12" t="s">
        <v>73</v>
      </c>
      <c r="AY333" s="243" t="s">
        <v>141</v>
      </c>
    </row>
    <row r="334" spans="1:51" s="13" customFormat="1" ht="12">
      <c r="A334" s="13"/>
      <c r="B334" s="244"/>
      <c r="C334" s="245"/>
      <c r="D334" s="234" t="s">
        <v>148</v>
      </c>
      <c r="E334" s="246" t="s">
        <v>1</v>
      </c>
      <c r="F334" s="247" t="s">
        <v>150</v>
      </c>
      <c r="G334" s="245"/>
      <c r="H334" s="248">
        <v>3</v>
      </c>
      <c r="I334" s="249"/>
      <c r="J334" s="245"/>
      <c r="K334" s="245"/>
      <c r="L334" s="250"/>
      <c r="M334" s="251"/>
      <c r="N334" s="252"/>
      <c r="O334" s="252"/>
      <c r="P334" s="252"/>
      <c r="Q334" s="252"/>
      <c r="R334" s="252"/>
      <c r="S334" s="252"/>
      <c r="T334" s="253"/>
      <c r="U334" s="13"/>
      <c r="V334" s="13"/>
      <c r="W334" s="13"/>
      <c r="X334" s="13"/>
      <c r="Y334" s="13"/>
      <c r="Z334" s="13"/>
      <c r="AA334" s="13"/>
      <c r="AB334" s="13"/>
      <c r="AC334" s="13"/>
      <c r="AD334" s="13"/>
      <c r="AE334" s="13"/>
      <c r="AT334" s="254" t="s">
        <v>148</v>
      </c>
      <c r="AU334" s="254" t="s">
        <v>82</v>
      </c>
      <c r="AV334" s="13" t="s">
        <v>147</v>
      </c>
      <c r="AW334" s="13" t="s">
        <v>30</v>
      </c>
      <c r="AX334" s="13" t="s">
        <v>80</v>
      </c>
      <c r="AY334" s="254" t="s">
        <v>141</v>
      </c>
    </row>
    <row r="335" spans="1:65" s="2" customFormat="1" ht="24.15" customHeight="1">
      <c r="A335" s="38"/>
      <c r="B335" s="39"/>
      <c r="C335" s="273" t="s">
        <v>579</v>
      </c>
      <c r="D335" s="273" t="s">
        <v>153</v>
      </c>
      <c r="E335" s="274" t="s">
        <v>1096</v>
      </c>
      <c r="F335" s="275" t="s">
        <v>1097</v>
      </c>
      <c r="G335" s="276" t="s">
        <v>889</v>
      </c>
      <c r="H335" s="277">
        <v>3</v>
      </c>
      <c r="I335" s="278"/>
      <c r="J335" s="279">
        <f>ROUND(I335*H335,2)</f>
        <v>0</v>
      </c>
      <c r="K335" s="275" t="s">
        <v>1</v>
      </c>
      <c r="L335" s="280"/>
      <c r="M335" s="281" t="s">
        <v>1</v>
      </c>
      <c r="N335" s="282" t="s">
        <v>38</v>
      </c>
      <c r="O335" s="91"/>
      <c r="P335" s="228">
        <f>O335*H335</f>
        <v>0</v>
      </c>
      <c r="Q335" s="228">
        <v>0</v>
      </c>
      <c r="R335" s="228">
        <f>Q335*H335</f>
        <v>0</v>
      </c>
      <c r="S335" s="228">
        <v>0</v>
      </c>
      <c r="T335" s="229">
        <f>S335*H335</f>
        <v>0</v>
      </c>
      <c r="U335" s="38"/>
      <c r="V335" s="38"/>
      <c r="W335" s="38"/>
      <c r="X335" s="38"/>
      <c r="Y335" s="38"/>
      <c r="Z335" s="38"/>
      <c r="AA335" s="38"/>
      <c r="AB335" s="38"/>
      <c r="AC335" s="38"/>
      <c r="AD335" s="38"/>
      <c r="AE335" s="38"/>
      <c r="AR335" s="230" t="s">
        <v>162</v>
      </c>
      <c r="AT335" s="230" t="s">
        <v>153</v>
      </c>
      <c r="AU335" s="230" t="s">
        <v>82</v>
      </c>
      <c r="AY335" s="17" t="s">
        <v>141</v>
      </c>
      <c r="BE335" s="231">
        <f>IF(N335="základní",J335,0)</f>
        <v>0</v>
      </c>
      <c r="BF335" s="231">
        <f>IF(N335="snížená",J335,0)</f>
        <v>0</v>
      </c>
      <c r="BG335" s="231">
        <f>IF(N335="zákl. přenesená",J335,0)</f>
        <v>0</v>
      </c>
      <c r="BH335" s="231">
        <f>IF(N335="sníž. přenesená",J335,0)</f>
        <v>0</v>
      </c>
      <c r="BI335" s="231">
        <f>IF(N335="nulová",J335,0)</f>
        <v>0</v>
      </c>
      <c r="BJ335" s="17" t="s">
        <v>80</v>
      </c>
      <c r="BK335" s="231">
        <f>ROUND(I335*H335,2)</f>
        <v>0</v>
      </c>
      <c r="BL335" s="17" t="s">
        <v>147</v>
      </c>
      <c r="BM335" s="230" t="s">
        <v>582</v>
      </c>
    </row>
    <row r="336" spans="1:51" s="14" customFormat="1" ht="12">
      <c r="A336" s="14"/>
      <c r="B336" s="259"/>
      <c r="C336" s="260"/>
      <c r="D336" s="234" t="s">
        <v>148</v>
      </c>
      <c r="E336" s="261" t="s">
        <v>1</v>
      </c>
      <c r="F336" s="262" t="s">
        <v>1095</v>
      </c>
      <c r="G336" s="260"/>
      <c r="H336" s="261" t="s">
        <v>1</v>
      </c>
      <c r="I336" s="263"/>
      <c r="J336" s="260"/>
      <c r="K336" s="260"/>
      <c r="L336" s="264"/>
      <c r="M336" s="265"/>
      <c r="N336" s="266"/>
      <c r="O336" s="266"/>
      <c r="P336" s="266"/>
      <c r="Q336" s="266"/>
      <c r="R336" s="266"/>
      <c r="S336" s="266"/>
      <c r="T336" s="267"/>
      <c r="U336" s="14"/>
      <c r="V336" s="14"/>
      <c r="W336" s="14"/>
      <c r="X336" s="14"/>
      <c r="Y336" s="14"/>
      <c r="Z336" s="14"/>
      <c r="AA336" s="14"/>
      <c r="AB336" s="14"/>
      <c r="AC336" s="14"/>
      <c r="AD336" s="14"/>
      <c r="AE336" s="14"/>
      <c r="AT336" s="268" t="s">
        <v>148</v>
      </c>
      <c r="AU336" s="268" t="s">
        <v>82</v>
      </c>
      <c r="AV336" s="14" t="s">
        <v>80</v>
      </c>
      <c r="AW336" s="14" t="s">
        <v>30</v>
      </c>
      <c r="AX336" s="14" t="s">
        <v>73</v>
      </c>
      <c r="AY336" s="268" t="s">
        <v>141</v>
      </c>
    </row>
    <row r="337" spans="1:51" s="12" customFormat="1" ht="12">
      <c r="A337" s="12"/>
      <c r="B337" s="232"/>
      <c r="C337" s="233"/>
      <c r="D337" s="234" t="s">
        <v>148</v>
      </c>
      <c r="E337" s="235" t="s">
        <v>1</v>
      </c>
      <c r="F337" s="236" t="s">
        <v>1090</v>
      </c>
      <c r="G337" s="233"/>
      <c r="H337" s="237">
        <v>3</v>
      </c>
      <c r="I337" s="238"/>
      <c r="J337" s="233"/>
      <c r="K337" s="233"/>
      <c r="L337" s="239"/>
      <c r="M337" s="240"/>
      <c r="N337" s="241"/>
      <c r="O337" s="241"/>
      <c r="P337" s="241"/>
      <c r="Q337" s="241"/>
      <c r="R337" s="241"/>
      <c r="S337" s="241"/>
      <c r="T337" s="242"/>
      <c r="U337" s="12"/>
      <c r="V337" s="12"/>
      <c r="W337" s="12"/>
      <c r="X337" s="12"/>
      <c r="Y337" s="12"/>
      <c r="Z337" s="12"/>
      <c r="AA337" s="12"/>
      <c r="AB337" s="12"/>
      <c r="AC337" s="12"/>
      <c r="AD337" s="12"/>
      <c r="AE337" s="12"/>
      <c r="AT337" s="243" t="s">
        <v>148</v>
      </c>
      <c r="AU337" s="243" t="s">
        <v>82</v>
      </c>
      <c r="AV337" s="12" t="s">
        <v>82</v>
      </c>
      <c r="AW337" s="12" t="s">
        <v>30</v>
      </c>
      <c r="AX337" s="12" t="s">
        <v>73</v>
      </c>
      <c r="AY337" s="243" t="s">
        <v>141</v>
      </c>
    </row>
    <row r="338" spans="1:51" s="13" customFormat="1" ht="12">
      <c r="A338" s="13"/>
      <c r="B338" s="244"/>
      <c r="C338" s="245"/>
      <c r="D338" s="234" t="s">
        <v>148</v>
      </c>
      <c r="E338" s="246" t="s">
        <v>1</v>
      </c>
      <c r="F338" s="247" t="s">
        <v>150</v>
      </c>
      <c r="G338" s="245"/>
      <c r="H338" s="248">
        <v>3</v>
      </c>
      <c r="I338" s="249"/>
      <c r="J338" s="245"/>
      <c r="K338" s="245"/>
      <c r="L338" s="250"/>
      <c r="M338" s="251"/>
      <c r="N338" s="252"/>
      <c r="O338" s="252"/>
      <c r="P338" s="252"/>
      <c r="Q338" s="252"/>
      <c r="R338" s="252"/>
      <c r="S338" s="252"/>
      <c r="T338" s="253"/>
      <c r="U338" s="13"/>
      <c r="V338" s="13"/>
      <c r="W338" s="13"/>
      <c r="X338" s="13"/>
      <c r="Y338" s="13"/>
      <c r="Z338" s="13"/>
      <c r="AA338" s="13"/>
      <c r="AB338" s="13"/>
      <c r="AC338" s="13"/>
      <c r="AD338" s="13"/>
      <c r="AE338" s="13"/>
      <c r="AT338" s="254" t="s">
        <v>148</v>
      </c>
      <c r="AU338" s="254" t="s">
        <v>82</v>
      </c>
      <c r="AV338" s="13" t="s">
        <v>147</v>
      </c>
      <c r="AW338" s="13" t="s">
        <v>30</v>
      </c>
      <c r="AX338" s="13" t="s">
        <v>80</v>
      </c>
      <c r="AY338" s="254" t="s">
        <v>141</v>
      </c>
    </row>
    <row r="339" spans="1:63" s="11" customFormat="1" ht="22.8" customHeight="1">
      <c r="A339" s="11"/>
      <c r="B339" s="205"/>
      <c r="C339" s="206"/>
      <c r="D339" s="207" t="s">
        <v>72</v>
      </c>
      <c r="E339" s="295" t="s">
        <v>184</v>
      </c>
      <c r="F339" s="295" t="s">
        <v>546</v>
      </c>
      <c r="G339" s="206"/>
      <c r="H339" s="206"/>
      <c r="I339" s="209"/>
      <c r="J339" s="296">
        <f>BK339</f>
        <v>0</v>
      </c>
      <c r="K339" s="206"/>
      <c r="L339" s="211"/>
      <c r="M339" s="212"/>
      <c r="N339" s="213"/>
      <c r="O339" s="213"/>
      <c r="P339" s="214">
        <f>SUM(P340:P348)</f>
        <v>0</v>
      </c>
      <c r="Q339" s="213"/>
      <c r="R339" s="214">
        <f>SUM(R340:R348)</f>
        <v>0</v>
      </c>
      <c r="S339" s="213"/>
      <c r="T339" s="215">
        <f>SUM(T340:T348)</f>
        <v>0</v>
      </c>
      <c r="U339" s="11"/>
      <c r="V339" s="11"/>
      <c r="W339" s="11"/>
      <c r="X339" s="11"/>
      <c r="Y339" s="11"/>
      <c r="Z339" s="11"/>
      <c r="AA339" s="11"/>
      <c r="AB339" s="11"/>
      <c r="AC339" s="11"/>
      <c r="AD339" s="11"/>
      <c r="AE339" s="11"/>
      <c r="AR339" s="216" t="s">
        <v>80</v>
      </c>
      <c r="AT339" s="217" t="s">
        <v>72</v>
      </c>
      <c r="AU339" s="217" t="s">
        <v>80</v>
      </c>
      <c r="AY339" s="216" t="s">
        <v>141</v>
      </c>
      <c r="BK339" s="218">
        <f>SUM(BK340:BK348)</f>
        <v>0</v>
      </c>
    </row>
    <row r="340" spans="1:65" s="2" customFormat="1" ht="24.15" customHeight="1">
      <c r="A340" s="38"/>
      <c r="B340" s="39"/>
      <c r="C340" s="219" t="s">
        <v>419</v>
      </c>
      <c r="D340" s="219" t="s">
        <v>142</v>
      </c>
      <c r="E340" s="220" t="s">
        <v>1098</v>
      </c>
      <c r="F340" s="221" t="s">
        <v>1099</v>
      </c>
      <c r="G340" s="222" t="s">
        <v>269</v>
      </c>
      <c r="H340" s="223">
        <v>975</v>
      </c>
      <c r="I340" s="224"/>
      <c r="J340" s="225">
        <f>ROUND(I340*H340,2)</f>
        <v>0</v>
      </c>
      <c r="K340" s="221" t="s">
        <v>890</v>
      </c>
      <c r="L340" s="44"/>
      <c r="M340" s="226" t="s">
        <v>1</v>
      </c>
      <c r="N340" s="227" t="s">
        <v>38</v>
      </c>
      <c r="O340" s="91"/>
      <c r="P340" s="228">
        <f>O340*H340</f>
        <v>0</v>
      </c>
      <c r="Q340" s="228">
        <v>0</v>
      </c>
      <c r="R340" s="228">
        <f>Q340*H340</f>
        <v>0</v>
      </c>
      <c r="S340" s="228">
        <v>0</v>
      </c>
      <c r="T340" s="229">
        <f>S340*H340</f>
        <v>0</v>
      </c>
      <c r="U340" s="38"/>
      <c r="V340" s="38"/>
      <c r="W340" s="38"/>
      <c r="X340" s="38"/>
      <c r="Y340" s="38"/>
      <c r="Z340" s="38"/>
      <c r="AA340" s="38"/>
      <c r="AB340" s="38"/>
      <c r="AC340" s="38"/>
      <c r="AD340" s="38"/>
      <c r="AE340" s="38"/>
      <c r="AR340" s="230" t="s">
        <v>147</v>
      </c>
      <c r="AT340" s="230" t="s">
        <v>142</v>
      </c>
      <c r="AU340" s="230" t="s">
        <v>82</v>
      </c>
      <c r="AY340" s="17" t="s">
        <v>141</v>
      </c>
      <c r="BE340" s="231">
        <f>IF(N340="základní",J340,0)</f>
        <v>0</v>
      </c>
      <c r="BF340" s="231">
        <f>IF(N340="snížená",J340,0)</f>
        <v>0</v>
      </c>
      <c r="BG340" s="231">
        <f>IF(N340="zákl. přenesená",J340,0)</f>
        <v>0</v>
      </c>
      <c r="BH340" s="231">
        <f>IF(N340="sníž. přenesená",J340,0)</f>
        <v>0</v>
      </c>
      <c r="BI340" s="231">
        <f>IF(N340="nulová",J340,0)</f>
        <v>0</v>
      </c>
      <c r="BJ340" s="17" t="s">
        <v>80</v>
      </c>
      <c r="BK340" s="231">
        <f>ROUND(I340*H340,2)</f>
        <v>0</v>
      </c>
      <c r="BL340" s="17" t="s">
        <v>147</v>
      </c>
      <c r="BM340" s="230" t="s">
        <v>585</v>
      </c>
    </row>
    <row r="341" spans="1:51" s="14" customFormat="1" ht="12">
      <c r="A341" s="14"/>
      <c r="B341" s="259"/>
      <c r="C341" s="260"/>
      <c r="D341" s="234" t="s">
        <v>148</v>
      </c>
      <c r="E341" s="261" t="s">
        <v>1</v>
      </c>
      <c r="F341" s="262" t="s">
        <v>922</v>
      </c>
      <c r="G341" s="260"/>
      <c r="H341" s="261" t="s">
        <v>1</v>
      </c>
      <c r="I341" s="263"/>
      <c r="J341" s="260"/>
      <c r="K341" s="260"/>
      <c r="L341" s="264"/>
      <c r="M341" s="265"/>
      <c r="N341" s="266"/>
      <c r="O341" s="266"/>
      <c r="P341" s="266"/>
      <c r="Q341" s="266"/>
      <c r="R341" s="266"/>
      <c r="S341" s="266"/>
      <c r="T341" s="267"/>
      <c r="U341" s="14"/>
      <c r="V341" s="14"/>
      <c r="W341" s="14"/>
      <c r="X341" s="14"/>
      <c r="Y341" s="14"/>
      <c r="Z341" s="14"/>
      <c r="AA341" s="14"/>
      <c r="AB341" s="14"/>
      <c r="AC341" s="14"/>
      <c r="AD341" s="14"/>
      <c r="AE341" s="14"/>
      <c r="AT341" s="268" t="s">
        <v>148</v>
      </c>
      <c r="AU341" s="268" t="s">
        <v>82</v>
      </c>
      <c r="AV341" s="14" t="s">
        <v>80</v>
      </c>
      <c r="AW341" s="14" t="s">
        <v>30</v>
      </c>
      <c r="AX341" s="14" t="s">
        <v>73</v>
      </c>
      <c r="AY341" s="268" t="s">
        <v>141</v>
      </c>
    </row>
    <row r="342" spans="1:51" s="14" customFormat="1" ht="12">
      <c r="A342" s="14"/>
      <c r="B342" s="259"/>
      <c r="C342" s="260"/>
      <c r="D342" s="234" t="s">
        <v>148</v>
      </c>
      <c r="E342" s="261" t="s">
        <v>1</v>
      </c>
      <c r="F342" s="262" t="s">
        <v>1100</v>
      </c>
      <c r="G342" s="260"/>
      <c r="H342" s="261" t="s">
        <v>1</v>
      </c>
      <c r="I342" s="263"/>
      <c r="J342" s="260"/>
      <c r="K342" s="260"/>
      <c r="L342" s="264"/>
      <c r="M342" s="265"/>
      <c r="N342" s="266"/>
      <c r="O342" s="266"/>
      <c r="P342" s="266"/>
      <c r="Q342" s="266"/>
      <c r="R342" s="266"/>
      <c r="S342" s="266"/>
      <c r="T342" s="267"/>
      <c r="U342" s="14"/>
      <c r="V342" s="14"/>
      <c r="W342" s="14"/>
      <c r="X342" s="14"/>
      <c r="Y342" s="14"/>
      <c r="Z342" s="14"/>
      <c r="AA342" s="14"/>
      <c r="AB342" s="14"/>
      <c r="AC342" s="14"/>
      <c r="AD342" s="14"/>
      <c r="AE342" s="14"/>
      <c r="AT342" s="268" t="s">
        <v>148</v>
      </c>
      <c r="AU342" s="268" t="s">
        <v>82</v>
      </c>
      <c r="AV342" s="14" t="s">
        <v>80</v>
      </c>
      <c r="AW342" s="14" t="s">
        <v>30</v>
      </c>
      <c r="AX342" s="14" t="s">
        <v>73</v>
      </c>
      <c r="AY342" s="268" t="s">
        <v>141</v>
      </c>
    </row>
    <row r="343" spans="1:51" s="12" customFormat="1" ht="12">
      <c r="A343" s="12"/>
      <c r="B343" s="232"/>
      <c r="C343" s="233"/>
      <c r="D343" s="234" t="s">
        <v>148</v>
      </c>
      <c r="E343" s="235" t="s">
        <v>1</v>
      </c>
      <c r="F343" s="236" t="s">
        <v>1101</v>
      </c>
      <c r="G343" s="233"/>
      <c r="H343" s="237">
        <v>975</v>
      </c>
      <c r="I343" s="238"/>
      <c r="J343" s="233"/>
      <c r="K343" s="233"/>
      <c r="L343" s="239"/>
      <c r="M343" s="240"/>
      <c r="N343" s="241"/>
      <c r="O343" s="241"/>
      <c r="P343" s="241"/>
      <c r="Q343" s="241"/>
      <c r="R343" s="241"/>
      <c r="S343" s="241"/>
      <c r="T343" s="242"/>
      <c r="U343" s="12"/>
      <c r="V343" s="12"/>
      <c r="W343" s="12"/>
      <c r="X343" s="12"/>
      <c r="Y343" s="12"/>
      <c r="Z343" s="12"/>
      <c r="AA343" s="12"/>
      <c r="AB343" s="12"/>
      <c r="AC343" s="12"/>
      <c r="AD343" s="12"/>
      <c r="AE343" s="12"/>
      <c r="AT343" s="243" t="s">
        <v>148</v>
      </c>
      <c r="AU343" s="243" t="s">
        <v>82</v>
      </c>
      <c r="AV343" s="12" t="s">
        <v>82</v>
      </c>
      <c r="AW343" s="12" t="s">
        <v>30</v>
      </c>
      <c r="AX343" s="12" t="s">
        <v>73</v>
      </c>
      <c r="AY343" s="243" t="s">
        <v>141</v>
      </c>
    </row>
    <row r="344" spans="1:51" s="13" customFormat="1" ht="12">
      <c r="A344" s="13"/>
      <c r="B344" s="244"/>
      <c r="C344" s="245"/>
      <c r="D344" s="234" t="s">
        <v>148</v>
      </c>
      <c r="E344" s="246" t="s">
        <v>1</v>
      </c>
      <c r="F344" s="247" t="s">
        <v>150</v>
      </c>
      <c r="G344" s="245"/>
      <c r="H344" s="248">
        <v>975</v>
      </c>
      <c r="I344" s="249"/>
      <c r="J344" s="245"/>
      <c r="K344" s="245"/>
      <c r="L344" s="250"/>
      <c r="M344" s="251"/>
      <c r="N344" s="252"/>
      <c r="O344" s="252"/>
      <c r="P344" s="252"/>
      <c r="Q344" s="252"/>
      <c r="R344" s="252"/>
      <c r="S344" s="252"/>
      <c r="T344" s="253"/>
      <c r="U344" s="13"/>
      <c r="V344" s="13"/>
      <c r="W344" s="13"/>
      <c r="X344" s="13"/>
      <c r="Y344" s="13"/>
      <c r="Z344" s="13"/>
      <c r="AA344" s="13"/>
      <c r="AB344" s="13"/>
      <c r="AC344" s="13"/>
      <c r="AD344" s="13"/>
      <c r="AE344" s="13"/>
      <c r="AT344" s="254" t="s">
        <v>148</v>
      </c>
      <c r="AU344" s="254" t="s">
        <v>82</v>
      </c>
      <c r="AV344" s="13" t="s">
        <v>147</v>
      </c>
      <c r="AW344" s="13" t="s">
        <v>30</v>
      </c>
      <c r="AX344" s="13" t="s">
        <v>80</v>
      </c>
      <c r="AY344" s="254" t="s">
        <v>141</v>
      </c>
    </row>
    <row r="345" spans="1:65" s="2" customFormat="1" ht="37.8" customHeight="1">
      <c r="A345" s="38"/>
      <c r="B345" s="39"/>
      <c r="C345" s="219" t="s">
        <v>586</v>
      </c>
      <c r="D345" s="219" t="s">
        <v>142</v>
      </c>
      <c r="E345" s="220" t="s">
        <v>1102</v>
      </c>
      <c r="F345" s="221" t="s">
        <v>1103</v>
      </c>
      <c r="G345" s="222" t="s">
        <v>889</v>
      </c>
      <c r="H345" s="223">
        <v>23</v>
      </c>
      <c r="I345" s="224"/>
      <c r="J345" s="225">
        <f>ROUND(I345*H345,2)</f>
        <v>0</v>
      </c>
      <c r="K345" s="221" t="s">
        <v>1</v>
      </c>
      <c r="L345" s="44"/>
      <c r="M345" s="226" t="s">
        <v>1</v>
      </c>
      <c r="N345" s="227" t="s">
        <v>38</v>
      </c>
      <c r="O345" s="91"/>
      <c r="P345" s="228">
        <f>O345*H345</f>
        <v>0</v>
      </c>
      <c r="Q345" s="228">
        <v>0</v>
      </c>
      <c r="R345" s="228">
        <f>Q345*H345</f>
        <v>0</v>
      </c>
      <c r="S345" s="228">
        <v>0</v>
      </c>
      <c r="T345" s="229">
        <f>S345*H345</f>
        <v>0</v>
      </c>
      <c r="U345" s="38"/>
      <c r="V345" s="38"/>
      <c r="W345" s="38"/>
      <c r="X345" s="38"/>
      <c r="Y345" s="38"/>
      <c r="Z345" s="38"/>
      <c r="AA345" s="38"/>
      <c r="AB345" s="38"/>
      <c r="AC345" s="38"/>
      <c r="AD345" s="38"/>
      <c r="AE345" s="38"/>
      <c r="AR345" s="230" t="s">
        <v>147</v>
      </c>
      <c r="AT345" s="230" t="s">
        <v>142</v>
      </c>
      <c r="AU345" s="230" t="s">
        <v>82</v>
      </c>
      <c r="AY345" s="17" t="s">
        <v>141</v>
      </c>
      <c r="BE345" s="231">
        <f>IF(N345="základní",J345,0)</f>
        <v>0</v>
      </c>
      <c r="BF345" s="231">
        <f>IF(N345="snížená",J345,0)</f>
        <v>0</v>
      </c>
      <c r="BG345" s="231">
        <f>IF(N345="zákl. přenesená",J345,0)</f>
        <v>0</v>
      </c>
      <c r="BH345" s="231">
        <f>IF(N345="sníž. přenesená",J345,0)</f>
        <v>0</v>
      </c>
      <c r="BI345" s="231">
        <f>IF(N345="nulová",J345,0)</f>
        <v>0</v>
      </c>
      <c r="BJ345" s="17" t="s">
        <v>80</v>
      </c>
      <c r="BK345" s="231">
        <f>ROUND(I345*H345,2)</f>
        <v>0</v>
      </c>
      <c r="BL345" s="17" t="s">
        <v>147</v>
      </c>
      <c r="BM345" s="230" t="s">
        <v>589</v>
      </c>
    </row>
    <row r="346" spans="1:47" s="2" customFormat="1" ht="12">
      <c r="A346" s="38"/>
      <c r="B346" s="39"/>
      <c r="C346" s="40"/>
      <c r="D346" s="234" t="s">
        <v>154</v>
      </c>
      <c r="E346" s="40"/>
      <c r="F346" s="255" t="s">
        <v>1104</v>
      </c>
      <c r="G346" s="40"/>
      <c r="H346" s="40"/>
      <c r="I346" s="256"/>
      <c r="J346" s="40"/>
      <c r="K346" s="40"/>
      <c r="L346" s="44"/>
      <c r="M346" s="257"/>
      <c r="N346" s="258"/>
      <c r="O346" s="91"/>
      <c r="P346" s="91"/>
      <c r="Q346" s="91"/>
      <c r="R346" s="91"/>
      <c r="S346" s="91"/>
      <c r="T346" s="92"/>
      <c r="U346" s="38"/>
      <c r="V346" s="38"/>
      <c r="W346" s="38"/>
      <c r="X346" s="38"/>
      <c r="Y346" s="38"/>
      <c r="Z346" s="38"/>
      <c r="AA346" s="38"/>
      <c r="AB346" s="38"/>
      <c r="AC346" s="38"/>
      <c r="AD346" s="38"/>
      <c r="AE346" s="38"/>
      <c r="AT346" s="17" t="s">
        <v>154</v>
      </c>
      <c r="AU346" s="17" t="s">
        <v>82</v>
      </c>
    </row>
    <row r="347" spans="1:51" s="12" customFormat="1" ht="12">
      <c r="A347" s="12"/>
      <c r="B347" s="232"/>
      <c r="C347" s="233"/>
      <c r="D347" s="234" t="s">
        <v>148</v>
      </c>
      <c r="E347" s="235" t="s">
        <v>1</v>
      </c>
      <c r="F347" s="236" t="s">
        <v>1105</v>
      </c>
      <c r="G347" s="233"/>
      <c r="H347" s="237">
        <v>23</v>
      </c>
      <c r="I347" s="238"/>
      <c r="J347" s="233"/>
      <c r="K347" s="233"/>
      <c r="L347" s="239"/>
      <c r="M347" s="240"/>
      <c r="N347" s="241"/>
      <c r="O347" s="241"/>
      <c r="P347" s="241"/>
      <c r="Q347" s="241"/>
      <c r="R347" s="241"/>
      <c r="S347" s="241"/>
      <c r="T347" s="242"/>
      <c r="U347" s="12"/>
      <c r="V347" s="12"/>
      <c r="W347" s="12"/>
      <c r="X347" s="12"/>
      <c r="Y347" s="12"/>
      <c r="Z347" s="12"/>
      <c r="AA347" s="12"/>
      <c r="AB347" s="12"/>
      <c r="AC347" s="12"/>
      <c r="AD347" s="12"/>
      <c r="AE347" s="12"/>
      <c r="AT347" s="243" t="s">
        <v>148</v>
      </c>
      <c r="AU347" s="243" t="s">
        <v>82</v>
      </c>
      <c r="AV347" s="12" t="s">
        <v>82</v>
      </c>
      <c r="AW347" s="12" t="s">
        <v>30</v>
      </c>
      <c r="AX347" s="12" t="s">
        <v>73</v>
      </c>
      <c r="AY347" s="243" t="s">
        <v>141</v>
      </c>
    </row>
    <row r="348" spans="1:51" s="13" customFormat="1" ht="12">
      <c r="A348" s="13"/>
      <c r="B348" s="244"/>
      <c r="C348" s="245"/>
      <c r="D348" s="234" t="s">
        <v>148</v>
      </c>
      <c r="E348" s="246" t="s">
        <v>1</v>
      </c>
      <c r="F348" s="247" t="s">
        <v>150</v>
      </c>
      <c r="G348" s="245"/>
      <c r="H348" s="248">
        <v>23</v>
      </c>
      <c r="I348" s="249"/>
      <c r="J348" s="245"/>
      <c r="K348" s="245"/>
      <c r="L348" s="250"/>
      <c r="M348" s="251"/>
      <c r="N348" s="252"/>
      <c r="O348" s="252"/>
      <c r="P348" s="252"/>
      <c r="Q348" s="252"/>
      <c r="R348" s="252"/>
      <c r="S348" s="252"/>
      <c r="T348" s="253"/>
      <c r="U348" s="13"/>
      <c r="V348" s="13"/>
      <c r="W348" s="13"/>
      <c r="X348" s="13"/>
      <c r="Y348" s="13"/>
      <c r="Z348" s="13"/>
      <c r="AA348" s="13"/>
      <c r="AB348" s="13"/>
      <c r="AC348" s="13"/>
      <c r="AD348" s="13"/>
      <c r="AE348" s="13"/>
      <c r="AT348" s="254" t="s">
        <v>148</v>
      </c>
      <c r="AU348" s="254" t="s">
        <v>82</v>
      </c>
      <c r="AV348" s="13" t="s">
        <v>147</v>
      </c>
      <c r="AW348" s="13" t="s">
        <v>30</v>
      </c>
      <c r="AX348" s="13" t="s">
        <v>80</v>
      </c>
      <c r="AY348" s="254" t="s">
        <v>141</v>
      </c>
    </row>
    <row r="349" spans="1:63" s="11" customFormat="1" ht="22.8" customHeight="1">
      <c r="A349" s="11"/>
      <c r="B349" s="205"/>
      <c r="C349" s="206"/>
      <c r="D349" s="207" t="s">
        <v>72</v>
      </c>
      <c r="E349" s="295" t="s">
        <v>699</v>
      </c>
      <c r="F349" s="295" t="s">
        <v>700</v>
      </c>
      <c r="G349" s="206"/>
      <c r="H349" s="206"/>
      <c r="I349" s="209"/>
      <c r="J349" s="296">
        <f>BK349</f>
        <v>0</v>
      </c>
      <c r="K349" s="206"/>
      <c r="L349" s="211"/>
      <c r="M349" s="212"/>
      <c r="N349" s="213"/>
      <c r="O349" s="213"/>
      <c r="P349" s="214">
        <f>SUM(P350:P353)</f>
        <v>0</v>
      </c>
      <c r="Q349" s="213"/>
      <c r="R349" s="214">
        <f>SUM(R350:R353)</f>
        <v>0</v>
      </c>
      <c r="S349" s="213"/>
      <c r="T349" s="215">
        <f>SUM(T350:T353)</f>
        <v>0</v>
      </c>
      <c r="U349" s="11"/>
      <c r="V349" s="11"/>
      <c r="W349" s="11"/>
      <c r="X349" s="11"/>
      <c r="Y349" s="11"/>
      <c r="Z349" s="11"/>
      <c r="AA349" s="11"/>
      <c r="AB349" s="11"/>
      <c r="AC349" s="11"/>
      <c r="AD349" s="11"/>
      <c r="AE349" s="11"/>
      <c r="AR349" s="216" t="s">
        <v>80</v>
      </c>
      <c r="AT349" s="217" t="s">
        <v>72</v>
      </c>
      <c r="AU349" s="217" t="s">
        <v>80</v>
      </c>
      <c r="AY349" s="216" t="s">
        <v>141</v>
      </c>
      <c r="BK349" s="218">
        <f>SUM(BK350:BK353)</f>
        <v>0</v>
      </c>
    </row>
    <row r="350" spans="1:65" s="2" customFormat="1" ht="37.8" customHeight="1">
      <c r="A350" s="38"/>
      <c r="B350" s="39"/>
      <c r="C350" s="219" t="s">
        <v>424</v>
      </c>
      <c r="D350" s="219" t="s">
        <v>142</v>
      </c>
      <c r="E350" s="220" t="s">
        <v>1106</v>
      </c>
      <c r="F350" s="221" t="s">
        <v>1107</v>
      </c>
      <c r="G350" s="222" t="s">
        <v>331</v>
      </c>
      <c r="H350" s="223">
        <v>0.344</v>
      </c>
      <c r="I350" s="224"/>
      <c r="J350" s="225">
        <f>ROUND(I350*H350,2)</f>
        <v>0</v>
      </c>
      <c r="K350" s="221" t="s">
        <v>890</v>
      </c>
      <c r="L350" s="44"/>
      <c r="M350" s="226" t="s">
        <v>1</v>
      </c>
      <c r="N350" s="227" t="s">
        <v>38</v>
      </c>
      <c r="O350" s="91"/>
      <c r="P350" s="228">
        <f>O350*H350</f>
        <v>0</v>
      </c>
      <c r="Q350" s="228">
        <v>0</v>
      </c>
      <c r="R350" s="228">
        <f>Q350*H350</f>
        <v>0</v>
      </c>
      <c r="S350" s="228">
        <v>0</v>
      </c>
      <c r="T350" s="229">
        <f>S350*H350</f>
        <v>0</v>
      </c>
      <c r="U350" s="38"/>
      <c r="V350" s="38"/>
      <c r="W350" s="38"/>
      <c r="X350" s="38"/>
      <c r="Y350" s="38"/>
      <c r="Z350" s="38"/>
      <c r="AA350" s="38"/>
      <c r="AB350" s="38"/>
      <c r="AC350" s="38"/>
      <c r="AD350" s="38"/>
      <c r="AE350" s="38"/>
      <c r="AR350" s="230" t="s">
        <v>147</v>
      </c>
      <c r="AT350" s="230" t="s">
        <v>142</v>
      </c>
      <c r="AU350" s="230" t="s">
        <v>82</v>
      </c>
      <c r="AY350" s="17" t="s">
        <v>141</v>
      </c>
      <c r="BE350" s="231">
        <f>IF(N350="základní",J350,0)</f>
        <v>0</v>
      </c>
      <c r="BF350" s="231">
        <f>IF(N350="snížená",J350,0)</f>
        <v>0</v>
      </c>
      <c r="BG350" s="231">
        <f>IF(N350="zákl. přenesená",J350,0)</f>
        <v>0</v>
      </c>
      <c r="BH350" s="231">
        <f>IF(N350="sníž. přenesená",J350,0)</f>
        <v>0</v>
      </c>
      <c r="BI350" s="231">
        <f>IF(N350="nulová",J350,0)</f>
        <v>0</v>
      </c>
      <c r="BJ350" s="17" t="s">
        <v>80</v>
      </c>
      <c r="BK350" s="231">
        <f>ROUND(I350*H350,2)</f>
        <v>0</v>
      </c>
      <c r="BL350" s="17" t="s">
        <v>147</v>
      </c>
      <c r="BM350" s="230" t="s">
        <v>592</v>
      </c>
    </row>
    <row r="351" spans="1:65" s="2" customFormat="1" ht="37.8" customHeight="1">
      <c r="A351" s="38"/>
      <c r="B351" s="39"/>
      <c r="C351" s="219" t="s">
        <v>593</v>
      </c>
      <c r="D351" s="219" t="s">
        <v>142</v>
      </c>
      <c r="E351" s="220" t="s">
        <v>1108</v>
      </c>
      <c r="F351" s="221" t="s">
        <v>1109</v>
      </c>
      <c r="G351" s="222" t="s">
        <v>331</v>
      </c>
      <c r="H351" s="223">
        <v>73.39</v>
      </c>
      <c r="I351" s="224"/>
      <c r="J351" s="225">
        <f>ROUND(I351*H351,2)</f>
        <v>0</v>
      </c>
      <c r="K351" s="221" t="s">
        <v>890</v>
      </c>
      <c r="L351" s="44"/>
      <c r="M351" s="226" t="s">
        <v>1</v>
      </c>
      <c r="N351" s="227" t="s">
        <v>38</v>
      </c>
      <c r="O351" s="91"/>
      <c r="P351" s="228">
        <f>O351*H351</f>
        <v>0</v>
      </c>
      <c r="Q351" s="228">
        <v>0</v>
      </c>
      <c r="R351" s="228">
        <f>Q351*H351</f>
        <v>0</v>
      </c>
      <c r="S351" s="228">
        <v>0</v>
      </c>
      <c r="T351" s="229">
        <f>S351*H351</f>
        <v>0</v>
      </c>
      <c r="U351" s="38"/>
      <c r="V351" s="38"/>
      <c r="W351" s="38"/>
      <c r="X351" s="38"/>
      <c r="Y351" s="38"/>
      <c r="Z351" s="38"/>
      <c r="AA351" s="38"/>
      <c r="AB351" s="38"/>
      <c r="AC351" s="38"/>
      <c r="AD351" s="38"/>
      <c r="AE351" s="38"/>
      <c r="AR351" s="230" t="s">
        <v>147</v>
      </c>
      <c r="AT351" s="230" t="s">
        <v>142</v>
      </c>
      <c r="AU351" s="230" t="s">
        <v>82</v>
      </c>
      <c r="AY351" s="17" t="s">
        <v>141</v>
      </c>
      <c r="BE351" s="231">
        <f>IF(N351="základní",J351,0)</f>
        <v>0</v>
      </c>
      <c r="BF351" s="231">
        <f>IF(N351="snížená",J351,0)</f>
        <v>0</v>
      </c>
      <c r="BG351" s="231">
        <f>IF(N351="zákl. přenesená",J351,0)</f>
        <v>0</v>
      </c>
      <c r="BH351" s="231">
        <f>IF(N351="sníž. přenesená",J351,0)</f>
        <v>0</v>
      </c>
      <c r="BI351" s="231">
        <f>IF(N351="nulová",J351,0)</f>
        <v>0</v>
      </c>
      <c r="BJ351" s="17" t="s">
        <v>80</v>
      </c>
      <c r="BK351" s="231">
        <f>ROUND(I351*H351,2)</f>
        <v>0</v>
      </c>
      <c r="BL351" s="17" t="s">
        <v>147</v>
      </c>
      <c r="BM351" s="230" t="s">
        <v>596</v>
      </c>
    </row>
    <row r="352" spans="1:65" s="2" customFormat="1" ht="24.15" customHeight="1">
      <c r="A352" s="38"/>
      <c r="B352" s="39"/>
      <c r="C352" s="219" t="s">
        <v>428</v>
      </c>
      <c r="D352" s="219" t="s">
        <v>142</v>
      </c>
      <c r="E352" s="220" t="s">
        <v>1110</v>
      </c>
      <c r="F352" s="221" t="s">
        <v>1111</v>
      </c>
      <c r="G352" s="222" t="s">
        <v>331</v>
      </c>
      <c r="H352" s="223">
        <v>73.734</v>
      </c>
      <c r="I352" s="224"/>
      <c r="J352" s="225">
        <f>ROUND(I352*H352,2)</f>
        <v>0</v>
      </c>
      <c r="K352" s="221" t="s">
        <v>890</v>
      </c>
      <c r="L352" s="44"/>
      <c r="M352" s="226" t="s">
        <v>1</v>
      </c>
      <c r="N352" s="227" t="s">
        <v>38</v>
      </c>
      <c r="O352" s="91"/>
      <c r="P352" s="228">
        <f>O352*H352</f>
        <v>0</v>
      </c>
      <c r="Q352" s="228">
        <v>0</v>
      </c>
      <c r="R352" s="228">
        <f>Q352*H352</f>
        <v>0</v>
      </c>
      <c r="S352" s="228">
        <v>0</v>
      </c>
      <c r="T352" s="229">
        <f>S352*H352</f>
        <v>0</v>
      </c>
      <c r="U352" s="38"/>
      <c r="V352" s="38"/>
      <c r="W352" s="38"/>
      <c r="X352" s="38"/>
      <c r="Y352" s="38"/>
      <c r="Z352" s="38"/>
      <c r="AA352" s="38"/>
      <c r="AB352" s="38"/>
      <c r="AC352" s="38"/>
      <c r="AD352" s="38"/>
      <c r="AE352" s="38"/>
      <c r="AR352" s="230" t="s">
        <v>147</v>
      </c>
      <c r="AT352" s="230" t="s">
        <v>142</v>
      </c>
      <c r="AU352" s="230" t="s">
        <v>82</v>
      </c>
      <c r="AY352" s="17" t="s">
        <v>141</v>
      </c>
      <c r="BE352" s="231">
        <f>IF(N352="základní",J352,0)</f>
        <v>0</v>
      </c>
      <c r="BF352" s="231">
        <f>IF(N352="snížená",J352,0)</f>
        <v>0</v>
      </c>
      <c r="BG352" s="231">
        <f>IF(N352="zákl. přenesená",J352,0)</f>
        <v>0</v>
      </c>
      <c r="BH352" s="231">
        <f>IF(N352="sníž. přenesená",J352,0)</f>
        <v>0</v>
      </c>
      <c r="BI352" s="231">
        <f>IF(N352="nulová",J352,0)</f>
        <v>0</v>
      </c>
      <c r="BJ352" s="17" t="s">
        <v>80</v>
      </c>
      <c r="BK352" s="231">
        <f>ROUND(I352*H352,2)</f>
        <v>0</v>
      </c>
      <c r="BL352" s="17" t="s">
        <v>147</v>
      </c>
      <c r="BM352" s="230" t="s">
        <v>599</v>
      </c>
    </row>
    <row r="353" spans="1:65" s="2" customFormat="1" ht="24.15" customHeight="1">
      <c r="A353" s="38"/>
      <c r="B353" s="39"/>
      <c r="C353" s="219" t="s">
        <v>600</v>
      </c>
      <c r="D353" s="219" t="s">
        <v>142</v>
      </c>
      <c r="E353" s="220" t="s">
        <v>1112</v>
      </c>
      <c r="F353" s="221" t="s">
        <v>1113</v>
      </c>
      <c r="G353" s="222" t="s">
        <v>331</v>
      </c>
      <c r="H353" s="223">
        <v>2138.286</v>
      </c>
      <c r="I353" s="224"/>
      <c r="J353" s="225">
        <f>ROUND(I353*H353,2)</f>
        <v>0</v>
      </c>
      <c r="K353" s="221" t="s">
        <v>890</v>
      </c>
      <c r="L353" s="44"/>
      <c r="M353" s="226" t="s">
        <v>1</v>
      </c>
      <c r="N353" s="227" t="s">
        <v>38</v>
      </c>
      <c r="O353" s="91"/>
      <c r="P353" s="228">
        <f>O353*H353</f>
        <v>0</v>
      </c>
      <c r="Q353" s="228">
        <v>0</v>
      </c>
      <c r="R353" s="228">
        <f>Q353*H353</f>
        <v>0</v>
      </c>
      <c r="S353" s="228">
        <v>0</v>
      </c>
      <c r="T353" s="229">
        <f>S353*H353</f>
        <v>0</v>
      </c>
      <c r="U353" s="38"/>
      <c r="V353" s="38"/>
      <c r="W353" s="38"/>
      <c r="X353" s="38"/>
      <c r="Y353" s="38"/>
      <c r="Z353" s="38"/>
      <c r="AA353" s="38"/>
      <c r="AB353" s="38"/>
      <c r="AC353" s="38"/>
      <c r="AD353" s="38"/>
      <c r="AE353" s="38"/>
      <c r="AR353" s="230" t="s">
        <v>147</v>
      </c>
      <c r="AT353" s="230" t="s">
        <v>142</v>
      </c>
      <c r="AU353" s="230" t="s">
        <v>82</v>
      </c>
      <c r="AY353" s="17" t="s">
        <v>141</v>
      </c>
      <c r="BE353" s="231">
        <f>IF(N353="základní",J353,0)</f>
        <v>0</v>
      </c>
      <c r="BF353" s="231">
        <f>IF(N353="snížená",J353,0)</f>
        <v>0</v>
      </c>
      <c r="BG353" s="231">
        <f>IF(N353="zákl. přenesená",J353,0)</f>
        <v>0</v>
      </c>
      <c r="BH353" s="231">
        <f>IF(N353="sníž. přenesená",J353,0)</f>
        <v>0</v>
      </c>
      <c r="BI353" s="231">
        <f>IF(N353="nulová",J353,0)</f>
        <v>0</v>
      </c>
      <c r="BJ353" s="17" t="s">
        <v>80</v>
      </c>
      <c r="BK353" s="231">
        <f>ROUND(I353*H353,2)</f>
        <v>0</v>
      </c>
      <c r="BL353" s="17" t="s">
        <v>147</v>
      </c>
      <c r="BM353" s="230" t="s">
        <v>603</v>
      </c>
    </row>
    <row r="354" spans="1:63" s="11" customFormat="1" ht="22.8" customHeight="1">
      <c r="A354" s="11"/>
      <c r="B354" s="205"/>
      <c r="C354" s="206"/>
      <c r="D354" s="207" t="s">
        <v>72</v>
      </c>
      <c r="E354" s="295" t="s">
        <v>723</v>
      </c>
      <c r="F354" s="295" t="s">
        <v>724</v>
      </c>
      <c r="G354" s="206"/>
      <c r="H354" s="206"/>
      <c r="I354" s="209"/>
      <c r="J354" s="296">
        <f>BK354</f>
        <v>0</v>
      </c>
      <c r="K354" s="206"/>
      <c r="L354" s="211"/>
      <c r="M354" s="212"/>
      <c r="N354" s="213"/>
      <c r="O354" s="213"/>
      <c r="P354" s="214">
        <f>P355</f>
        <v>0</v>
      </c>
      <c r="Q354" s="213"/>
      <c r="R354" s="214">
        <f>R355</f>
        <v>0</v>
      </c>
      <c r="S354" s="213"/>
      <c r="T354" s="215">
        <f>T355</f>
        <v>0</v>
      </c>
      <c r="U354" s="11"/>
      <c r="V354" s="11"/>
      <c r="W354" s="11"/>
      <c r="X354" s="11"/>
      <c r="Y354" s="11"/>
      <c r="Z354" s="11"/>
      <c r="AA354" s="11"/>
      <c r="AB354" s="11"/>
      <c r="AC354" s="11"/>
      <c r="AD354" s="11"/>
      <c r="AE354" s="11"/>
      <c r="AR354" s="216" t="s">
        <v>80</v>
      </c>
      <c r="AT354" s="217" t="s">
        <v>72</v>
      </c>
      <c r="AU354" s="217" t="s">
        <v>80</v>
      </c>
      <c r="AY354" s="216" t="s">
        <v>141</v>
      </c>
      <c r="BK354" s="218">
        <f>BK355</f>
        <v>0</v>
      </c>
    </row>
    <row r="355" spans="1:65" s="2" customFormat="1" ht="14.4" customHeight="1">
      <c r="A355" s="38"/>
      <c r="B355" s="39"/>
      <c r="C355" s="219" t="s">
        <v>432</v>
      </c>
      <c r="D355" s="219" t="s">
        <v>142</v>
      </c>
      <c r="E355" s="220" t="s">
        <v>1114</v>
      </c>
      <c r="F355" s="221" t="s">
        <v>1115</v>
      </c>
      <c r="G355" s="222" t="s">
        <v>331</v>
      </c>
      <c r="H355" s="223">
        <v>2428.991</v>
      </c>
      <c r="I355" s="224"/>
      <c r="J355" s="225">
        <f>ROUND(I355*H355,2)</f>
        <v>0</v>
      </c>
      <c r="K355" s="221" t="s">
        <v>890</v>
      </c>
      <c r="L355" s="44"/>
      <c r="M355" s="226" t="s">
        <v>1</v>
      </c>
      <c r="N355" s="227" t="s">
        <v>38</v>
      </c>
      <c r="O355" s="91"/>
      <c r="P355" s="228">
        <f>O355*H355</f>
        <v>0</v>
      </c>
      <c r="Q355" s="228">
        <v>0</v>
      </c>
      <c r="R355" s="228">
        <f>Q355*H355</f>
        <v>0</v>
      </c>
      <c r="S355" s="228">
        <v>0</v>
      </c>
      <c r="T355" s="229">
        <f>S355*H355</f>
        <v>0</v>
      </c>
      <c r="U355" s="38"/>
      <c r="V355" s="38"/>
      <c r="W355" s="38"/>
      <c r="X355" s="38"/>
      <c r="Y355" s="38"/>
      <c r="Z355" s="38"/>
      <c r="AA355" s="38"/>
      <c r="AB355" s="38"/>
      <c r="AC355" s="38"/>
      <c r="AD355" s="38"/>
      <c r="AE355" s="38"/>
      <c r="AR355" s="230" t="s">
        <v>147</v>
      </c>
      <c r="AT355" s="230" t="s">
        <v>142</v>
      </c>
      <c r="AU355" s="230" t="s">
        <v>82</v>
      </c>
      <c r="AY355" s="17" t="s">
        <v>141</v>
      </c>
      <c r="BE355" s="231">
        <f>IF(N355="základní",J355,0)</f>
        <v>0</v>
      </c>
      <c r="BF355" s="231">
        <f>IF(N355="snížená",J355,0)</f>
        <v>0</v>
      </c>
      <c r="BG355" s="231">
        <f>IF(N355="zákl. přenesená",J355,0)</f>
        <v>0</v>
      </c>
      <c r="BH355" s="231">
        <f>IF(N355="sníž. přenesená",J355,0)</f>
        <v>0</v>
      </c>
      <c r="BI355" s="231">
        <f>IF(N355="nulová",J355,0)</f>
        <v>0</v>
      </c>
      <c r="BJ355" s="17" t="s">
        <v>80</v>
      </c>
      <c r="BK355" s="231">
        <f>ROUND(I355*H355,2)</f>
        <v>0</v>
      </c>
      <c r="BL355" s="17" t="s">
        <v>147</v>
      </c>
      <c r="BM355" s="230" t="s">
        <v>606</v>
      </c>
    </row>
    <row r="356" spans="1:63" s="11" customFormat="1" ht="25.9" customHeight="1">
      <c r="A356" s="11"/>
      <c r="B356" s="205"/>
      <c r="C356" s="206"/>
      <c r="D356" s="207" t="s">
        <v>72</v>
      </c>
      <c r="E356" s="208" t="s">
        <v>821</v>
      </c>
      <c r="F356" s="208" t="s">
        <v>822</v>
      </c>
      <c r="G356" s="206"/>
      <c r="H356" s="206"/>
      <c r="I356" s="209"/>
      <c r="J356" s="210">
        <f>BK356</f>
        <v>0</v>
      </c>
      <c r="K356" s="206"/>
      <c r="L356" s="211"/>
      <c r="M356" s="212"/>
      <c r="N356" s="213"/>
      <c r="O356" s="213"/>
      <c r="P356" s="214">
        <f>P357</f>
        <v>0</v>
      </c>
      <c r="Q356" s="213"/>
      <c r="R356" s="214">
        <f>R357</f>
        <v>0</v>
      </c>
      <c r="S356" s="213"/>
      <c r="T356" s="215">
        <f>T357</f>
        <v>0</v>
      </c>
      <c r="U356" s="11"/>
      <c r="V356" s="11"/>
      <c r="W356" s="11"/>
      <c r="X356" s="11"/>
      <c r="Y356" s="11"/>
      <c r="Z356" s="11"/>
      <c r="AA356" s="11"/>
      <c r="AB356" s="11"/>
      <c r="AC356" s="11"/>
      <c r="AD356" s="11"/>
      <c r="AE356" s="11"/>
      <c r="AR356" s="216" t="s">
        <v>82</v>
      </c>
      <c r="AT356" s="217" t="s">
        <v>72</v>
      </c>
      <c r="AU356" s="217" t="s">
        <v>73</v>
      </c>
      <c r="AY356" s="216" t="s">
        <v>141</v>
      </c>
      <c r="BK356" s="218">
        <f>BK357</f>
        <v>0</v>
      </c>
    </row>
    <row r="357" spans="1:63" s="11" customFormat="1" ht="22.8" customHeight="1">
      <c r="A357" s="11"/>
      <c r="B357" s="205"/>
      <c r="C357" s="206"/>
      <c r="D357" s="207" t="s">
        <v>72</v>
      </c>
      <c r="E357" s="295" t="s">
        <v>504</v>
      </c>
      <c r="F357" s="295" t="s">
        <v>505</v>
      </c>
      <c r="G357" s="206"/>
      <c r="H357" s="206"/>
      <c r="I357" s="209"/>
      <c r="J357" s="296">
        <f>BK357</f>
        <v>0</v>
      </c>
      <c r="K357" s="206"/>
      <c r="L357" s="211"/>
      <c r="M357" s="212"/>
      <c r="N357" s="213"/>
      <c r="O357" s="213"/>
      <c r="P357" s="214">
        <f>SUM(P358:P364)</f>
        <v>0</v>
      </c>
      <c r="Q357" s="213"/>
      <c r="R357" s="214">
        <f>SUM(R358:R364)</f>
        <v>0</v>
      </c>
      <c r="S357" s="213"/>
      <c r="T357" s="215">
        <f>SUM(T358:T364)</f>
        <v>0</v>
      </c>
      <c r="U357" s="11"/>
      <c r="V357" s="11"/>
      <c r="W357" s="11"/>
      <c r="X357" s="11"/>
      <c r="Y357" s="11"/>
      <c r="Z357" s="11"/>
      <c r="AA357" s="11"/>
      <c r="AB357" s="11"/>
      <c r="AC357" s="11"/>
      <c r="AD357" s="11"/>
      <c r="AE357" s="11"/>
      <c r="AR357" s="216" t="s">
        <v>82</v>
      </c>
      <c r="AT357" s="217" t="s">
        <v>72</v>
      </c>
      <c r="AU357" s="217" t="s">
        <v>80</v>
      </c>
      <c r="AY357" s="216" t="s">
        <v>141</v>
      </c>
      <c r="BK357" s="218">
        <f>SUM(BK358:BK364)</f>
        <v>0</v>
      </c>
    </row>
    <row r="358" spans="1:65" s="2" customFormat="1" ht="24.15" customHeight="1">
      <c r="A358" s="38"/>
      <c r="B358" s="39"/>
      <c r="C358" s="219" t="s">
        <v>607</v>
      </c>
      <c r="D358" s="219" t="s">
        <v>142</v>
      </c>
      <c r="E358" s="220" t="s">
        <v>1116</v>
      </c>
      <c r="F358" s="221" t="s">
        <v>1117</v>
      </c>
      <c r="G358" s="222" t="s">
        <v>269</v>
      </c>
      <c r="H358" s="223">
        <v>427.5</v>
      </c>
      <c r="I358" s="224"/>
      <c r="J358" s="225">
        <f>ROUND(I358*H358,2)</f>
        <v>0</v>
      </c>
      <c r="K358" s="221" t="s">
        <v>890</v>
      </c>
      <c r="L358" s="44"/>
      <c r="M358" s="226" t="s">
        <v>1</v>
      </c>
      <c r="N358" s="227" t="s">
        <v>38</v>
      </c>
      <c r="O358" s="91"/>
      <c r="P358" s="228">
        <f>O358*H358</f>
        <v>0</v>
      </c>
      <c r="Q358" s="228">
        <v>0</v>
      </c>
      <c r="R358" s="228">
        <f>Q358*H358</f>
        <v>0</v>
      </c>
      <c r="S358" s="228">
        <v>0</v>
      </c>
      <c r="T358" s="229">
        <f>S358*H358</f>
        <v>0</v>
      </c>
      <c r="U358" s="38"/>
      <c r="V358" s="38"/>
      <c r="W358" s="38"/>
      <c r="X358" s="38"/>
      <c r="Y358" s="38"/>
      <c r="Z358" s="38"/>
      <c r="AA358" s="38"/>
      <c r="AB358" s="38"/>
      <c r="AC358" s="38"/>
      <c r="AD358" s="38"/>
      <c r="AE358" s="38"/>
      <c r="AR358" s="230" t="s">
        <v>182</v>
      </c>
      <c r="AT358" s="230" t="s">
        <v>142</v>
      </c>
      <c r="AU358" s="230" t="s">
        <v>82</v>
      </c>
      <c r="AY358" s="17" t="s">
        <v>141</v>
      </c>
      <c r="BE358" s="231">
        <f>IF(N358="základní",J358,0)</f>
        <v>0</v>
      </c>
      <c r="BF358" s="231">
        <f>IF(N358="snížená",J358,0)</f>
        <v>0</v>
      </c>
      <c r="BG358" s="231">
        <f>IF(N358="zákl. přenesená",J358,0)</f>
        <v>0</v>
      </c>
      <c r="BH358" s="231">
        <f>IF(N358="sníž. přenesená",J358,0)</f>
        <v>0</v>
      </c>
      <c r="BI358" s="231">
        <f>IF(N358="nulová",J358,0)</f>
        <v>0</v>
      </c>
      <c r="BJ358" s="17" t="s">
        <v>80</v>
      </c>
      <c r="BK358" s="231">
        <f>ROUND(I358*H358,2)</f>
        <v>0</v>
      </c>
      <c r="BL358" s="17" t="s">
        <v>182</v>
      </c>
      <c r="BM358" s="230" t="s">
        <v>610</v>
      </c>
    </row>
    <row r="359" spans="1:51" s="14" customFormat="1" ht="12">
      <c r="A359" s="14"/>
      <c r="B359" s="259"/>
      <c r="C359" s="260"/>
      <c r="D359" s="234" t="s">
        <v>148</v>
      </c>
      <c r="E359" s="261" t="s">
        <v>1</v>
      </c>
      <c r="F359" s="262" t="s">
        <v>1118</v>
      </c>
      <c r="G359" s="260"/>
      <c r="H359" s="261" t="s">
        <v>1</v>
      </c>
      <c r="I359" s="263"/>
      <c r="J359" s="260"/>
      <c r="K359" s="260"/>
      <c r="L359" s="264"/>
      <c r="M359" s="265"/>
      <c r="N359" s="266"/>
      <c r="O359" s="266"/>
      <c r="P359" s="266"/>
      <c r="Q359" s="266"/>
      <c r="R359" s="266"/>
      <c r="S359" s="266"/>
      <c r="T359" s="267"/>
      <c r="U359" s="14"/>
      <c r="V359" s="14"/>
      <c r="W359" s="14"/>
      <c r="X359" s="14"/>
      <c r="Y359" s="14"/>
      <c r="Z359" s="14"/>
      <c r="AA359" s="14"/>
      <c r="AB359" s="14"/>
      <c r="AC359" s="14"/>
      <c r="AD359" s="14"/>
      <c r="AE359" s="14"/>
      <c r="AT359" s="268" t="s">
        <v>148</v>
      </c>
      <c r="AU359" s="268" t="s">
        <v>82</v>
      </c>
      <c r="AV359" s="14" t="s">
        <v>80</v>
      </c>
      <c r="AW359" s="14" t="s">
        <v>30</v>
      </c>
      <c r="AX359" s="14" t="s">
        <v>73</v>
      </c>
      <c r="AY359" s="268" t="s">
        <v>141</v>
      </c>
    </row>
    <row r="360" spans="1:51" s="14" customFormat="1" ht="12">
      <c r="A360" s="14"/>
      <c r="B360" s="259"/>
      <c r="C360" s="260"/>
      <c r="D360" s="234" t="s">
        <v>148</v>
      </c>
      <c r="E360" s="261" t="s">
        <v>1</v>
      </c>
      <c r="F360" s="262" t="s">
        <v>922</v>
      </c>
      <c r="G360" s="260"/>
      <c r="H360" s="261" t="s">
        <v>1</v>
      </c>
      <c r="I360" s="263"/>
      <c r="J360" s="260"/>
      <c r="K360" s="260"/>
      <c r="L360" s="264"/>
      <c r="M360" s="265"/>
      <c r="N360" s="266"/>
      <c r="O360" s="266"/>
      <c r="P360" s="266"/>
      <c r="Q360" s="266"/>
      <c r="R360" s="266"/>
      <c r="S360" s="266"/>
      <c r="T360" s="267"/>
      <c r="U360" s="14"/>
      <c r="V360" s="14"/>
      <c r="W360" s="14"/>
      <c r="X360" s="14"/>
      <c r="Y360" s="14"/>
      <c r="Z360" s="14"/>
      <c r="AA360" s="14"/>
      <c r="AB360" s="14"/>
      <c r="AC360" s="14"/>
      <c r="AD360" s="14"/>
      <c r="AE360" s="14"/>
      <c r="AT360" s="268" t="s">
        <v>148</v>
      </c>
      <c r="AU360" s="268" t="s">
        <v>82</v>
      </c>
      <c r="AV360" s="14" t="s">
        <v>80</v>
      </c>
      <c r="AW360" s="14" t="s">
        <v>30</v>
      </c>
      <c r="AX360" s="14" t="s">
        <v>73</v>
      </c>
      <c r="AY360" s="268" t="s">
        <v>141</v>
      </c>
    </row>
    <row r="361" spans="1:51" s="12" customFormat="1" ht="12">
      <c r="A361" s="12"/>
      <c r="B361" s="232"/>
      <c r="C361" s="233"/>
      <c r="D361" s="234" t="s">
        <v>148</v>
      </c>
      <c r="E361" s="235" t="s">
        <v>1</v>
      </c>
      <c r="F361" s="236" t="s">
        <v>1119</v>
      </c>
      <c r="G361" s="233"/>
      <c r="H361" s="237">
        <v>427.5</v>
      </c>
      <c r="I361" s="238"/>
      <c r="J361" s="233"/>
      <c r="K361" s="233"/>
      <c r="L361" s="239"/>
      <c r="M361" s="240"/>
      <c r="N361" s="241"/>
      <c r="O361" s="241"/>
      <c r="P361" s="241"/>
      <c r="Q361" s="241"/>
      <c r="R361" s="241"/>
      <c r="S361" s="241"/>
      <c r="T361" s="242"/>
      <c r="U361" s="12"/>
      <c r="V361" s="12"/>
      <c r="W361" s="12"/>
      <c r="X361" s="12"/>
      <c r="Y361" s="12"/>
      <c r="Z361" s="12"/>
      <c r="AA361" s="12"/>
      <c r="AB361" s="12"/>
      <c r="AC361" s="12"/>
      <c r="AD361" s="12"/>
      <c r="AE361" s="12"/>
      <c r="AT361" s="243" t="s">
        <v>148</v>
      </c>
      <c r="AU361" s="243" t="s">
        <v>82</v>
      </c>
      <c r="AV361" s="12" t="s">
        <v>82</v>
      </c>
      <c r="AW361" s="12" t="s">
        <v>30</v>
      </c>
      <c r="AX361" s="12" t="s">
        <v>73</v>
      </c>
      <c r="AY361" s="243" t="s">
        <v>141</v>
      </c>
    </row>
    <row r="362" spans="1:51" s="13" customFormat="1" ht="12">
      <c r="A362" s="13"/>
      <c r="B362" s="244"/>
      <c r="C362" s="245"/>
      <c r="D362" s="234" t="s">
        <v>148</v>
      </c>
      <c r="E362" s="246" t="s">
        <v>1</v>
      </c>
      <c r="F362" s="247" t="s">
        <v>150</v>
      </c>
      <c r="G362" s="245"/>
      <c r="H362" s="248">
        <v>427.5</v>
      </c>
      <c r="I362" s="249"/>
      <c r="J362" s="245"/>
      <c r="K362" s="245"/>
      <c r="L362" s="250"/>
      <c r="M362" s="251"/>
      <c r="N362" s="252"/>
      <c r="O362" s="252"/>
      <c r="P362" s="252"/>
      <c r="Q362" s="252"/>
      <c r="R362" s="252"/>
      <c r="S362" s="252"/>
      <c r="T362" s="253"/>
      <c r="U362" s="13"/>
      <c r="V362" s="13"/>
      <c r="W362" s="13"/>
      <c r="X362" s="13"/>
      <c r="Y362" s="13"/>
      <c r="Z362" s="13"/>
      <c r="AA362" s="13"/>
      <c r="AB362" s="13"/>
      <c r="AC362" s="13"/>
      <c r="AD362" s="13"/>
      <c r="AE362" s="13"/>
      <c r="AT362" s="254" t="s">
        <v>148</v>
      </c>
      <c r="AU362" s="254" t="s">
        <v>82</v>
      </c>
      <c r="AV362" s="13" t="s">
        <v>147</v>
      </c>
      <c r="AW362" s="13" t="s">
        <v>30</v>
      </c>
      <c r="AX362" s="13" t="s">
        <v>80</v>
      </c>
      <c r="AY362" s="254" t="s">
        <v>141</v>
      </c>
    </row>
    <row r="363" spans="1:65" s="2" customFormat="1" ht="24.15" customHeight="1">
      <c r="A363" s="38"/>
      <c r="B363" s="39"/>
      <c r="C363" s="273" t="s">
        <v>436</v>
      </c>
      <c r="D363" s="273" t="s">
        <v>153</v>
      </c>
      <c r="E363" s="274" t="s">
        <v>1120</v>
      </c>
      <c r="F363" s="275" t="s">
        <v>1121</v>
      </c>
      <c r="G363" s="276" t="s">
        <v>269</v>
      </c>
      <c r="H363" s="277">
        <v>491.625</v>
      </c>
      <c r="I363" s="278"/>
      <c r="J363" s="279">
        <f>ROUND(I363*H363,2)</f>
        <v>0</v>
      </c>
      <c r="K363" s="275" t="s">
        <v>890</v>
      </c>
      <c r="L363" s="280"/>
      <c r="M363" s="281" t="s">
        <v>1</v>
      </c>
      <c r="N363" s="282" t="s">
        <v>38</v>
      </c>
      <c r="O363" s="91"/>
      <c r="P363" s="228">
        <f>O363*H363</f>
        <v>0</v>
      </c>
      <c r="Q363" s="228">
        <v>0</v>
      </c>
      <c r="R363" s="228">
        <f>Q363*H363</f>
        <v>0</v>
      </c>
      <c r="S363" s="228">
        <v>0</v>
      </c>
      <c r="T363" s="229">
        <f>S363*H363</f>
        <v>0</v>
      </c>
      <c r="U363" s="38"/>
      <c r="V363" s="38"/>
      <c r="W363" s="38"/>
      <c r="X363" s="38"/>
      <c r="Y363" s="38"/>
      <c r="Z363" s="38"/>
      <c r="AA363" s="38"/>
      <c r="AB363" s="38"/>
      <c r="AC363" s="38"/>
      <c r="AD363" s="38"/>
      <c r="AE363" s="38"/>
      <c r="AR363" s="230" t="s">
        <v>234</v>
      </c>
      <c r="AT363" s="230" t="s">
        <v>153</v>
      </c>
      <c r="AU363" s="230" t="s">
        <v>82</v>
      </c>
      <c r="AY363" s="17" t="s">
        <v>141</v>
      </c>
      <c r="BE363" s="231">
        <f>IF(N363="základní",J363,0)</f>
        <v>0</v>
      </c>
      <c r="BF363" s="231">
        <f>IF(N363="snížená",J363,0)</f>
        <v>0</v>
      </c>
      <c r="BG363" s="231">
        <f>IF(N363="zákl. přenesená",J363,0)</f>
        <v>0</v>
      </c>
      <c r="BH363" s="231">
        <f>IF(N363="sníž. přenesená",J363,0)</f>
        <v>0</v>
      </c>
      <c r="BI363" s="231">
        <f>IF(N363="nulová",J363,0)</f>
        <v>0</v>
      </c>
      <c r="BJ363" s="17" t="s">
        <v>80</v>
      </c>
      <c r="BK363" s="231">
        <f>ROUND(I363*H363,2)</f>
        <v>0</v>
      </c>
      <c r="BL363" s="17" t="s">
        <v>182</v>
      </c>
      <c r="BM363" s="230" t="s">
        <v>613</v>
      </c>
    </row>
    <row r="364" spans="1:65" s="2" customFormat="1" ht="24.15" customHeight="1">
      <c r="A364" s="38"/>
      <c r="B364" s="39"/>
      <c r="C364" s="219" t="s">
        <v>614</v>
      </c>
      <c r="D364" s="219" t="s">
        <v>142</v>
      </c>
      <c r="E364" s="220" t="s">
        <v>1122</v>
      </c>
      <c r="F364" s="221" t="s">
        <v>1123</v>
      </c>
      <c r="G364" s="222" t="s">
        <v>331</v>
      </c>
      <c r="H364" s="223">
        <v>0.295</v>
      </c>
      <c r="I364" s="224"/>
      <c r="J364" s="225">
        <f>ROUND(I364*H364,2)</f>
        <v>0</v>
      </c>
      <c r="K364" s="221" t="s">
        <v>890</v>
      </c>
      <c r="L364" s="44"/>
      <c r="M364" s="283" t="s">
        <v>1</v>
      </c>
      <c r="N364" s="284" t="s">
        <v>38</v>
      </c>
      <c r="O364" s="271"/>
      <c r="P364" s="285">
        <f>O364*H364</f>
        <v>0</v>
      </c>
      <c r="Q364" s="285">
        <v>0</v>
      </c>
      <c r="R364" s="285">
        <f>Q364*H364</f>
        <v>0</v>
      </c>
      <c r="S364" s="285">
        <v>0</v>
      </c>
      <c r="T364" s="286">
        <f>S364*H364</f>
        <v>0</v>
      </c>
      <c r="U364" s="38"/>
      <c r="V364" s="38"/>
      <c r="W364" s="38"/>
      <c r="X364" s="38"/>
      <c r="Y364" s="38"/>
      <c r="Z364" s="38"/>
      <c r="AA364" s="38"/>
      <c r="AB364" s="38"/>
      <c r="AC364" s="38"/>
      <c r="AD364" s="38"/>
      <c r="AE364" s="38"/>
      <c r="AR364" s="230" t="s">
        <v>182</v>
      </c>
      <c r="AT364" s="230" t="s">
        <v>142</v>
      </c>
      <c r="AU364" s="230" t="s">
        <v>82</v>
      </c>
      <c r="AY364" s="17" t="s">
        <v>141</v>
      </c>
      <c r="BE364" s="231">
        <f>IF(N364="základní",J364,0)</f>
        <v>0</v>
      </c>
      <c r="BF364" s="231">
        <f>IF(N364="snížená",J364,0)</f>
        <v>0</v>
      </c>
      <c r="BG364" s="231">
        <f>IF(N364="zákl. přenesená",J364,0)</f>
        <v>0</v>
      </c>
      <c r="BH364" s="231">
        <f>IF(N364="sníž. přenesená",J364,0)</f>
        <v>0</v>
      </c>
      <c r="BI364" s="231">
        <f>IF(N364="nulová",J364,0)</f>
        <v>0</v>
      </c>
      <c r="BJ364" s="17" t="s">
        <v>80</v>
      </c>
      <c r="BK364" s="231">
        <f>ROUND(I364*H364,2)</f>
        <v>0</v>
      </c>
      <c r="BL364" s="17" t="s">
        <v>182</v>
      </c>
      <c r="BM364" s="230" t="s">
        <v>617</v>
      </c>
    </row>
    <row r="365" spans="1:31" s="2" customFormat="1" ht="6.95" customHeight="1">
      <c r="A365" s="38"/>
      <c r="B365" s="66"/>
      <c r="C365" s="67"/>
      <c r="D365" s="67"/>
      <c r="E365" s="67"/>
      <c r="F365" s="67"/>
      <c r="G365" s="67"/>
      <c r="H365" s="67"/>
      <c r="I365" s="67"/>
      <c r="J365" s="67"/>
      <c r="K365" s="67"/>
      <c r="L365" s="44"/>
      <c r="M365" s="38"/>
      <c r="O365" s="38"/>
      <c r="P365" s="38"/>
      <c r="Q365" s="38"/>
      <c r="R365" s="38"/>
      <c r="S365" s="38"/>
      <c r="T365" s="38"/>
      <c r="U365" s="38"/>
      <c r="V365" s="38"/>
      <c r="W365" s="38"/>
      <c r="X365" s="38"/>
      <c r="Y365" s="38"/>
      <c r="Z365" s="38"/>
      <c r="AA365" s="38"/>
      <c r="AB365" s="38"/>
      <c r="AC365" s="38"/>
      <c r="AD365" s="38"/>
      <c r="AE365" s="38"/>
    </row>
  </sheetData>
  <sheetProtection password="CC35" sheet="1" objects="1" scenarios="1" formatColumns="0" formatRows="0" autoFilter="0"/>
  <autoFilter ref="C131:K364"/>
  <mergeCells count="12">
    <mergeCell ref="E7:H7"/>
    <mergeCell ref="E9:H9"/>
    <mergeCell ref="E11:H11"/>
    <mergeCell ref="E20:H20"/>
    <mergeCell ref="E29:H29"/>
    <mergeCell ref="E85:H85"/>
    <mergeCell ref="E87:H87"/>
    <mergeCell ref="E89:H89"/>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107</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828</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1124</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ROUND(J127,2)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ROUND((SUM(BE127:BE265)),2)</f>
        <v>0</v>
      </c>
      <c r="G35" s="38"/>
      <c r="H35" s="38"/>
      <c r="I35" s="164">
        <v>0.21</v>
      </c>
      <c r="J35" s="163">
        <f>ROUND(((SUM(BE127:BE265))*I35),2)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ROUND((SUM(BF127:BF265)),2)</f>
        <v>0</v>
      </c>
      <c r="G36" s="38"/>
      <c r="H36" s="38"/>
      <c r="I36" s="164">
        <v>0.15</v>
      </c>
      <c r="J36" s="163">
        <f>ROUND(((SUM(BF127:BF265))*I36),2)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ROUND((SUM(BG127:BG265)),2)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ROUND((SUM(BH127:BH265)),2)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ROUND((SUM(BI127:BI265)),2)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828</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 302 - Protierozní opat...</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J127</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731</v>
      </c>
      <c r="E99" s="191"/>
      <c r="F99" s="191"/>
      <c r="G99" s="191"/>
      <c r="H99" s="191"/>
      <c r="I99" s="191"/>
      <c r="J99" s="192">
        <f>J128</f>
        <v>0</v>
      </c>
      <c r="K99" s="189"/>
      <c r="L99" s="193"/>
      <c r="S99" s="9"/>
      <c r="T99" s="9"/>
      <c r="U99" s="9"/>
      <c r="V99" s="9"/>
      <c r="W99" s="9"/>
      <c r="X99" s="9"/>
      <c r="Y99" s="9"/>
      <c r="Z99" s="9"/>
      <c r="AA99" s="9"/>
      <c r="AB99" s="9"/>
      <c r="AC99" s="9"/>
      <c r="AD99" s="9"/>
      <c r="AE99" s="9"/>
    </row>
    <row r="100" spans="1:31" s="15" customFormat="1" ht="19.9" customHeight="1">
      <c r="A100" s="15"/>
      <c r="B100" s="290"/>
      <c r="C100" s="133"/>
      <c r="D100" s="291" t="s">
        <v>732</v>
      </c>
      <c r="E100" s="292"/>
      <c r="F100" s="292"/>
      <c r="G100" s="292"/>
      <c r="H100" s="292"/>
      <c r="I100" s="292"/>
      <c r="J100" s="293">
        <f>J129</f>
        <v>0</v>
      </c>
      <c r="K100" s="133"/>
      <c r="L100" s="294"/>
      <c r="S100" s="15"/>
      <c r="T100" s="15"/>
      <c r="U100" s="15"/>
      <c r="V100" s="15"/>
      <c r="W100" s="15"/>
      <c r="X100" s="15"/>
      <c r="Y100" s="15"/>
      <c r="Z100" s="15"/>
      <c r="AA100" s="15"/>
      <c r="AB100" s="15"/>
      <c r="AC100" s="15"/>
      <c r="AD100" s="15"/>
      <c r="AE100" s="15"/>
    </row>
    <row r="101" spans="1:31" s="15" customFormat="1" ht="19.9" customHeight="1">
      <c r="A101" s="15"/>
      <c r="B101" s="290"/>
      <c r="C101" s="133"/>
      <c r="D101" s="291" t="s">
        <v>735</v>
      </c>
      <c r="E101" s="292"/>
      <c r="F101" s="292"/>
      <c r="G101" s="292"/>
      <c r="H101" s="292"/>
      <c r="I101" s="292"/>
      <c r="J101" s="293">
        <f>J221</f>
        <v>0</v>
      </c>
      <c r="K101" s="133"/>
      <c r="L101" s="294"/>
      <c r="S101" s="15"/>
      <c r="T101" s="15"/>
      <c r="U101" s="15"/>
      <c r="V101" s="15"/>
      <c r="W101" s="15"/>
      <c r="X101" s="15"/>
      <c r="Y101" s="15"/>
      <c r="Z101" s="15"/>
      <c r="AA101" s="15"/>
      <c r="AB101" s="15"/>
      <c r="AC101" s="15"/>
      <c r="AD101" s="15"/>
      <c r="AE101" s="15"/>
    </row>
    <row r="102" spans="1:31" s="15" customFormat="1" ht="19.9" customHeight="1">
      <c r="A102" s="15"/>
      <c r="B102" s="290"/>
      <c r="C102" s="133"/>
      <c r="D102" s="291" t="s">
        <v>882</v>
      </c>
      <c r="E102" s="292"/>
      <c r="F102" s="292"/>
      <c r="G102" s="292"/>
      <c r="H102" s="292"/>
      <c r="I102" s="292"/>
      <c r="J102" s="293">
        <f>J247</f>
        <v>0</v>
      </c>
      <c r="K102" s="133"/>
      <c r="L102" s="294"/>
      <c r="S102" s="15"/>
      <c r="T102" s="15"/>
      <c r="U102" s="15"/>
      <c r="V102" s="15"/>
      <c r="W102" s="15"/>
      <c r="X102" s="15"/>
      <c r="Y102" s="15"/>
      <c r="Z102" s="15"/>
      <c r="AA102" s="15"/>
      <c r="AB102" s="15"/>
      <c r="AC102" s="15"/>
      <c r="AD102" s="15"/>
      <c r="AE102" s="15"/>
    </row>
    <row r="103" spans="1:31" s="15" customFormat="1" ht="19.9" customHeight="1">
      <c r="A103" s="15"/>
      <c r="B103" s="290"/>
      <c r="C103" s="133"/>
      <c r="D103" s="291" t="s">
        <v>884</v>
      </c>
      <c r="E103" s="292"/>
      <c r="F103" s="292"/>
      <c r="G103" s="292"/>
      <c r="H103" s="292"/>
      <c r="I103" s="292"/>
      <c r="J103" s="293">
        <f>J253</f>
        <v>0</v>
      </c>
      <c r="K103" s="133"/>
      <c r="L103" s="294"/>
      <c r="S103" s="15"/>
      <c r="T103" s="15"/>
      <c r="U103" s="15"/>
      <c r="V103" s="15"/>
      <c r="W103" s="15"/>
      <c r="X103" s="15"/>
      <c r="Y103" s="15"/>
      <c r="Z103" s="15"/>
      <c r="AA103" s="15"/>
      <c r="AB103" s="15"/>
      <c r="AC103" s="15"/>
      <c r="AD103" s="15"/>
      <c r="AE103" s="15"/>
    </row>
    <row r="104" spans="1:31" s="15" customFormat="1" ht="19.9" customHeight="1">
      <c r="A104" s="15"/>
      <c r="B104" s="290"/>
      <c r="C104" s="133"/>
      <c r="D104" s="291" t="s">
        <v>885</v>
      </c>
      <c r="E104" s="292"/>
      <c r="F104" s="292"/>
      <c r="G104" s="292"/>
      <c r="H104" s="292"/>
      <c r="I104" s="292"/>
      <c r="J104" s="293">
        <f>J259</f>
        <v>0</v>
      </c>
      <c r="K104" s="133"/>
      <c r="L104" s="294"/>
      <c r="S104" s="15"/>
      <c r="T104" s="15"/>
      <c r="U104" s="15"/>
      <c r="V104" s="15"/>
      <c r="W104" s="15"/>
      <c r="X104" s="15"/>
      <c r="Y104" s="15"/>
      <c r="Z104" s="15"/>
      <c r="AA104" s="15"/>
      <c r="AB104" s="15"/>
      <c r="AC104" s="15"/>
      <c r="AD104" s="15"/>
      <c r="AE104" s="15"/>
    </row>
    <row r="105" spans="1:31" s="15" customFormat="1" ht="19.9" customHeight="1">
      <c r="A105" s="15"/>
      <c r="B105" s="290"/>
      <c r="C105" s="133"/>
      <c r="D105" s="291" t="s">
        <v>736</v>
      </c>
      <c r="E105" s="292"/>
      <c r="F105" s="292"/>
      <c r="G105" s="292"/>
      <c r="H105" s="292"/>
      <c r="I105" s="292"/>
      <c r="J105" s="293">
        <f>J264</f>
        <v>0</v>
      </c>
      <c r="K105" s="133"/>
      <c r="L105" s="294"/>
      <c r="S105" s="15"/>
      <c r="T105" s="15"/>
      <c r="U105" s="15"/>
      <c r="V105" s="15"/>
      <c r="W105" s="15"/>
      <c r="X105" s="15"/>
      <c r="Y105" s="15"/>
      <c r="Z105" s="15"/>
      <c r="AA105" s="15"/>
      <c r="AB105" s="15"/>
      <c r="AC105" s="15"/>
      <c r="AD105" s="15"/>
      <c r="AE105" s="15"/>
    </row>
    <row r="106" spans="1:31" s="2" customFormat="1" ht="21.8"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pans="1:31" s="2" customFormat="1" ht="24.95" customHeight="1">
      <c r="A112" s="38"/>
      <c r="B112" s="39"/>
      <c r="C112" s="23" t="s">
        <v>125</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183" t="str">
        <f>E7</f>
        <v xml:space="preserve">Modernizace silnice II/315 Hrádek  - Ústí nad Orlicí</v>
      </c>
      <c r="F115" s="32"/>
      <c r="G115" s="32"/>
      <c r="H115" s="32"/>
      <c r="I115" s="40"/>
      <c r="J115" s="40"/>
      <c r="K115" s="40"/>
      <c r="L115" s="63"/>
      <c r="S115" s="38"/>
      <c r="T115" s="38"/>
      <c r="U115" s="38"/>
      <c r="V115" s="38"/>
      <c r="W115" s="38"/>
      <c r="X115" s="38"/>
      <c r="Y115" s="38"/>
      <c r="Z115" s="38"/>
      <c r="AA115" s="38"/>
      <c r="AB115" s="38"/>
      <c r="AC115" s="38"/>
      <c r="AD115" s="38"/>
      <c r="AE115" s="38"/>
    </row>
    <row r="116" spans="2:12" s="1" customFormat="1" ht="12" customHeight="1">
      <c r="B116" s="21"/>
      <c r="C116" s="32" t="s">
        <v>111</v>
      </c>
      <c r="D116" s="22"/>
      <c r="E116" s="22"/>
      <c r="F116" s="22"/>
      <c r="G116" s="22"/>
      <c r="H116" s="22"/>
      <c r="I116" s="22"/>
      <c r="J116" s="22"/>
      <c r="K116" s="22"/>
      <c r="L116" s="20"/>
    </row>
    <row r="117" spans="1:31" s="2" customFormat="1" ht="16.5" customHeight="1">
      <c r="A117" s="38"/>
      <c r="B117" s="39"/>
      <c r="C117" s="40"/>
      <c r="D117" s="40"/>
      <c r="E117" s="183" t="s">
        <v>828</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113</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76" t="str">
        <f>E11</f>
        <v>SO 302 - Protierozní opat...</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20</v>
      </c>
      <c r="D121" s="40"/>
      <c r="E121" s="40"/>
      <c r="F121" s="27" t="str">
        <f>F14</f>
        <v xml:space="preserve"> </v>
      </c>
      <c r="G121" s="40"/>
      <c r="H121" s="40"/>
      <c r="I121" s="32" t="s">
        <v>22</v>
      </c>
      <c r="J121" s="79" t="str">
        <f>IF(J14="","",J14)</f>
        <v>10. 7. 2021</v>
      </c>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24</v>
      </c>
      <c r="D123" s="40"/>
      <c r="E123" s="40"/>
      <c r="F123" s="27" t="str">
        <f>E17</f>
        <v xml:space="preserve"> </v>
      </c>
      <c r="G123" s="40"/>
      <c r="H123" s="40"/>
      <c r="I123" s="32" t="s">
        <v>29</v>
      </c>
      <c r="J123" s="36" t="str">
        <f>E23</f>
        <v xml:space="preserve"> </v>
      </c>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27</v>
      </c>
      <c r="D124" s="40"/>
      <c r="E124" s="40"/>
      <c r="F124" s="27" t="str">
        <f>IF(E20="","",E20)</f>
        <v>Vyplň údaj</v>
      </c>
      <c r="G124" s="40"/>
      <c r="H124" s="40"/>
      <c r="I124" s="32" t="s">
        <v>31</v>
      </c>
      <c r="J124" s="36" t="str">
        <f>E26</f>
        <v xml:space="preserve"> </v>
      </c>
      <c r="K124" s="40"/>
      <c r="L124" s="63"/>
      <c r="S124" s="38"/>
      <c r="T124" s="38"/>
      <c r="U124" s="38"/>
      <c r="V124" s="38"/>
      <c r="W124" s="38"/>
      <c r="X124" s="38"/>
      <c r="Y124" s="38"/>
      <c r="Z124" s="38"/>
      <c r="AA124" s="38"/>
      <c r="AB124" s="38"/>
      <c r="AC124" s="38"/>
      <c r="AD124" s="38"/>
      <c r="AE124" s="38"/>
    </row>
    <row r="125" spans="1:31" s="2" customFormat="1" ht="10.3"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10" customFormat="1" ht="29.25" customHeight="1">
      <c r="A126" s="194"/>
      <c r="B126" s="195"/>
      <c r="C126" s="196" t="s">
        <v>126</v>
      </c>
      <c r="D126" s="197" t="s">
        <v>58</v>
      </c>
      <c r="E126" s="197" t="s">
        <v>54</v>
      </c>
      <c r="F126" s="197" t="s">
        <v>55</v>
      </c>
      <c r="G126" s="197" t="s">
        <v>127</v>
      </c>
      <c r="H126" s="197" t="s">
        <v>128</v>
      </c>
      <c r="I126" s="197" t="s">
        <v>129</v>
      </c>
      <c r="J126" s="197" t="s">
        <v>117</v>
      </c>
      <c r="K126" s="198" t="s">
        <v>130</v>
      </c>
      <c r="L126" s="199"/>
      <c r="M126" s="100" t="s">
        <v>1</v>
      </c>
      <c r="N126" s="101" t="s">
        <v>37</v>
      </c>
      <c r="O126" s="101" t="s">
        <v>131</v>
      </c>
      <c r="P126" s="101" t="s">
        <v>132</v>
      </c>
      <c r="Q126" s="101" t="s">
        <v>133</v>
      </c>
      <c r="R126" s="101" t="s">
        <v>134</v>
      </c>
      <c r="S126" s="101" t="s">
        <v>135</v>
      </c>
      <c r="T126" s="102" t="s">
        <v>136</v>
      </c>
      <c r="U126" s="194"/>
      <c r="V126" s="194"/>
      <c r="W126" s="194"/>
      <c r="X126" s="194"/>
      <c r="Y126" s="194"/>
      <c r="Z126" s="194"/>
      <c r="AA126" s="194"/>
      <c r="AB126" s="194"/>
      <c r="AC126" s="194"/>
      <c r="AD126" s="194"/>
      <c r="AE126" s="194"/>
    </row>
    <row r="127" spans="1:63" s="2" customFormat="1" ht="22.8" customHeight="1">
      <c r="A127" s="38"/>
      <c r="B127" s="39"/>
      <c r="C127" s="107" t="s">
        <v>137</v>
      </c>
      <c r="D127" s="40"/>
      <c r="E127" s="40"/>
      <c r="F127" s="40"/>
      <c r="G127" s="40"/>
      <c r="H127" s="40"/>
      <c r="I127" s="40"/>
      <c r="J127" s="200">
        <f>BK127</f>
        <v>0</v>
      </c>
      <c r="K127" s="40"/>
      <c r="L127" s="44"/>
      <c r="M127" s="103"/>
      <c r="N127" s="201"/>
      <c r="O127" s="104"/>
      <c r="P127" s="202">
        <f>P128</f>
        <v>0</v>
      </c>
      <c r="Q127" s="104"/>
      <c r="R127" s="202">
        <f>R128</f>
        <v>0</v>
      </c>
      <c r="S127" s="104"/>
      <c r="T127" s="203">
        <f>T128</f>
        <v>0</v>
      </c>
      <c r="U127" s="38"/>
      <c r="V127" s="38"/>
      <c r="W127" s="38"/>
      <c r="X127" s="38"/>
      <c r="Y127" s="38"/>
      <c r="Z127" s="38"/>
      <c r="AA127" s="38"/>
      <c r="AB127" s="38"/>
      <c r="AC127" s="38"/>
      <c r="AD127" s="38"/>
      <c r="AE127" s="38"/>
      <c r="AT127" s="17" t="s">
        <v>72</v>
      </c>
      <c r="AU127" s="17" t="s">
        <v>119</v>
      </c>
      <c r="BK127" s="204">
        <f>BK128</f>
        <v>0</v>
      </c>
    </row>
    <row r="128" spans="1:63" s="11" customFormat="1" ht="25.9" customHeight="1">
      <c r="A128" s="11"/>
      <c r="B128" s="205"/>
      <c r="C128" s="206"/>
      <c r="D128" s="207" t="s">
        <v>72</v>
      </c>
      <c r="E128" s="208" t="s">
        <v>739</v>
      </c>
      <c r="F128" s="208" t="s">
        <v>740</v>
      </c>
      <c r="G128" s="206"/>
      <c r="H128" s="206"/>
      <c r="I128" s="209"/>
      <c r="J128" s="210">
        <f>BK128</f>
        <v>0</v>
      </c>
      <c r="K128" s="206"/>
      <c r="L128" s="211"/>
      <c r="M128" s="212"/>
      <c r="N128" s="213"/>
      <c r="O128" s="213"/>
      <c r="P128" s="214">
        <f>P129+P221+P247+P253+P259+P264</f>
        <v>0</v>
      </c>
      <c r="Q128" s="213"/>
      <c r="R128" s="214">
        <f>R129+R221+R247+R253+R259+R264</f>
        <v>0</v>
      </c>
      <c r="S128" s="213"/>
      <c r="T128" s="215">
        <f>T129+T221+T247+T253+T259+T264</f>
        <v>0</v>
      </c>
      <c r="U128" s="11"/>
      <c r="V128" s="11"/>
      <c r="W128" s="11"/>
      <c r="X128" s="11"/>
      <c r="Y128" s="11"/>
      <c r="Z128" s="11"/>
      <c r="AA128" s="11"/>
      <c r="AB128" s="11"/>
      <c r="AC128" s="11"/>
      <c r="AD128" s="11"/>
      <c r="AE128" s="11"/>
      <c r="AR128" s="216" t="s">
        <v>80</v>
      </c>
      <c r="AT128" s="217" t="s">
        <v>72</v>
      </c>
      <c r="AU128" s="217" t="s">
        <v>73</v>
      </c>
      <c r="AY128" s="216" t="s">
        <v>141</v>
      </c>
      <c r="BK128" s="218">
        <f>BK129+BK221+BK247+BK253+BK259+BK264</f>
        <v>0</v>
      </c>
    </row>
    <row r="129" spans="1:63" s="11" customFormat="1" ht="22.8" customHeight="1">
      <c r="A129" s="11"/>
      <c r="B129" s="205"/>
      <c r="C129" s="206"/>
      <c r="D129" s="207" t="s">
        <v>72</v>
      </c>
      <c r="E129" s="295" t="s">
        <v>80</v>
      </c>
      <c r="F129" s="295" t="s">
        <v>266</v>
      </c>
      <c r="G129" s="206"/>
      <c r="H129" s="206"/>
      <c r="I129" s="209"/>
      <c r="J129" s="296">
        <f>BK129</f>
        <v>0</v>
      </c>
      <c r="K129" s="206"/>
      <c r="L129" s="211"/>
      <c r="M129" s="212"/>
      <c r="N129" s="213"/>
      <c r="O129" s="213"/>
      <c r="P129" s="214">
        <f>SUM(P130:P220)</f>
        <v>0</v>
      </c>
      <c r="Q129" s="213"/>
      <c r="R129" s="214">
        <f>SUM(R130:R220)</f>
        <v>0</v>
      </c>
      <c r="S129" s="213"/>
      <c r="T129" s="215">
        <f>SUM(T130:T220)</f>
        <v>0</v>
      </c>
      <c r="U129" s="11"/>
      <c r="V129" s="11"/>
      <c r="W129" s="11"/>
      <c r="X129" s="11"/>
      <c r="Y129" s="11"/>
      <c r="Z129" s="11"/>
      <c r="AA129" s="11"/>
      <c r="AB129" s="11"/>
      <c r="AC129" s="11"/>
      <c r="AD129" s="11"/>
      <c r="AE129" s="11"/>
      <c r="AR129" s="216" t="s">
        <v>80</v>
      </c>
      <c r="AT129" s="217" t="s">
        <v>72</v>
      </c>
      <c r="AU129" s="217" t="s">
        <v>80</v>
      </c>
      <c r="AY129" s="216" t="s">
        <v>141</v>
      </c>
      <c r="BK129" s="218">
        <f>SUM(BK130:BK220)</f>
        <v>0</v>
      </c>
    </row>
    <row r="130" spans="1:65" s="2" customFormat="1" ht="24.15" customHeight="1">
      <c r="A130" s="38"/>
      <c r="B130" s="39"/>
      <c r="C130" s="219" t="s">
        <v>80</v>
      </c>
      <c r="D130" s="219" t="s">
        <v>142</v>
      </c>
      <c r="E130" s="220" t="s">
        <v>887</v>
      </c>
      <c r="F130" s="221" t="s">
        <v>888</v>
      </c>
      <c r="G130" s="222" t="s">
        <v>889</v>
      </c>
      <c r="H130" s="223">
        <v>7</v>
      </c>
      <c r="I130" s="224"/>
      <c r="J130" s="225">
        <f>ROUND(I130*H130,2)</f>
        <v>0</v>
      </c>
      <c r="K130" s="221" t="s">
        <v>890</v>
      </c>
      <c r="L130" s="44"/>
      <c r="M130" s="226" t="s">
        <v>1</v>
      </c>
      <c r="N130" s="227" t="s">
        <v>38</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147</v>
      </c>
      <c r="AT130" s="230" t="s">
        <v>142</v>
      </c>
      <c r="AU130" s="230" t="s">
        <v>82</v>
      </c>
      <c r="AY130" s="17" t="s">
        <v>141</v>
      </c>
      <c r="BE130" s="231">
        <f>IF(N130="základní",J130,0)</f>
        <v>0</v>
      </c>
      <c r="BF130" s="231">
        <f>IF(N130="snížená",J130,0)</f>
        <v>0</v>
      </c>
      <c r="BG130" s="231">
        <f>IF(N130="zákl. přenesená",J130,0)</f>
        <v>0</v>
      </c>
      <c r="BH130" s="231">
        <f>IF(N130="sníž. přenesená",J130,0)</f>
        <v>0</v>
      </c>
      <c r="BI130" s="231">
        <f>IF(N130="nulová",J130,0)</f>
        <v>0</v>
      </c>
      <c r="BJ130" s="17" t="s">
        <v>80</v>
      </c>
      <c r="BK130" s="231">
        <f>ROUND(I130*H130,2)</f>
        <v>0</v>
      </c>
      <c r="BL130" s="17" t="s">
        <v>147</v>
      </c>
      <c r="BM130" s="230" t="s">
        <v>82</v>
      </c>
    </row>
    <row r="131" spans="1:51" s="14" customFormat="1" ht="12">
      <c r="A131" s="14"/>
      <c r="B131" s="259"/>
      <c r="C131" s="260"/>
      <c r="D131" s="234" t="s">
        <v>148</v>
      </c>
      <c r="E131" s="261" t="s">
        <v>1</v>
      </c>
      <c r="F131" s="262" t="s">
        <v>1125</v>
      </c>
      <c r="G131" s="260"/>
      <c r="H131" s="261" t="s">
        <v>1</v>
      </c>
      <c r="I131" s="263"/>
      <c r="J131" s="260"/>
      <c r="K131" s="260"/>
      <c r="L131" s="264"/>
      <c r="M131" s="265"/>
      <c r="N131" s="266"/>
      <c r="O131" s="266"/>
      <c r="P131" s="266"/>
      <c r="Q131" s="266"/>
      <c r="R131" s="266"/>
      <c r="S131" s="266"/>
      <c r="T131" s="267"/>
      <c r="U131" s="14"/>
      <c r="V131" s="14"/>
      <c r="W131" s="14"/>
      <c r="X131" s="14"/>
      <c r="Y131" s="14"/>
      <c r="Z131" s="14"/>
      <c r="AA131" s="14"/>
      <c r="AB131" s="14"/>
      <c r="AC131" s="14"/>
      <c r="AD131" s="14"/>
      <c r="AE131" s="14"/>
      <c r="AT131" s="268" t="s">
        <v>148</v>
      </c>
      <c r="AU131" s="268" t="s">
        <v>82</v>
      </c>
      <c r="AV131" s="14" t="s">
        <v>80</v>
      </c>
      <c r="AW131" s="14" t="s">
        <v>30</v>
      </c>
      <c r="AX131" s="14" t="s">
        <v>73</v>
      </c>
      <c r="AY131" s="268" t="s">
        <v>141</v>
      </c>
    </row>
    <row r="132" spans="1:51" s="12" customFormat="1" ht="12">
      <c r="A132" s="12"/>
      <c r="B132" s="232"/>
      <c r="C132" s="233"/>
      <c r="D132" s="234" t="s">
        <v>148</v>
      </c>
      <c r="E132" s="235" t="s">
        <v>1</v>
      </c>
      <c r="F132" s="236" t="s">
        <v>175</v>
      </c>
      <c r="G132" s="233"/>
      <c r="H132" s="237">
        <v>7</v>
      </c>
      <c r="I132" s="238"/>
      <c r="J132" s="233"/>
      <c r="K132" s="233"/>
      <c r="L132" s="239"/>
      <c r="M132" s="240"/>
      <c r="N132" s="241"/>
      <c r="O132" s="241"/>
      <c r="P132" s="241"/>
      <c r="Q132" s="241"/>
      <c r="R132" s="241"/>
      <c r="S132" s="241"/>
      <c r="T132" s="242"/>
      <c r="U132" s="12"/>
      <c r="V132" s="12"/>
      <c r="W132" s="12"/>
      <c r="X132" s="12"/>
      <c r="Y132" s="12"/>
      <c r="Z132" s="12"/>
      <c r="AA132" s="12"/>
      <c r="AB132" s="12"/>
      <c r="AC132" s="12"/>
      <c r="AD132" s="12"/>
      <c r="AE132" s="12"/>
      <c r="AT132" s="243" t="s">
        <v>148</v>
      </c>
      <c r="AU132" s="243" t="s">
        <v>82</v>
      </c>
      <c r="AV132" s="12" t="s">
        <v>82</v>
      </c>
      <c r="AW132" s="12" t="s">
        <v>30</v>
      </c>
      <c r="AX132" s="12" t="s">
        <v>73</v>
      </c>
      <c r="AY132" s="243" t="s">
        <v>141</v>
      </c>
    </row>
    <row r="133" spans="1:51" s="13" customFormat="1" ht="12">
      <c r="A133" s="13"/>
      <c r="B133" s="244"/>
      <c r="C133" s="245"/>
      <c r="D133" s="234" t="s">
        <v>148</v>
      </c>
      <c r="E133" s="246" t="s">
        <v>1</v>
      </c>
      <c r="F133" s="247" t="s">
        <v>150</v>
      </c>
      <c r="G133" s="245"/>
      <c r="H133" s="248">
        <v>7</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148</v>
      </c>
      <c r="AU133" s="254" t="s">
        <v>82</v>
      </c>
      <c r="AV133" s="13" t="s">
        <v>147</v>
      </c>
      <c r="AW133" s="13" t="s">
        <v>30</v>
      </c>
      <c r="AX133" s="13" t="s">
        <v>80</v>
      </c>
      <c r="AY133" s="254" t="s">
        <v>141</v>
      </c>
    </row>
    <row r="134" spans="1:65" s="2" customFormat="1" ht="24.15" customHeight="1">
      <c r="A134" s="38"/>
      <c r="B134" s="39"/>
      <c r="C134" s="219" t="s">
        <v>82</v>
      </c>
      <c r="D134" s="219" t="s">
        <v>142</v>
      </c>
      <c r="E134" s="220" t="s">
        <v>892</v>
      </c>
      <c r="F134" s="221" t="s">
        <v>893</v>
      </c>
      <c r="G134" s="222" t="s">
        <v>889</v>
      </c>
      <c r="H134" s="223">
        <v>3</v>
      </c>
      <c r="I134" s="224"/>
      <c r="J134" s="225">
        <f>ROUND(I134*H134,2)</f>
        <v>0</v>
      </c>
      <c r="K134" s="221" t="s">
        <v>890</v>
      </c>
      <c r="L134" s="44"/>
      <c r="M134" s="226" t="s">
        <v>1</v>
      </c>
      <c r="N134" s="227" t="s">
        <v>38</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147</v>
      </c>
      <c r="AT134" s="230" t="s">
        <v>142</v>
      </c>
      <c r="AU134" s="230" t="s">
        <v>82</v>
      </c>
      <c r="AY134" s="17" t="s">
        <v>141</v>
      </c>
      <c r="BE134" s="231">
        <f>IF(N134="základní",J134,0)</f>
        <v>0</v>
      </c>
      <c r="BF134" s="231">
        <f>IF(N134="snížená",J134,0)</f>
        <v>0</v>
      </c>
      <c r="BG134" s="231">
        <f>IF(N134="zákl. přenesená",J134,0)</f>
        <v>0</v>
      </c>
      <c r="BH134" s="231">
        <f>IF(N134="sníž. přenesená",J134,0)</f>
        <v>0</v>
      </c>
      <c r="BI134" s="231">
        <f>IF(N134="nulová",J134,0)</f>
        <v>0</v>
      </c>
      <c r="BJ134" s="17" t="s">
        <v>80</v>
      </c>
      <c r="BK134" s="231">
        <f>ROUND(I134*H134,2)</f>
        <v>0</v>
      </c>
      <c r="BL134" s="17" t="s">
        <v>147</v>
      </c>
      <c r="BM134" s="230" t="s">
        <v>147</v>
      </c>
    </row>
    <row r="135" spans="1:51" s="14" customFormat="1" ht="12">
      <c r="A135" s="14"/>
      <c r="B135" s="259"/>
      <c r="C135" s="260"/>
      <c r="D135" s="234" t="s">
        <v>148</v>
      </c>
      <c r="E135" s="261" t="s">
        <v>1</v>
      </c>
      <c r="F135" s="262" t="s">
        <v>1125</v>
      </c>
      <c r="G135" s="260"/>
      <c r="H135" s="261" t="s">
        <v>1</v>
      </c>
      <c r="I135" s="263"/>
      <c r="J135" s="260"/>
      <c r="K135" s="260"/>
      <c r="L135" s="264"/>
      <c r="M135" s="265"/>
      <c r="N135" s="266"/>
      <c r="O135" s="266"/>
      <c r="P135" s="266"/>
      <c r="Q135" s="266"/>
      <c r="R135" s="266"/>
      <c r="S135" s="266"/>
      <c r="T135" s="267"/>
      <c r="U135" s="14"/>
      <c r="V135" s="14"/>
      <c r="W135" s="14"/>
      <c r="X135" s="14"/>
      <c r="Y135" s="14"/>
      <c r="Z135" s="14"/>
      <c r="AA135" s="14"/>
      <c r="AB135" s="14"/>
      <c r="AC135" s="14"/>
      <c r="AD135" s="14"/>
      <c r="AE135" s="14"/>
      <c r="AT135" s="268" t="s">
        <v>148</v>
      </c>
      <c r="AU135" s="268" t="s">
        <v>82</v>
      </c>
      <c r="AV135" s="14" t="s">
        <v>80</v>
      </c>
      <c r="AW135" s="14" t="s">
        <v>30</v>
      </c>
      <c r="AX135" s="14" t="s">
        <v>73</v>
      </c>
      <c r="AY135" s="268" t="s">
        <v>141</v>
      </c>
    </row>
    <row r="136" spans="1:51" s="12" customFormat="1" ht="12">
      <c r="A136" s="12"/>
      <c r="B136" s="232"/>
      <c r="C136" s="233"/>
      <c r="D136" s="234" t="s">
        <v>148</v>
      </c>
      <c r="E136" s="235" t="s">
        <v>1</v>
      </c>
      <c r="F136" s="236" t="s">
        <v>156</v>
      </c>
      <c r="G136" s="233"/>
      <c r="H136" s="237">
        <v>3</v>
      </c>
      <c r="I136" s="238"/>
      <c r="J136" s="233"/>
      <c r="K136" s="233"/>
      <c r="L136" s="239"/>
      <c r="M136" s="240"/>
      <c r="N136" s="241"/>
      <c r="O136" s="241"/>
      <c r="P136" s="241"/>
      <c r="Q136" s="241"/>
      <c r="R136" s="241"/>
      <c r="S136" s="241"/>
      <c r="T136" s="242"/>
      <c r="U136" s="12"/>
      <c r="V136" s="12"/>
      <c r="W136" s="12"/>
      <c r="X136" s="12"/>
      <c r="Y136" s="12"/>
      <c r="Z136" s="12"/>
      <c r="AA136" s="12"/>
      <c r="AB136" s="12"/>
      <c r="AC136" s="12"/>
      <c r="AD136" s="12"/>
      <c r="AE136" s="12"/>
      <c r="AT136" s="243" t="s">
        <v>148</v>
      </c>
      <c r="AU136" s="243" t="s">
        <v>82</v>
      </c>
      <c r="AV136" s="12" t="s">
        <v>82</v>
      </c>
      <c r="AW136" s="12" t="s">
        <v>30</v>
      </c>
      <c r="AX136" s="12" t="s">
        <v>73</v>
      </c>
      <c r="AY136" s="243" t="s">
        <v>141</v>
      </c>
    </row>
    <row r="137" spans="1:51" s="13" customFormat="1" ht="12">
      <c r="A137" s="13"/>
      <c r="B137" s="244"/>
      <c r="C137" s="245"/>
      <c r="D137" s="234" t="s">
        <v>148</v>
      </c>
      <c r="E137" s="246" t="s">
        <v>1</v>
      </c>
      <c r="F137" s="247" t="s">
        <v>150</v>
      </c>
      <c r="G137" s="245"/>
      <c r="H137" s="248">
        <v>3</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148</v>
      </c>
      <c r="AU137" s="254" t="s">
        <v>82</v>
      </c>
      <c r="AV137" s="13" t="s">
        <v>147</v>
      </c>
      <c r="AW137" s="13" t="s">
        <v>30</v>
      </c>
      <c r="AX137" s="13" t="s">
        <v>80</v>
      </c>
      <c r="AY137" s="254" t="s">
        <v>141</v>
      </c>
    </row>
    <row r="138" spans="1:65" s="2" customFormat="1" ht="24.15" customHeight="1">
      <c r="A138" s="38"/>
      <c r="B138" s="39"/>
      <c r="C138" s="219" t="s">
        <v>156</v>
      </c>
      <c r="D138" s="219" t="s">
        <v>142</v>
      </c>
      <c r="E138" s="220" t="s">
        <v>894</v>
      </c>
      <c r="F138" s="221" t="s">
        <v>895</v>
      </c>
      <c r="G138" s="222" t="s">
        <v>889</v>
      </c>
      <c r="H138" s="223">
        <v>1</v>
      </c>
      <c r="I138" s="224"/>
      <c r="J138" s="225">
        <f>ROUND(I138*H138,2)</f>
        <v>0</v>
      </c>
      <c r="K138" s="221" t="s">
        <v>890</v>
      </c>
      <c r="L138" s="44"/>
      <c r="M138" s="226" t="s">
        <v>1</v>
      </c>
      <c r="N138" s="227" t="s">
        <v>38</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147</v>
      </c>
      <c r="AT138" s="230" t="s">
        <v>142</v>
      </c>
      <c r="AU138" s="230" t="s">
        <v>82</v>
      </c>
      <c r="AY138" s="17" t="s">
        <v>141</v>
      </c>
      <c r="BE138" s="231">
        <f>IF(N138="základní",J138,0)</f>
        <v>0</v>
      </c>
      <c r="BF138" s="231">
        <f>IF(N138="snížená",J138,0)</f>
        <v>0</v>
      </c>
      <c r="BG138" s="231">
        <f>IF(N138="zákl. přenesená",J138,0)</f>
        <v>0</v>
      </c>
      <c r="BH138" s="231">
        <f>IF(N138="sníž. přenesená",J138,0)</f>
        <v>0</v>
      </c>
      <c r="BI138" s="231">
        <f>IF(N138="nulová",J138,0)</f>
        <v>0</v>
      </c>
      <c r="BJ138" s="17" t="s">
        <v>80</v>
      </c>
      <c r="BK138" s="231">
        <f>ROUND(I138*H138,2)</f>
        <v>0</v>
      </c>
      <c r="BL138" s="17" t="s">
        <v>147</v>
      </c>
      <c r="BM138" s="230" t="s">
        <v>159</v>
      </c>
    </row>
    <row r="139" spans="1:51" s="14" customFormat="1" ht="12">
      <c r="A139" s="14"/>
      <c r="B139" s="259"/>
      <c r="C139" s="260"/>
      <c r="D139" s="234" t="s">
        <v>148</v>
      </c>
      <c r="E139" s="261" t="s">
        <v>1</v>
      </c>
      <c r="F139" s="262" t="s">
        <v>1125</v>
      </c>
      <c r="G139" s="260"/>
      <c r="H139" s="261" t="s">
        <v>1</v>
      </c>
      <c r="I139" s="263"/>
      <c r="J139" s="260"/>
      <c r="K139" s="260"/>
      <c r="L139" s="264"/>
      <c r="M139" s="265"/>
      <c r="N139" s="266"/>
      <c r="O139" s="266"/>
      <c r="P139" s="266"/>
      <c r="Q139" s="266"/>
      <c r="R139" s="266"/>
      <c r="S139" s="266"/>
      <c r="T139" s="267"/>
      <c r="U139" s="14"/>
      <c r="V139" s="14"/>
      <c r="W139" s="14"/>
      <c r="X139" s="14"/>
      <c r="Y139" s="14"/>
      <c r="Z139" s="14"/>
      <c r="AA139" s="14"/>
      <c r="AB139" s="14"/>
      <c r="AC139" s="14"/>
      <c r="AD139" s="14"/>
      <c r="AE139" s="14"/>
      <c r="AT139" s="268" t="s">
        <v>148</v>
      </c>
      <c r="AU139" s="268" t="s">
        <v>82</v>
      </c>
      <c r="AV139" s="14" t="s">
        <v>80</v>
      </c>
      <c r="AW139" s="14" t="s">
        <v>30</v>
      </c>
      <c r="AX139" s="14" t="s">
        <v>73</v>
      </c>
      <c r="AY139" s="268" t="s">
        <v>141</v>
      </c>
    </row>
    <row r="140" spans="1:51" s="12" customFormat="1" ht="12">
      <c r="A140" s="12"/>
      <c r="B140" s="232"/>
      <c r="C140" s="233"/>
      <c r="D140" s="234" t="s">
        <v>148</v>
      </c>
      <c r="E140" s="235" t="s">
        <v>1</v>
      </c>
      <c r="F140" s="236" t="s">
        <v>80</v>
      </c>
      <c r="G140" s="233"/>
      <c r="H140" s="237">
        <v>1</v>
      </c>
      <c r="I140" s="238"/>
      <c r="J140" s="233"/>
      <c r="K140" s="233"/>
      <c r="L140" s="239"/>
      <c r="M140" s="240"/>
      <c r="N140" s="241"/>
      <c r="O140" s="241"/>
      <c r="P140" s="241"/>
      <c r="Q140" s="241"/>
      <c r="R140" s="241"/>
      <c r="S140" s="241"/>
      <c r="T140" s="242"/>
      <c r="U140" s="12"/>
      <c r="V140" s="12"/>
      <c r="W140" s="12"/>
      <c r="X140" s="12"/>
      <c r="Y140" s="12"/>
      <c r="Z140" s="12"/>
      <c r="AA140" s="12"/>
      <c r="AB140" s="12"/>
      <c r="AC140" s="12"/>
      <c r="AD140" s="12"/>
      <c r="AE140" s="12"/>
      <c r="AT140" s="243" t="s">
        <v>148</v>
      </c>
      <c r="AU140" s="243" t="s">
        <v>82</v>
      </c>
      <c r="AV140" s="12" t="s">
        <v>82</v>
      </c>
      <c r="AW140" s="12" t="s">
        <v>30</v>
      </c>
      <c r="AX140" s="12" t="s">
        <v>73</v>
      </c>
      <c r="AY140" s="243" t="s">
        <v>141</v>
      </c>
    </row>
    <row r="141" spans="1:51" s="13" customFormat="1" ht="12">
      <c r="A141" s="13"/>
      <c r="B141" s="244"/>
      <c r="C141" s="245"/>
      <c r="D141" s="234" t="s">
        <v>148</v>
      </c>
      <c r="E141" s="246" t="s">
        <v>1</v>
      </c>
      <c r="F141" s="247" t="s">
        <v>150</v>
      </c>
      <c r="G141" s="245"/>
      <c r="H141" s="248">
        <v>1</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148</v>
      </c>
      <c r="AU141" s="254" t="s">
        <v>82</v>
      </c>
      <c r="AV141" s="13" t="s">
        <v>147</v>
      </c>
      <c r="AW141" s="13" t="s">
        <v>30</v>
      </c>
      <c r="AX141" s="13" t="s">
        <v>80</v>
      </c>
      <c r="AY141" s="254" t="s">
        <v>141</v>
      </c>
    </row>
    <row r="142" spans="1:65" s="2" customFormat="1" ht="24.15" customHeight="1">
      <c r="A142" s="38"/>
      <c r="B142" s="39"/>
      <c r="C142" s="219" t="s">
        <v>147</v>
      </c>
      <c r="D142" s="219" t="s">
        <v>142</v>
      </c>
      <c r="E142" s="220" t="s">
        <v>896</v>
      </c>
      <c r="F142" s="221" t="s">
        <v>897</v>
      </c>
      <c r="G142" s="222" t="s">
        <v>889</v>
      </c>
      <c r="H142" s="223">
        <v>7</v>
      </c>
      <c r="I142" s="224"/>
      <c r="J142" s="225">
        <f>ROUND(I142*H142,2)</f>
        <v>0</v>
      </c>
      <c r="K142" s="221" t="s">
        <v>890</v>
      </c>
      <c r="L142" s="44"/>
      <c r="M142" s="226" t="s">
        <v>1</v>
      </c>
      <c r="N142" s="227" t="s">
        <v>38</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147</v>
      </c>
      <c r="AT142" s="230" t="s">
        <v>142</v>
      </c>
      <c r="AU142" s="230" t="s">
        <v>82</v>
      </c>
      <c r="AY142" s="17" t="s">
        <v>141</v>
      </c>
      <c r="BE142" s="231">
        <f>IF(N142="základní",J142,0)</f>
        <v>0</v>
      </c>
      <c r="BF142" s="231">
        <f>IF(N142="snížená",J142,0)</f>
        <v>0</v>
      </c>
      <c r="BG142" s="231">
        <f>IF(N142="zákl. přenesená",J142,0)</f>
        <v>0</v>
      </c>
      <c r="BH142" s="231">
        <f>IF(N142="sníž. přenesená",J142,0)</f>
        <v>0</v>
      </c>
      <c r="BI142" s="231">
        <f>IF(N142="nulová",J142,0)</f>
        <v>0</v>
      </c>
      <c r="BJ142" s="17" t="s">
        <v>80</v>
      </c>
      <c r="BK142" s="231">
        <f>ROUND(I142*H142,2)</f>
        <v>0</v>
      </c>
      <c r="BL142" s="17" t="s">
        <v>147</v>
      </c>
      <c r="BM142" s="230" t="s">
        <v>162</v>
      </c>
    </row>
    <row r="143" spans="1:65" s="2" customFormat="1" ht="24.15" customHeight="1">
      <c r="A143" s="38"/>
      <c r="B143" s="39"/>
      <c r="C143" s="219" t="s">
        <v>140</v>
      </c>
      <c r="D143" s="219" t="s">
        <v>142</v>
      </c>
      <c r="E143" s="220" t="s">
        <v>898</v>
      </c>
      <c r="F143" s="221" t="s">
        <v>899</v>
      </c>
      <c r="G143" s="222" t="s">
        <v>889</v>
      </c>
      <c r="H143" s="223">
        <v>3</v>
      </c>
      <c r="I143" s="224"/>
      <c r="J143" s="225">
        <f>ROUND(I143*H143,2)</f>
        <v>0</v>
      </c>
      <c r="K143" s="221" t="s">
        <v>890</v>
      </c>
      <c r="L143" s="44"/>
      <c r="M143" s="226" t="s">
        <v>1</v>
      </c>
      <c r="N143" s="227" t="s">
        <v>38</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147</v>
      </c>
      <c r="AT143" s="230" t="s">
        <v>142</v>
      </c>
      <c r="AU143" s="230" t="s">
        <v>82</v>
      </c>
      <c r="AY143" s="17" t="s">
        <v>141</v>
      </c>
      <c r="BE143" s="231">
        <f>IF(N143="základní",J143,0)</f>
        <v>0</v>
      </c>
      <c r="BF143" s="231">
        <f>IF(N143="snížená",J143,0)</f>
        <v>0</v>
      </c>
      <c r="BG143" s="231">
        <f>IF(N143="zákl. přenesená",J143,0)</f>
        <v>0</v>
      </c>
      <c r="BH143" s="231">
        <f>IF(N143="sníž. přenesená",J143,0)</f>
        <v>0</v>
      </c>
      <c r="BI143" s="231">
        <f>IF(N143="nulová",J143,0)</f>
        <v>0</v>
      </c>
      <c r="BJ143" s="17" t="s">
        <v>80</v>
      </c>
      <c r="BK143" s="231">
        <f>ROUND(I143*H143,2)</f>
        <v>0</v>
      </c>
      <c r="BL143" s="17" t="s">
        <v>147</v>
      </c>
      <c r="BM143" s="230" t="s">
        <v>167</v>
      </c>
    </row>
    <row r="144" spans="1:65" s="2" customFormat="1" ht="24.15" customHeight="1">
      <c r="A144" s="38"/>
      <c r="B144" s="39"/>
      <c r="C144" s="219" t="s">
        <v>159</v>
      </c>
      <c r="D144" s="219" t="s">
        <v>142</v>
      </c>
      <c r="E144" s="220" t="s">
        <v>900</v>
      </c>
      <c r="F144" s="221" t="s">
        <v>901</v>
      </c>
      <c r="G144" s="222" t="s">
        <v>889</v>
      </c>
      <c r="H144" s="223">
        <v>1</v>
      </c>
      <c r="I144" s="224"/>
      <c r="J144" s="225">
        <f>ROUND(I144*H144,2)</f>
        <v>0</v>
      </c>
      <c r="K144" s="221" t="s">
        <v>890</v>
      </c>
      <c r="L144" s="44"/>
      <c r="M144" s="226" t="s">
        <v>1</v>
      </c>
      <c r="N144" s="227" t="s">
        <v>38</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147</v>
      </c>
      <c r="AT144" s="230" t="s">
        <v>142</v>
      </c>
      <c r="AU144" s="230" t="s">
        <v>82</v>
      </c>
      <c r="AY144" s="17" t="s">
        <v>141</v>
      </c>
      <c r="BE144" s="231">
        <f>IF(N144="základní",J144,0)</f>
        <v>0</v>
      </c>
      <c r="BF144" s="231">
        <f>IF(N144="snížená",J144,0)</f>
        <v>0</v>
      </c>
      <c r="BG144" s="231">
        <f>IF(N144="zákl. přenesená",J144,0)</f>
        <v>0</v>
      </c>
      <c r="BH144" s="231">
        <f>IF(N144="sníž. přenesená",J144,0)</f>
        <v>0</v>
      </c>
      <c r="BI144" s="231">
        <f>IF(N144="nulová",J144,0)</f>
        <v>0</v>
      </c>
      <c r="BJ144" s="17" t="s">
        <v>80</v>
      </c>
      <c r="BK144" s="231">
        <f>ROUND(I144*H144,2)</f>
        <v>0</v>
      </c>
      <c r="BL144" s="17" t="s">
        <v>147</v>
      </c>
      <c r="BM144" s="230" t="s">
        <v>172</v>
      </c>
    </row>
    <row r="145" spans="1:65" s="2" customFormat="1" ht="24.15" customHeight="1">
      <c r="A145" s="38"/>
      <c r="B145" s="39"/>
      <c r="C145" s="219" t="s">
        <v>175</v>
      </c>
      <c r="D145" s="219" t="s">
        <v>142</v>
      </c>
      <c r="E145" s="220" t="s">
        <v>902</v>
      </c>
      <c r="F145" s="221" t="s">
        <v>903</v>
      </c>
      <c r="G145" s="222" t="s">
        <v>889</v>
      </c>
      <c r="H145" s="223">
        <v>7</v>
      </c>
      <c r="I145" s="224"/>
      <c r="J145" s="225">
        <f>ROUND(I145*H145,2)</f>
        <v>0</v>
      </c>
      <c r="K145" s="221" t="s">
        <v>890</v>
      </c>
      <c r="L145" s="44"/>
      <c r="M145" s="226" t="s">
        <v>1</v>
      </c>
      <c r="N145" s="227" t="s">
        <v>38</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147</v>
      </c>
      <c r="AT145" s="230" t="s">
        <v>142</v>
      </c>
      <c r="AU145" s="230" t="s">
        <v>82</v>
      </c>
      <c r="AY145" s="17" t="s">
        <v>141</v>
      </c>
      <c r="BE145" s="231">
        <f>IF(N145="základní",J145,0)</f>
        <v>0</v>
      </c>
      <c r="BF145" s="231">
        <f>IF(N145="snížená",J145,0)</f>
        <v>0</v>
      </c>
      <c r="BG145" s="231">
        <f>IF(N145="zákl. přenesená",J145,0)</f>
        <v>0</v>
      </c>
      <c r="BH145" s="231">
        <f>IF(N145="sníž. přenesená",J145,0)</f>
        <v>0</v>
      </c>
      <c r="BI145" s="231">
        <f>IF(N145="nulová",J145,0)</f>
        <v>0</v>
      </c>
      <c r="BJ145" s="17" t="s">
        <v>80</v>
      </c>
      <c r="BK145" s="231">
        <f>ROUND(I145*H145,2)</f>
        <v>0</v>
      </c>
      <c r="BL145" s="17" t="s">
        <v>147</v>
      </c>
      <c r="BM145" s="230" t="s">
        <v>178</v>
      </c>
    </row>
    <row r="146" spans="1:65" s="2" customFormat="1" ht="24.15" customHeight="1">
      <c r="A146" s="38"/>
      <c r="B146" s="39"/>
      <c r="C146" s="219" t="s">
        <v>162</v>
      </c>
      <c r="D146" s="219" t="s">
        <v>142</v>
      </c>
      <c r="E146" s="220" t="s">
        <v>904</v>
      </c>
      <c r="F146" s="221" t="s">
        <v>905</v>
      </c>
      <c r="G146" s="222" t="s">
        <v>889</v>
      </c>
      <c r="H146" s="223">
        <v>3</v>
      </c>
      <c r="I146" s="224"/>
      <c r="J146" s="225">
        <f>ROUND(I146*H146,2)</f>
        <v>0</v>
      </c>
      <c r="K146" s="221" t="s">
        <v>890</v>
      </c>
      <c r="L146" s="44"/>
      <c r="M146" s="226" t="s">
        <v>1</v>
      </c>
      <c r="N146" s="227" t="s">
        <v>38</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147</v>
      </c>
      <c r="AT146" s="230" t="s">
        <v>142</v>
      </c>
      <c r="AU146" s="230" t="s">
        <v>82</v>
      </c>
      <c r="AY146" s="17" t="s">
        <v>141</v>
      </c>
      <c r="BE146" s="231">
        <f>IF(N146="základní",J146,0)</f>
        <v>0</v>
      </c>
      <c r="BF146" s="231">
        <f>IF(N146="snížená",J146,0)</f>
        <v>0</v>
      </c>
      <c r="BG146" s="231">
        <f>IF(N146="zákl. přenesená",J146,0)</f>
        <v>0</v>
      </c>
      <c r="BH146" s="231">
        <f>IF(N146="sníž. přenesená",J146,0)</f>
        <v>0</v>
      </c>
      <c r="BI146" s="231">
        <f>IF(N146="nulová",J146,0)</f>
        <v>0</v>
      </c>
      <c r="BJ146" s="17" t="s">
        <v>80</v>
      </c>
      <c r="BK146" s="231">
        <f>ROUND(I146*H146,2)</f>
        <v>0</v>
      </c>
      <c r="BL146" s="17" t="s">
        <v>147</v>
      </c>
      <c r="BM146" s="230" t="s">
        <v>182</v>
      </c>
    </row>
    <row r="147" spans="1:65" s="2" customFormat="1" ht="24.15" customHeight="1">
      <c r="A147" s="38"/>
      <c r="B147" s="39"/>
      <c r="C147" s="219" t="s">
        <v>184</v>
      </c>
      <c r="D147" s="219" t="s">
        <v>142</v>
      </c>
      <c r="E147" s="220" t="s">
        <v>906</v>
      </c>
      <c r="F147" s="221" t="s">
        <v>907</v>
      </c>
      <c r="G147" s="222" t="s">
        <v>889</v>
      </c>
      <c r="H147" s="223">
        <v>1</v>
      </c>
      <c r="I147" s="224"/>
      <c r="J147" s="225">
        <f>ROUND(I147*H147,2)</f>
        <v>0</v>
      </c>
      <c r="K147" s="221" t="s">
        <v>890</v>
      </c>
      <c r="L147" s="44"/>
      <c r="M147" s="226" t="s">
        <v>1</v>
      </c>
      <c r="N147" s="227" t="s">
        <v>38</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147</v>
      </c>
      <c r="AT147" s="230" t="s">
        <v>142</v>
      </c>
      <c r="AU147" s="230" t="s">
        <v>82</v>
      </c>
      <c r="AY147" s="17" t="s">
        <v>141</v>
      </c>
      <c r="BE147" s="231">
        <f>IF(N147="základní",J147,0)</f>
        <v>0</v>
      </c>
      <c r="BF147" s="231">
        <f>IF(N147="snížená",J147,0)</f>
        <v>0</v>
      </c>
      <c r="BG147" s="231">
        <f>IF(N147="zákl. přenesená",J147,0)</f>
        <v>0</v>
      </c>
      <c r="BH147" s="231">
        <f>IF(N147="sníž. přenesená",J147,0)</f>
        <v>0</v>
      </c>
      <c r="BI147" s="231">
        <f>IF(N147="nulová",J147,0)</f>
        <v>0</v>
      </c>
      <c r="BJ147" s="17" t="s">
        <v>80</v>
      </c>
      <c r="BK147" s="231">
        <f>ROUND(I147*H147,2)</f>
        <v>0</v>
      </c>
      <c r="BL147" s="17" t="s">
        <v>147</v>
      </c>
      <c r="BM147" s="230" t="s">
        <v>187</v>
      </c>
    </row>
    <row r="148" spans="1:65" s="2" customFormat="1" ht="24.15" customHeight="1">
      <c r="A148" s="38"/>
      <c r="B148" s="39"/>
      <c r="C148" s="219" t="s">
        <v>167</v>
      </c>
      <c r="D148" s="219" t="s">
        <v>142</v>
      </c>
      <c r="E148" s="220" t="s">
        <v>908</v>
      </c>
      <c r="F148" s="221" t="s">
        <v>909</v>
      </c>
      <c r="G148" s="222" t="s">
        <v>269</v>
      </c>
      <c r="H148" s="223">
        <v>120</v>
      </c>
      <c r="I148" s="224"/>
      <c r="J148" s="225">
        <f>ROUND(I148*H148,2)</f>
        <v>0</v>
      </c>
      <c r="K148" s="221" t="s">
        <v>890</v>
      </c>
      <c r="L148" s="44"/>
      <c r="M148" s="226" t="s">
        <v>1</v>
      </c>
      <c r="N148" s="227" t="s">
        <v>38</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147</v>
      </c>
      <c r="AT148" s="230" t="s">
        <v>142</v>
      </c>
      <c r="AU148" s="230" t="s">
        <v>82</v>
      </c>
      <c r="AY148" s="17" t="s">
        <v>141</v>
      </c>
      <c r="BE148" s="231">
        <f>IF(N148="základní",J148,0)</f>
        <v>0</v>
      </c>
      <c r="BF148" s="231">
        <f>IF(N148="snížená",J148,0)</f>
        <v>0</v>
      </c>
      <c r="BG148" s="231">
        <f>IF(N148="zákl. přenesená",J148,0)</f>
        <v>0</v>
      </c>
      <c r="BH148" s="231">
        <f>IF(N148="sníž. přenesená",J148,0)</f>
        <v>0</v>
      </c>
      <c r="BI148" s="231">
        <f>IF(N148="nulová",J148,0)</f>
        <v>0</v>
      </c>
      <c r="BJ148" s="17" t="s">
        <v>80</v>
      </c>
      <c r="BK148" s="231">
        <f>ROUND(I148*H148,2)</f>
        <v>0</v>
      </c>
      <c r="BL148" s="17" t="s">
        <v>147</v>
      </c>
      <c r="BM148" s="230" t="s">
        <v>192</v>
      </c>
    </row>
    <row r="149" spans="1:51" s="14" customFormat="1" ht="12">
      <c r="A149" s="14"/>
      <c r="B149" s="259"/>
      <c r="C149" s="260"/>
      <c r="D149" s="234" t="s">
        <v>148</v>
      </c>
      <c r="E149" s="261" t="s">
        <v>1</v>
      </c>
      <c r="F149" s="262" t="s">
        <v>912</v>
      </c>
      <c r="G149" s="260"/>
      <c r="H149" s="261" t="s">
        <v>1</v>
      </c>
      <c r="I149" s="263"/>
      <c r="J149" s="260"/>
      <c r="K149" s="260"/>
      <c r="L149" s="264"/>
      <c r="M149" s="265"/>
      <c r="N149" s="266"/>
      <c r="O149" s="266"/>
      <c r="P149" s="266"/>
      <c r="Q149" s="266"/>
      <c r="R149" s="266"/>
      <c r="S149" s="266"/>
      <c r="T149" s="267"/>
      <c r="U149" s="14"/>
      <c r="V149" s="14"/>
      <c r="W149" s="14"/>
      <c r="X149" s="14"/>
      <c r="Y149" s="14"/>
      <c r="Z149" s="14"/>
      <c r="AA149" s="14"/>
      <c r="AB149" s="14"/>
      <c r="AC149" s="14"/>
      <c r="AD149" s="14"/>
      <c r="AE149" s="14"/>
      <c r="AT149" s="268" t="s">
        <v>148</v>
      </c>
      <c r="AU149" s="268" t="s">
        <v>82</v>
      </c>
      <c r="AV149" s="14" t="s">
        <v>80</v>
      </c>
      <c r="AW149" s="14" t="s">
        <v>30</v>
      </c>
      <c r="AX149" s="14" t="s">
        <v>73</v>
      </c>
      <c r="AY149" s="268" t="s">
        <v>141</v>
      </c>
    </row>
    <row r="150" spans="1:51" s="12" customFormat="1" ht="12">
      <c r="A150" s="12"/>
      <c r="B150" s="232"/>
      <c r="C150" s="233"/>
      <c r="D150" s="234" t="s">
        <v>148</v>
      </c>
      <c r="E150" s="235" t="s">
        <v>1</v>
      </c>
      <c r="F150" s="236" t="s">
        <v>913</v>
      </c>
      <c r="G150" s="233"/>
      <c r="H150" s="237">
        <v>120</v>
      </c>
      <c r="I150" s="238"/>
      <c r="J150" s="233"/>
      <c r="K150" s="233"/>
      <c r="L150" s="239"/>
      <c r="M150" s="240"/>
      <c r="N150" s="241"/>
      <c r="O150" s="241"/>
      <c r="P150" s="241"/>
      <c r="Q150" s="241"/>
      <c r="R150" s="241"/>
      <c r="S150" s="241"/>
      <c r="T150" s="242"/>
      <c r="U150" s="12"/>
      <c r="V150" s="12"/>
      <c r="W150" s="12"/>
      <c r="X150" s="12"/>
      <c r="Y150" s="12"/>
      <c r="Z150" s="12"/>
      <c r="AA150" s="12"/>
      <c r="AB150" s="12"/>
      <c r="AC150" s="12"/>
      <c r="AD150" s="12"/>
      <c r="AE150" s="12"/>
      <c r="AT150" s="243" t="s">
        <v>148</v>
      </c>
      <c r="AU150" s="243" t="s">
        <v>82</v>
      </c>
      <c r="AV150" s="12" t="s">
        <v>82</v>
      </c>
      <c r="AW150" s="12" t="s">
        <v>30</v>
      </c>
      <c r="AX150" s="12" t="s">
        <v>73</v>
      </c>
      <c r="AY150" s="243" t="s">
        <v>141</v>
      </c>
    </row>
    <row r="151" spans="1:51" s="13" customFormat="1" ht="12">
      <c r="A151" s="13"/>
      <c r="B151" s="244"/>
      <c r="C151" s="245"/>
      <c r="D151" s="234" t="s">
        <v>148</v>
      </c>
      <c r="E151" s="246" t="s">
        <v>1</v>
      </c>
      <c r="F151" s="247" t="s">
        <v>150</v>
      </c>
      <c r="G151" s="245"/>
      <c r="H151" s="248">
        <v>120</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148</v>
      </c>
      <c r="AU151" s="254" t="s">
        <v>82</v>
      </c>
      <c r="AV151" s="13" t="s">
        <v>147</v>
      </c>
      <c r="AW151" s="13" t="s">
        <v>30</v>
      </c>
      <c r="AX151" s="13" t="s">
        <v>80</v>
      </c>
      <c r="AY151" s="254" t="s">
        <v>141</v>
      </c>
    </row>
    <row r="152" spans="1:65" s="2" customFormat="1" ht="14.4" customHeight="1">
      <c r="A152" s="38"/>
      <c r="B152" s="39"/>
      <c r="C152" s="219" t="s">
        <v>197</v>
      </c>
      <c r="D152" s="219" t="s">
        <v>142</v>
      </c>
      <c r="E152" s="220" t="s">
        <v>914</v>
      </c>
      <c r="F152" s="221" t="s">
        <v>915</v>
      </c>
      <c r="G152" s="222" t="s">
        <v>269</v>
      </c>
      <c r="H152" s="223">
        <v>240</v>
      </c>
      <c r="I152" s="224"/>
      <c r="J152" s="225">
        <f>ROUND(I152*H152,2)</f>
        <v>0</v>
      </c>
      <c r="K152" s="221" t="s">
        <v>890</v>
      </c>
      <c r="L152" s="44"/>
      <c r="M152" s="226" t="s">
        <v>1</v>
      </c>
      <c r="N152" s="227" t="s">
        <v>38</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147</v>
      </c>
      <c r="AT152" s="230" t="s">
        <v>142</v>
      </c>
      <c r="AU152" s="230" t="s">
        <v>82</v>
      </c>
      <c r="AY152" s="17" t="s">
        <v>141</v>
      </c>
      <c r="BE152" s="231">
        <f>IF(N152="základní",J152,0)</f>
        <v>0</v>
      </c>
      <c r="BF152" s="231">
        <f>IF(N152="snížená",J152,0)</f>
        <v>0</v>
      </c>
      <c r="BG152" s="231">
        <f>IF(N152="zákl. přenesená",J152,0)</f>
        <v>0</v>
      </c>
      <c r="BH152" s="231">
        <f>IF(N152="sníž. přenesená",J152,0)</f>
        <v>0</v>
      </c>
      <c r="BI152" s="231">
        <f>IF(N152="nulová",J152,0)</f>
        <v>0</v>
      </c>
      <c r="BJ152" s="17" t="s">
        <v>80</v>
      </c>
      <c r="BK152" s="231">
        <f>ROUND(I152*H152,2)</f>
        <v>0</v>
      </c>
      <c r="BL152" s="17" t="s">
        <v>147</v>
      </c>
      <c r="BM152" s="230" t="s">
        <v>201</v>
      </c>
    </row>
    <row r="153" spans="1:51" s="14" customFormat="1" ht="12">
      <c r="A153" s="14"/>
      <c r="B153" s="259"/>
      <c r="C153" s="260"/>
      <c r="D153" s="234" t="s">
        <v>148</v>
      </c>
      <c r="E153" s="261" t="s">
        <v>1</v>
      </c>
      <c r="F153" s="262" t="s">
        <v>918</v>
      </c>
      <c r="G153" s="260"/>
      <c r="H153" s="261" t="s">
        <v>1</v>
      </c>
      <c r="I153" s="263"/>
      <c r="J153" s="260"/>
      <c r="K153" s="260"/>
      <c r="L153" s="264"/>
      <c r="M153" s="265"/>
      <c r="N153" s="266"/>
      <c r="O153" s="266"/>
      <c r="P153" s="266"/>
      <c r="Q153" s="266"/>
      <c r="R153" s="266"/>
      <c r="S153" s="266"/>
      <c r="T153" s="267"/>
      <c r="U153" s="14"/>
      <c r="V153" s="14"/>
      <c r="W153" s="14"/>
      <c r="X153" s="14"/>
      <c r="Y153" s="14"/>
      <c r="Z153" s="14"/>
      <c r="AA153" s="14"/>
      <c r="AB153" s="14"/>
      <c r="AC153" s="14"/>
      <c r="AD153" s="14"/>
      <c r="AE153" s="14"/>
      <c r="AT153" s="268" t="s">
        <v>148</v>
      </c>
      <c r="AU153" s="268" t="s">
        <v>82</v>
      </c>
      <c r="AV153" s="14" t="s">
        <v>80</v>
      </c>
      <c r="AW153" s="14" t="s">
        <v>30</v>
      </c>
      <c r="AX153" s="14" t="s">
        <v>73</v>
      </c>
      <c r="AY153" s="268" t="s">
        <v>141</v>
      </c>
    </row>
    <row r="154" spans="1:51" s="12" customFormat="1" ht="12">
      <c r="A154" s="12"/>
      <c r="B154" s="232"/>
      <c r="C154" s="233"/>
      <c r="D154" s="234" t="s">
        <v>148</v>
      </c>
      <c r="E154" s="235" t="s">
        <v>1</v>
      </c>
      <c r="F154" s="236" t="s">
        <v>919</v>
      </c>
      <c r="G154" s="233"/>
      <c r="H154" s="237">
        <v>240</v>
      </c>
      <c r="I154" s="238"/>
      <c r="J154" s="233"/>
      <c r="K154" s="233"/>
      <c r="L154" s="239"/>
      <c r="M154" s="240"/>
      <c r="N154" s="241"/>
      <c r="O154" s="241"/>
      <c r="P154" s="241"/>
      <c r="Q154" s="241"/>
      <c r="R154" s="241"/>
      <c r="S154" s="241"/>
      <c r="T154" s="242"/>
      <c r="U154" s="12"/>
      <c r="V154" s="12"/>
      <c r="W154" s="12"/>
      <c r="X154" s="12"/>
      <c r="Y154" s="12"/>
      <c r="Z154" s="12"/>
      <c r="AA154" s="12"/>
      <c r="AB154" s="12"/>
      <c r="AC154" s="12"/>
      <c r="AD154" s="12"/>
      <c r="AE154" s="12"/>
      <c r="AT154" s="243" t="s">
        <v>148</v>
      </c>
      <c r="AU154" s="243" t="s">
        <v>82</v>
      </c>
      <c r="AV154" s="12" t="s">
        <v>82</v>
      </c>
      <c r="AW154" s="12" t="s">
        <v>30</v>
      </c>
      <c r="AX154" s="12" t="s">
        <v>73</v>
      </c>
      <c r="AY154" s="243" t="s">
        <v>141</v>
      </c>
    </row>
    <row r="155" spans="1:51" s="13" customFormat="1" ht="12">
      <c r="A155" s="13"/>
      <c r="B155" s="244"/>
      <c r="C155" s="245"/>
      <c r="D155" s="234" t="s">
        <v>148</v>
      </c>
      <c r="E155" s="246" t="s">
        <v>1</v>
      </c>
      <c r="F155" s="247" t="s">
        <v>150</v>
      </c>
      <c r="G155" s="245"/>
      <c r="H155" s="248">
        <v>240</v>
      </c>
      <c r="I155" s="249"/>
      <c r="J155" s="245"/>
      <c r="K155" s="245"/>
      <c r="L155" s="250"/>
      <c r="M155" s="251"/>
      <c r="N155" s="252"/>
      <c r="O155" s="252"/>
      <c r="P155" s="252"/>
      <c r="Q155" s="252"/>
      <c r="R155" s="252"/>
      <c r="S155" s="252"/>
      <c r="T155" s="253"/>
      <c r="U155" s="13"/>
      <c r="V155" s="13"/>
      <c r="W155" s="13"/>
      <c r="X155" s="13"/>
      <c r="Y155" s="13"/>
      <c r="Z155" s="13"/>
      <c r="AA155" s="13"/>
      <c r="AB155" s="13"/>
      <c r="AC155" s="13"/>
      <c r="AD155" s="13"/>
      <c r="AE155" s="13"/>
      <c r="AT155" s="254" t="s">
        <v>148</v>
      </c>
      <c r="AU155" s="254" t="s">
        <v>82</v>
      </c>
      <c r="AV155" s="13" t="s">
        <v>147</v>
      </c>
      <c r="AW155" s="13" t="s">
        <v>30</v>
      </c>
      <c r="AX155" s="13" t="s">
        <v>80</v>
      </c>
      <c r="AY155" s="254" t="s">
        <v>141</v>
      </c>
    </row>
    <row r="156" spans="1:65" s="2" customFormat="1" ht="24.15" customHeight="1">
      <c r="A156" s="38"/>
      <c r="B156" s="39"/>
      <c r="C156" s="219" t="s">
        <v>172</v>
      </c>
      <c r="D156" s="219" t="s">
        <v>142</v>
      </c>
      <c r="E156" s="220" t="s">
        <v>920</v>
      </c>
      <c r="F156" s="221" t="s">
        <v>921</v>
      </c>
      <c r="G156" s="222" t="s">
        <v>269</v>
      </c>
      <c r="H156" s="223">
        <v>446</v>
      </c>
      <c r="I156" s="224"/>
      <c r="J156" s="225">
        <f>ROUND(I156*H156,2)</f>
        <v>0</v>
      </c>
      <c r="K156" s="221" t="s">
        <v>890</v>
      </c>
      <c r="L156" s="44"/>
      <c r="M156" s="226" t="s">
        <v>1</v>
      </c>
      <c r="N156" s="227" t="s">
        <v>38</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147</v>
      </c>
      <c r="AT156" s="230" t="s">
        <v>142</v>
      </c>
      <c r="AU156" s="230" t="s">
        <v>82</v>
      </c>
      <c r="AY156" s="17" t="s">
        <v>141</v>
      </c>
      <c r="BE156" s="231">
        <f>IF(N156="základní",J156,0)</f>
        <v>0</v>
      </c>
      <c r="BF156" s="231">
        <f>IF(N156="snížená",J156,0)</f>
        <v>0</v>
      </c>
      <c r="BG156" s="231">
        <f>IF(N156="zákl. přenesená",J156,0)</f>
        <v>0</v>
      </c>
      <c r="BH156" s="231">
        <f>IF(N156="sníž. přenesená",J156,0)</f>
        <v>0</v>
      </c>
      <c r="BI156" s="231">
        <f>IF(N156="nulová",J156,0)</f>
        <v>0</v>
      </c>
      <c r="BJ156" s="17" t="s">
        <v>80</v>
      </c>
      <c r="BK156" s="231">
        <f>ROUND(I156*H156,2)</f>
        <v>0</v>
      </c>
      <c r="BL156" s="17" t="s">
        <v>147</v>
      </c>
      <c r="BM156" s="230" t="s">
        <v>207</v>
      </c>
    </row>
    <row r="157" spans="1:51" s="12" customFormat="1" ht="12">
      <c r="A157" s="12"/>
      <c r="B157" s="232"/>
      <c r="C157" s="233"/>
      <c r="D157" s="234" t="s">
        <v>148</v>
      </c>
      <c r="E157" s="235" t="s">
        <v>1</v>
      </c>
      <c r="F157" s="236" t="s">
        <v>1126</v>
      </c>
      <c r="G157" s="233"/>
      <c r="H157" s="237">
        <v>260</v>
      </c>
      <c r="I157" s="238"/>
      <c r="J157" s="233"/>
      <c r="K157" s="233"/>
      <c r="L157" s="239"/>
      <c r="M157" s="240"/>
      <c r="N157" s="241"/>
      <c r="O157" s="241"/>
      <c r="P157" s="241"/>
      <c r="Q157" s="241"/>
      <c r="R157" s="241"/>
      <c r="S157" s="241"/>
      <c r="T157" s="242"/>
      <c r="U157" s="12"/>
      <c r="V157" s="12"/>
      <c r="W157" s="12"/>
      <c r="X157" s="12"/>
      <c r="Y157" s="12"/>
      <c r="Z157" s="12"/>
      <c r="AA157" s="12"/>
      <c r="AB157" s="12"/>
      <c r="AC157" s="12"/>
      <c r="AD157" s="12"/>
      <c r="AE157" s="12"/>
      <c r="AT157" s="243" t="s">
        <v>148</v>
      </c>
      <c r="AU157" s="243" t="s">
        <v>82</v>
      </c>
      <c r="AV157" s="12" t="s">
        <v>82</v>
      </c>
      <c r="AW157" s="12" t="s">
        <v>30</v>
      </c>
      <c r="AX157" s="12" t="s">
        <v>73</v>
      </c>
      <c r="AY157" s="243" t="s">
        <v>141</v>
      </c>
    </row>
    <row r="158" spans="1:51" s="12" customFormat="1" ht="12">
      <c r="A158" s="12"/>
      <c r="B158" s="232"/>
      <c r="C158" s="233"/>
      <c r="D158" s="234" t="s">
        <v>148</v>
      </c>
      <c r="E158" s="235" t="s">
        <v>1</v>
      </c>
      <c r="F158" s="236" t="s">
        <v>1127</v>
      </c>
      <c r="G158" s="233"/>
      <c r="H158" s="237">
        <v>186</v>
      </c>
      <c r="I158" s="238"/>
      <c r="J158" s="233"/>
      <c r="K158" s="233"/>
      <c r="L158" s="239"/>
      <c r="M158" s="240"/>
      <c r="N158" s="241"/>
      <c r="O158" s="241"/>
      <c r="P158" s="241"/>
      <c r="Q158" s="241"/>
      <c r="R158" s="241"/>
      <c r="S158" s="241"/>
      <c r="T158" s="242"/>
      <c r="U158" s="12"/>
      <c r="V158" s="12"/>
      <c r="W158" s="12"/>
      <c r="X158" s="12"/>
      <c r="Y158" s="12"/>
      <c r="Z158" s="12"/>
      <c r="AA158" s="12"/>
      <c r="AB158" s="12"/>
      <c r="AC158" s="12"/>
      <c r="AD158" s="12"/>
      <c r="AE158" s="12"/>
      <c r="AT158" s="243" t="s">
        <v>148</v>
      </c>
      <c r="AU158" s="243" t="s">
        <v>82</v>
      </c>
      <c r="AV158" s="12" t="s">
        <v>82</v>
      </c>
      <c r="AW158" s="12" t="s">
        <v>30</v>
      </c>
      <c r="AX158" s="12" t="s">
        <v>73</v>
      </c>
      <c r="AY158" s="243" t="s">
        <v>141</v>
      </c>
    </row>
    <row r="159" spans="1:51" s="13" customFormat="1" ht="12">
      <c r="A159" s="13"/>
      <c r="B159" s="244"/>
      <c r="C159" s="245"/>
      <c r="D159" s="234" t="s">
        <v>148</v>
      </c>
      <c r="E159" s="246" t="s">
        <v>1</v>
      </c>
      <c r="F159" s="247" t="s">
        <v>150</v>
      </c>
      <c r="G159" s="245"/>
      <c r="H159" s="248">
        <v>446</v>
      </c>
      <c r="I159" s="249"/>
      <c r="J159" s="245"/>
      <c r="K159" s="245"/>
      <c r="L159" s="250"/>
      <c r="M159" s="251"/>
      <c r="N159" s="252"/>
      <c r="O159" s="252"/>
      <c r="P159" s="252"/>
      <c r="Q159" s="252"/>
      <c r="R159" s="252"/>
      <c r="S159" s="252"/>
      <c r="T159" s="253"/>
      <c r="U159" s="13"/>
      <c r="V159" s="13"/>
      <c r="W159" s="13"/>
      <c r="X159" s="13"/>
      <c r="Y159" s="13"/>
      <c r="Z159" s="13"/>
      <c r="AA159" s="13"/>
      <c r="AB159" s="13"/>
      <c r="AC159" s="13"/>
      <c r="AD159" s="13"/>
      <c r="AE159" s="13"/>
      <c r="AT159" s="254" t="s">
        <v>148</v>
      </c>
      <c r="AU159" s="254" t="s">
        <v>82</v>
      </c>
      <c r="AV159" s="13" t="s">
        <v>147</v>
      </c>
      <c r="AW159" s="13" t="s">
        <v>30</v>
      </c>
      <c r="AX159" s="13" t="s">
        <v>80</v>
      </c>
      <c r="AY159" s="254" t="s">
        <v>141</v>
      </c>
    </row>
    <row r="160" spans="1:65" s="2" customFormat="1" ht="24.15" customHeight="1">
      <c r="A160" s="38"/>
      <c r="B160" s="39"/>
      <c r="C160" s="219" t="s">
        <v>210</v>
      </c>
      <c r="D160" s="219" t="s">
        <v>142</v>
      </c>
      <c r="E160" s="220" t="s">
        <v>1128</v>
      </c>
      <c r="F160" s="221" t="s">
        <v>1129</v>
      </c>
      <c r="G160" s="222" t="s">
        <v>743</v>
      </c>
      <c r="H160" s="223">
        <v>528.55</v>
      </c>
      <c r="I160" s="224"/>
      <c r="J160" s="225">
        <f>ROUND(I160*H160,2)</f>
        <v>0</v>
      </c>
      <c r="K160" s="221" t="s">
        <v>890</v>
      </c>
      <c r="L160" s="44"/>
      <c r="M160" s="226" t="s">
        <v>1</v>
      </c>
      <c r="N160" s="227" t="s">
        <v>38</v>
      </c>
      <c r="O160" s="91"/>
      <c r="P160" s="228">
        <f>O160*H160</f>
        <v>0</v>
      </c>
      <c r="Q160" s="228">
        <v>0</v>
      </c>
      <c r="R160" s="228">
        <f>Q160*H160</f>
        <v>0</v>
      </c>
      <c r="S160" s="228">
        <v>0</v>
      </c>
      <c r="T160" s="229">
        <f>S160*H160</f>
        <v>0</v>
      </c>
      <c r="U160" s="38"/>
      <c r="V160" s="38"/>
      <c r="W160" s="38"/>
      <c r="X160" s="38"/>
      <c r="Y160" s="38"/>
      <c r="Z160" s="38"/>
      <c r="AA160" s="38"/>
      <c r="AB160" s="38"/>
      <c r="AC160" s="38"/>
      <c r="AD160" s="38"/>
      <c r="AE160" s="38"/>
      <c r="AR160" s="230" t="s">
        <v>147</v>
      </c>
      <c r="AT160" s="230" t="s">
        <v>142</v>
      </c>
      <c r="AU160" s="230" t="s">
        <v>82</v>
      </c>
      <c r="AY160" s="17" t="s">
        <v>141</v>
      </c>
      <c r="BE160" s="231">
        <f>IF(N160="základní",J160,0)</f>
        <v>0</v>
      </c>
      <c r="BF160" s="231">
        <f>IF(N160="snížená",J160,0)</f>
        <v>0</v>
      </c>
      <c r="BG160" s="231">
        <f>IF(N160="zákl. přenesená",J160,0)</f>
        <v>0</v>
      </c>
      <c r="BH160" s="231">
        <f>IF(N160="sníž. přenesená",J160,0)</f>
        <v>0</v>
      </c>
      <c r="BI160" s="231">
        <f>IF(N160="nulová",J160,0)</f>
        <v>0</v>
      </c>
      <c r="BJ160" s="17" t="s">
        <v>80</v>
      </c>
      <c r="BK160" s="231">
        <f>ROUND(I160*H160,2)</f>
        <v>0</v>
      </c>
      <c r="BL160" s="17" t="s">
        <v>147</v>
      </c>
      <c r="BM160" s="230" t="s">
        <v>213</v>
      </c>
    </row>
    <row r="161" spans="1:51" s="14" customFormat="1" ht="12">
      <c r="A161" s="14"/>
      <c r="B161" s="259"/>
      <c r="C161" s="260"/>
      <c r="D161" s="234" t="s">
        <v>148</v>
      </c>
      <c r="E161" s="261" t="s">
        <v>1</v>
      </c>
      <c r="F161" s="262" t="s">
        <v>1130</v>
      </c>
      <c r="G161" s="260"/>
      <c r="H161" s="261" t="s">
        <v>1</v>
      </c>
      <c r="I161" s="263"/>
      <c r="J161" s="260"/>
      <c r="K161" s="260"/>
      <c r="L161" s="264"/>
      <c r="M161" s="265"/>
      <c r="N161" s="266"/>
      <c r="O161" s="266"/>
      <c r="P161" s="266"/>
      <c r="Q161" s="266"/>
      <c r="R161" s="266"/>
      <c r="S161" s="266"/>
      <c r="T161" s="267"/>
      <c r="U161" s="14"/>
      <c r="V161" s="14"/>
      <c r="W161" s="14"/>
      <c r="X161" s="14"/>
      <c r="Y161" s="14"/>
      <c r="Z161" s="14"/>
      <c r="AA161" s="14"/>
      <c r="AB161" s="14"/>
      <c r="AC161" s="14"/>
      <c r="AD161" s="14"/>
      <c r="AE161" s="14"/>
      <c r="AT161" s="268" t="s">
        <v>148</v>
      </c>
      <c r="AU161" s="268" t="s">
        <v>82</v>
      </c>
      <c r="AV161" s="14" t="s">
        <v>80</v>
      </c>
      <c r="AW161" s="14" t="s">
        <v>30</v>
      </c>
      <c r="AX161" s="14" t="s">
        <v>73</v>
      </c>
      <c r="AY161" s="268" t="s">
        <v>141</v>
      </c>
    </row>
    <row r="162" spans="1:51" s="12" customFormat="1" ht="12">
      <c r="A162" s="12"/>
      <c r="B162" s="232"/>
      <c r="C162" s="233"/>
      <c r="D162" s="234" t="s">
        <v>148</v>
      </c>
      <c r="E162" s="235" t="s">
        <v>1</v>
      </c>
      <c r="F162" s="236" t="s">
        <v>1131</v>
      </c>
      <c r="G162" s="233"/>
      <c r="H162" s="237">
        <v>187.5</v>
      </c>
      <c r="I162" s="238"/>
      <c r="J162" s="233"/>
      <c r="K162" s="233"/>
      <c r="L162" s="239"/>
      <c r="M162" s="240"/>
      <c r="N162" s="241"/>
      <c r="O162" s="241"/>
      <c r="P162" s="241"/>
      <c r="Q162" s="241"/>
      <c r="R162" s="241"/>
      <c r="S162" s="241"/>
      <c r="T162" s="242"/>
      <c r="U162" s="12"/>
      <c r="V162" s="12"/>
      <c r="W162" s="12"/>
      <c r="X162" s="12"/>
      <c r="Y162" s="12"/>
      <c r="Z162" s="12"/>
      <c r="AA162" s="12"/>
      <c r="AB162" s="12"/>
      <c r="AC162" s="12"/>
      <c r="AD162" s="12"/>
      <c r="AE162" s="12"/>
      <c r="AT162" s="243" t="s">
        <v>148</v>
      </c>
      <c r="AU162" s="243" t="s">
        <v>82</v>
      </c>
      <c r="AV162" s="12" t="s">
        <v>82</v>
      </c>
      <c r="AW162" s="12" t="s">
        <v>30</v>
      </c>
      <c r="AX162" s="12" t="s">
        <v>73</v>
      </c>
      <c r="AY162" s="243" t="s">
        <v>141</v>
      </c>
    </row>
    <row r="163" spans="1:51" s="12" customFormat="1" ht="12">
      <c r="A163" s="12"/>
      <c r="B163" s="232"/>
      <c r="C163" s="233"/>
      <c r="D163" s="234" t="s">
        <v>148</v>
      </c>
      <c r="E163" s="235" t="s">
        <v>1</v>
      </c>
      <c r="F163" s="236" t="s">
        <v>1132</v>
      </c>
      <c r="G163" s="233"/>
      <c r="H163" s="237">
        <v>192</v>
      </c>
      <c r="I163" s="238"/>
      <c r="J163" s="233"/>
      <c r="K163" s="233"/>
      <c r="L163" s="239"/>
      <c r="M163" s="240"/>
      <c r="N163" s="241"/>
      <c r="O163" s="241"/>
      <c r="P163" s="241"/>
      <c r="Q163" s="241"/>
      <c r="R163" s="241"/>
      <c r="S163" s="241"/>
      <c r="T163" s="242"/>
      <c r="U163" s="12"/>
      <c r="V163" s="12"/>
      <c r="W163" s="12"/>
      <c r="X163" s="12"/>
      <c r="Y163" s="12"/>
      <c r="Z163" s="12"/>
      <c r="AA163" s="12"/>
      <c r="AB163" s="12"/>
      <c r="AC163" s="12"/>
      <c r="AD163" s="12"/>
      <c r="AE163" s="12"/>
      <c r="AT163" s="243" t="s">
        <v>148</v>
      </c>
      <c r="AU163" s="243" t="s">
        <v>82</v>
      </c>
      <c r="AV163" s="12" t="s">
        <v>82</v>
      </c>
      <c r="AW163" s="12" t="s">
        <v>30</v>
      </c>
      <c r="AX163" s="12" t="s">
        <v>73</v>
      </c>
      <c r="AY163" s="243" t="s">
        <v>141</v>
      </c>
    </row>
    <row r="164" spans="1:51" s="12" customFormat="1" ht="12">
      <c r="A164" s="12"/>
      <c r="B164" s="232"/>
      <c r="C164" s="233"/>
      <c r="D164" s="234" t="s">
        <v>148</v>
      </c>
      <c r="E164" s="235" t="s">
        <v>1</v>
      </c>
      <c r="F164" s="236" t="s">
        <v>1133</v>
      </c>
      <c r="G164" s="233"/>
      <c r="H164" s="237">
        <v>112.8</v>
      </c>
      <c r="I164" s="238"/>
      <c r="J164" s="233"/>
      <c r="K164" s="233"/>
      <c r="L164" s="239"/>
      <c r="M164" s="240"/>
      <c r="N164" s="241"/>
      <c r="O164" s="241"/>
      <c r="P164" s="241"/>
      <c r="Q164" s="241"/>
      <c r="R164" s="241"/>
      <c r="S164" s="241"/>
      <c r="T164" s="242"/>
      <c r="U164" s="12"/>
      <c r="V164" s="12"/>
      <c r="W164" s="12"/>
      <c r="X164" s="12"/>
      <c r="Y164" s="12"/>
      <c r="Z164" s="12"/>
      <c r="AA164" s="12"/>
      <c r="AB164" s="12"/>
      <c r="AC164" s="12"/>
      <c r="AD164" s="12"/>
      <c r="AE164" s="12"/>
      <c r="AT164" s="243" t="s">
        <v>148</v>
      </c>
      <c r="AU164" s="243" t="s">
        <v>82</v>
      </c>
      <c r="AV164" s="12" t="s">
        <v>82</v>
      </c>
      <c r="AW164" s="12" t="s">
        <v>30</v>
      </c>
      <c r="AX164" s="12" t="s">
        <v>73</v>
      </c>
      <c r="AY164" s="243" t="s">
        <v>141</v>
      </c>
    </row>
    <row r="165" spans="1:51" s="12" customFormat="1" ht="12">
      <c r="A165" s="12"/>
      <c r="B165" s="232"/>
      <c r="C165" s="233"/>
      <c r="D165" s="234" t="s">
        <v>148</v>
      </c>
      <c r="E165" s="235" t="s">
        <v>1</v>
      </c>
      <c r="F165" s="236" t="s">
        <v>1134</v>
      </c>
      <c r="G165" s="233"/>
      <c r="H165" s="237">
        <v>36.25</v>
      </c>
      <c r="I165" s="238"/>
      <c r="J165" s="233"/>
      <c r="K165" s="233"/>
      <c r="L165" s="239"/>
      <c r="M165" s="240"/>
      <c r="N165" s="241"/>
      <c r="O165" s="241"/>
      <c r="P165" s="241"/>
      <c r="Q165" s="241"/>
      <c r="R165" s="241"/>
      <c r="S165" s="241"/>
      <c r="T165" s="242"/>
      <c r="U165" s="12"/>
      <c r="V165" s="12"/>
      <c r="W165" s="12"/>
      <c r="X165" s="12"/>
      <c r="Y165" s="12"/>
      <c r="Z165" s="12"/>
      <c r="AA165" s="12"/>
      <c r="AB165" s="12"/>
      <c r="AC165" s="12"/>
      <c r="AD165" s="12"/>
      <c r="AE165" s="12"/>
      <c r="AT165" s="243" t="s">
        <v>148</v>
      </c>
      <c r="AU165" s="243" t="s">
        <v>82</v>
      </c>
      <c r="AV165" s="12" t="s">
        <v>82</v>
      </c>
      <c r="AW165" s="12" t="s">
        <v>30</v>
      </c>
      <c r="AX165" s="12" t="s">
        <v>73</v>
      </c>
      <c r="AY165" s="243" t="s">
        <v>141</v>
      </c>
    </row>
    <row r="166" spans="1:51" s="13" customFormat="1" ht="12">
      <c r="A166" s="13"/>
      <c r="B166" s="244"/>
      <c r="C166" s="245"/>
      <c r="D166" s="234" t="s">
        <v>148</v>
      </c>
      <c r="E166" s="246" t="s">
        <v>1</v>
      </c>
      <c r="F166" s="247" t="s">
        <v>150</v>
      </c>
      <c r="G166" s="245"/>
      <c r="H166" s="248">
        <v>528.55</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148</v>
      </c>
      <c r="AU166" s="254" t="s">
        <v>82</v>
      </c>
      <c r="AV166" s="13" t="s">
        <v>147</v>
      </c>
      <c r="AW166" s="13" t="s">
        <v>30</v>
      </c>
      <c r="AX166" s="13" t="s">
        <v>80</v>
      </c>
      <c r="AY166" s="254" t="s">
        <v>141</v>
      </c>
    </row>
    <row r="167" spans="1:65" s="2" customFormat="1" ht="37.8" customHeight="1">
      <c r="A167" s="38"/>
      <c r="B167" s="39"/>
      <c r="C167" s="219" t="s">
        <v>178</v>
      </c>
      <c r="D167" s="219" t="s">
        <v>142</v>
      </c>
      <c r="E167" s="220" t="s">
        <v>932</v>
      </c>
      <c r="F167" s="221" t="s">
        <v>933</v>
      </c>
      <c r="G167" s="222" t="s">
        <v>743</v>
      </c>
      <c r="H167" s="223">
        <v>192.4</v>
      </c>
      <c r="I167" s="224"/>
      <c r="J167" s="225">
        <f>ROUND(I167*H167,2)</f>
        <v>0</v>
      </c>
      <c r="K167" s="221" t="s">
        <v>890</v>
      </c>
      <c r="L167" s="44"/>
      <c r="M167" s="226" t="s">
        <v>1</v>
      </c>
      <c r="N167" s="227" t="s">
        <v>38</v>
      </c>
      <c r="O167" s="91"/>
      <c r="P167" s="228">
        <f>O167*H167</f>
        <v>0</v>
      </c>
      <c r="Q167" s="228">
        <v>0</v>
      </c>
      <c r="R167" s="228">
        <f>Q167*H167</f>
        <v>0</v>
      </c>
      <c r="S167" s="228">
        <v>0</v>
      </c>
      <c r="T167" s="229">
        <f>S167*H167</f>
        <v>0</v>
      </c>
      <c r="U167" s="38"/>
      <c r="V167" s="38"/>
      <c r="W167" s="38"/>
      <c r="X167" s="38"/>
      <c r="Y167" s="38"/>
      <c r="Z167" s="38"/>
      <c r="AA167" s="38"/>
      <c r="AB167" s="38"/>
      <c r="AC167" s="38"/>
      <c r="AD167" s="38"/>
      <c r="AE167" s="38"/>
      <c r="AR167" s="230" t="s">
        <v>147</v>
      </c>
      <c r="AT167" s="230" t="s">
        <v>142</v>
      </c>
      <c r="AU167" s="230" t="s">
        <v>82</v>
      </c>
      <c r="AY167" s="17" t="s">
        <v>141</v>
      </c>
      <c r="BE167" s="231">
        <f>IF(N167="základní",J167,0)</f>
        <v>0</v>
      </c>
      <c r="BF167" s="231">
        <f>IF(N167="snížená",J167,0)</f>
        <v>0</v>
      </c>
      <c r="BG167" s="231">
        <f>IF(N167="zákl. přenesená",J167,0)</f>
        <v>0</v>
      </c>
      <c r="BH167" s="231">
        <f>IF(N167="sníž. přenesená",J167,0)</f>
        <v>0</v>
      </c>
      <c r="BI167" s="231">
        <f>IF(N167="nulová",J167,0)</f>
        <v>0</v>
      </c>
      <c r="BJ167" s="17" t="s">
        <v>80</v>
      </c>
      <c r="BK167" s="231">
        <f>ROUND(I167*H167,2)</f>
        <v>0</v>
      </c>
      <c r="BL167" s="17" t="s">
        <v>147</v>
      </c>
      <c r="BM167" s="230" t="s">
        <v>218</v>
      </c>
    </row>
    <row r="168" spans="1:51" s="14" customFormat="1" ht="12">
      <c r="A168" s="14"/>
      <c r="B168" s="259"/>
      <c r="C168" s="260"/>
      <c r="D168" s="234" t="s">
        <v>148</v>
      </c>
      <c r="E168" s="261" t="s">
        <v>1</v>
      </c>
      <c r="F168" s="262" t="s">
        <v>1130</v>
      </c>
      <c r="G168" s="260"/>
      <c r="H168" s="261" t="s">
        <v>1</v>
      </c>
      <c r="I168" s="263"/>
      <c r="J168" s="260"/>
      <c r="K168" s="260"/>
      <c r="L168" s="264"/>
      <c r="M168" s="265"/>
      <c r="N168" s="266"/>
      <c r="O168" s="266"/>
      <c r="P168" s="266"/>
      <c r="Q168" s="266"/>
      <c r="R168" s="266"/>
      <c r="S168" s="266"/>
      <c r="T168" s="267"/>
      <c r="U168" s="14"/>
      <c r="V168" s="14"/>
      <c r="W168" s="14"/>
      <c r="X168" s="14"/>
      <c r="Y168" s="14"/>
      <c r="Z168" s="14"/>
      <c r="AA168" s="14"/>
      <c r="AB168" s="14"/>
      <c r="AC168" s="14"/>
      <c r="AD168" s="14"/>
      <c r="AE168" s="14"/>
      <c r="AT168" s="268" t="s">
        <v>148</v>
      </c>
      <c r="AU168" s="268" t="s">
        <v>82</v>
      </c>
      <c r="AV168" s="14" t="s">
        <v>80</v>
      </c>
      <c r="AW168" s="14" t="s">
        <v>30</v>
      </c>
      <c r="AX168" s="14" t="s">
        <v>73</v>
      </c>
      <c r="AY168" s="268" t="s">
        <v>141</v>
      </c>
    </row>
    <row r="169" spans="1:51" s="12" customFormat="1" ht="12">
      <c r="A169" s="12"/>
      <c r="B169" s="232"/>
      <c r="C169" s="233"/>
      <c r="D169" s="234" t="s">
        <v>148</v>
      </c>
      <c r="E169" s="235" t="s">
        <v>1</v>
      </c>
      <c r="F169" s="236" t="s">
        <v>1135</v>
      </c>
      <c r="G169" s="233"/>
      <c r="H169" s="237">
        <v>100</v>
      </c>
      <c r="I169" s="238"/>
      <c r="J169" s="233"/>
      <c r="K169" s="233"/>
      <c r="L169" s="239"/>
      <c r="M169" s="240"/>
      <c r="N169" s="241"/>
      <c r="O169" s="241"/>
      <c r="P169" s="241"/>
      <c r="Q169" s="241"/>
      <c r="R169" s="241"/>
      <c r="S169" s="241"/>
      <c r="T169" s="242"/>
      <c r="U169" s="12"/>
      <c r="V169" s="12"/>
      <c r="W169" s="12"/>
      <c r="X169" s="12"/>
      <c r="Y169" s="12"/>
      <c r="Z169" s="12"/>
      <c r="AA169" s="12"/>
      <c r="AB169" s="12"/>
      <c r="AC169" s="12"/>
      <c r="AD169" s="12"/>
      <c r="AE169" s="12"/>
      <c r="AT169" s="243" t="s">
        <v>148</v>
      </c>
      <c r="AU169" s="243" t="s">
        <v>82</v>
      </c>
      <c r="AV169" s="12" t="s">
        <v>82</v>
      </c>
      <c r="AW169" s="12" t="s">
        <v>30</v>
      </c>
      <c r="AX169" s="12" t="s">
        <v>73</v>
      </c>
      <c r="AY169" s="243" t="s">
        <v>141</v>
      </c>
    </row>
    <row r="170" spans="1:51" s="12" customFormat="1" ht="12">
      <c r="A170" s="12"/>
      <c r="B170" s="232"/>
      <c r="C170" s="233"/>
      <c r="D170" s="234" t="s">
        <v>148</v>
      </c>
      <c r="E170" s="235" t="s">
        <v>1</v>
      </c>
      <c r="F170" s="236" t="s">
        <v>1136</v>
      </c>
      <c r="G170" s="233"/>
      <c r="H170" s="237">
        <v>28.8</v>
      </c>
      <c r="I170" s="238"/>
      <c r="J170" s="233"/>
      <c r="K170" s="233"/>
      <c r="L170" s="239"/>
      <c r="M170" s="240"/>
      <c r="N170" s="241"/>
      <c r="O170" s="241"/>
      <c r="P170" s="241"/>
      <c r="Q170" s="241"/>
      <c r="R170" s="241"/>
      <c r="S170" s="241"/>
      <c r="T170" s="242"/>
      <c r="U170" s="12"/>
      <c r="V170" s="12"/>
      <c r="W170" s="12"/>
      <c r="X170" s="12"/>
      <c r="Y170" s="12"/>
      <c r="Z170" s="12"/>
      <c r="AA170" s="12"/>
      <c r="AB170" s="12"/>
      <c r="AC170" s="12"/>
      <c r="AD170" s="12"/>
      <c r="AE170" s="12"/>
      <c r="AT170" s="243" t="s">
        <v>148</v>
      </c>
      <c r="AU170" s="243" t="s">
        <v>82</v>
      </c>
      <c r="AV170" s="12" t="s">
        <v>82</v>
      </c>
      <c r="AW170" s="12" t="s">
        <v>30</v>
      </c>
      <c r="AX170" s="12" t="s">
        <v>73</v>
      </c>
      <c r="AY170" s="243" t="s">
        <v>141</v>
      </c>
    </row>
    <row r="171" spans="1:51" s="12" customFormat="1" ht="12">
      <c r="A171" s="12"/>
      <c r="B171" s="232"/>
      <c r="C171" s="233"/>
      <c r="D171" s="234" t="s">
        <v>148</v>
      </c>
      <c r="E171" s="235" t="s">
        <v>1</v>
      </c>
      <c r="F171" s="236" t="s">
        <v>1137</v>
      </c>
      <c r="G171" s="233"/>
      <c r="H171" s="237">
        <v>63.6</v>
      </c>
      <c r="I171" s="238"/>
      <c r="J171" s="233"/>
      <c r="K171" s="233"/>
      <c r="L171" s="239"/>
      <c r="M171" s="240"/>
      <c r="N171" s="241"/>
      <c r="O171" s="241"/>
      <c r="P171" s="241"/>
      <c r="Q171" s="241"/>
      <c r="R171" s="241"/>
      <c r="S171" s="241"/>
      <c r="T171" s="242"/>
      <c r="U171" s="12"/>
      <c r="V171" s="12"/>
      <c r="W171" s="12"/>
      <c r="X171" s="12"/>
      <c r="Y171" s="12"/>
      <c r="Z171" s="12"/>
      <c r="AA171" s="12"/>
      <c r="AB171" s="12"/>
      <c r="AC171" s="12"/>
      <c r="AD171" s="12"/>
      <c r="AE171" s="12"/>
      <c r="AT171" s="243" t="s">
        <v>148</v>
      </c>
      <c r="AU171" s="243" t="s">
        <v>82</v>
      </c>
      <c r="AV171" s="12" t="s">
        <v>82</v>
      </c>
      <c r="AW171" s="12" t="s">
        <v>30</v>
      </c>
      <c r="AX171" s="12" t="s">
        <v>73</v>
      </c>
      <c r="AY171" s="243" t="s">
        <v>141</v>
      </c>
    </row>
    <row r="172" spans="1:51" s="13" customFormat="1" ht="12">
      <c r="A172" s="13"/>
      <c r="B172" s="244"/>
      <c r="C172" s="245"/>
      <c r="D172" s="234" t="s">
        <v>148</v>
      </c>
      <c r="E172" s="246" t="s">
        <v>1</v>
      </c>
      <c r="F172" s="247" t="s">
        <v>150</v>
      </c>
      <c r="G172" s="245"/>
      <c r="H172" s="248">
        <v>192.4</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148</v>
      </c>
      <c r="AU172" s="254" t="s">
        <v>82</v>
      </c>
      <c r="AV172" s="13" t="s">
        <v>147</v>
      </c>
      <c r="AW172" s="13" t="s">
        <v>30</v>
      </c>
      <c r="AX172" s="13" t="s">
        <v>80</v>
      </c>
      <c r="AY172" s="254" t="s">
        <v>141</v>
      </c>
    </row>
    <row r="173" spans="1:65" s="2" customFormat="1" ht="24.15" customHeight="1">
      <c r="A173" s="38"/>
      <c r="B173" s="39"/>
      <c r="C173" s="219" t="s">
        <v>8</v>
      </c>
      <c r="D173" s="219" t="s">
        <v>142</v>
      </c>
      <c r="E173" s="220" t="s">
        <v>943</v>
      </c>
      <c r="F173" s="221" t="s">
        <v>944</v>
      </c>
      <c r="G173" s="222" t="s">
        <v>889</v>
      </c>
      <c r="H173" s="223">
        <v>7</v>
      </c>
      <c r="I173" s="224"/>
      <c r="J173" s="225">
        <f>ROUND(I173*H173,2)</f>
        <v>0</v>
      </c>
      <c r="K173" s="221" t="s">
        <v>890</v>
      </c>
      <c r="L173" s="44"/>
      <c r="M173" s="226" t="s">
        <v>1</v>
      </c>
      <c r="N173" s="227" t="s">
        <v>38</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147</v>
      </c>
      <c r="AT173" s="230" t="s">
        <v>142</v>
      </c>
      <c r="AU173" s="230" t="s">
        <v>82</v>
      </c>
      <c r="AY173" s="17" t="s">
        <v>141</v>
      </c>
      <c r="BE173" s="231">
        <f>IF(N173="základní",J173,0)</f>
        <v>0</v>
      </c>
      <c r="BF173" s="231">
        <f>IF(N173="snížená",J173,0)</f>
        <v>0</v>
      </c>
      <c r="BG173" s="231">
        <f>IF(N173="zákl. přenesená",J173,0)</f>
        <v>0</v>
      </c>
      <c r="BH173" s="231">
        <f>IF(N173="sníž. přenesená",J173,0)</f>
        <v>0</v>
      </c>
      <c r="BI173" s="231">
        <f>IF(N173="nulová",J173,0)</f>
        <v>0</v>
      </c>
      <c r="BJ173" s="17" t="s">
        <v>80</v>
      </c>
      <c r="BK173" s="231">
        <f>ROUND(I173*H173,2)</f>
        <v>0</v>
      </c>
      <c r="BL173" s="17" t="s">
        <v>147</v>
      </c>
      <c r="BM173" s="230" t="s">
        <v>225</v>
      </c>
    </row>
    <row r="174" spans="1:65" s="2" customFormat="1" ht="24.15" customHeight="1">
      <c r="A174" s="38"/>
      <c r="B174" s="39"/>
      <c r="C174" s="219" t="s">
        <v>182</v>
      </c>
      <c r="D174" s="219" t="s">
        <v>142</v>
      </c>
      <c r="E174" s="220" t="s">
        <v>945</v>
      </c>
      <c r="F174" s="221" t="s">
        <v>946</v>
      </c>
      <c r="G174" s="222" t="s">
        <v>889</v>
      </c>
      <c r="H174" s="223">
        <v>3</v>
      </c>
      <c r="I174" s="224"/>
      <c r="J174" s="225">
        <f>ROUND(I174*H174,2)</f>
        <v>0</v>
      </c>
      <c r="K174" s="221" t="s">
        <v>890</v>
      </c>
      <c r="L174" s="44"/>
      <c r="M174" s="226" t="s">
        <v>1</v>
      </c>
      <c r="N174" s="227" t="s">
        <v>38</v>
      </c>
      <c r="O174" s="91"/>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147</v>
      </c>
      <c r="AT174" s="230" t="s">
        <v>142</v>
      </c>
      <c r="AU174" s="230" t="s">
        <v>82</v>
      </c>
      <c r="AY174" s="17" t="s">
        <v>141</v>
      </c>
      <c r="BE174" s="231">
        <f>IF(N174="základní",J174,0)</f>
        <v>0</v>
      </c>
      <c r="BF174" s="231">
        <f>IF(N174="snížená",J174,0)</f>
        <v>0</v>
      </c>
      <c r="BG174" s="231">
        <f>IF(N174="zákl. přenesená",J174,0)</f>
        <v>0</v>
      </c>
      <c r="BH174" s="231">
        <f>IF(N174="sníž. přenesená",J174,0)</f>
        <v>0</v>
      </c>
      <c r="BI174" s="231">
        <f>IF(N174="nulová",J174,0)</f>
        <v>0</v>
      </c>
      <c r="BJ174" s="17" t="s">
        <v>80</v>
      </c>
      <c r="BK174" s="231">
        <f>ROUND(I174*H174,2)</f>
        <v>0</v>
      </c>
      <c r="BL174" s="17" t="s">
        <v>147</v>
      </c>
      <c r="BM174" s="230" t="s">
        <v>234</v>
      </c>
    </row>
    <row r="175" spans="1:65" s="2" customFormat="1" ht="24.15" customHeight="1">
      <c r="A175" s="38"/>
      <c r="B175" s="39"/>
      <c r="C175" s="219" t="s">
        <v>236</v>
      </c>
      <c r="D175" s="219" t="s">
        <v>142</v>
      </c>
      <c r="E175" s="220" t="s">
        <v>947</v>
      </c>
      <c r="F175" s="221" t="s">
        <v>948</v>
      </c>
      <c r="G175" s="222" t="s">
        <v>889</v>
      </c>
      <c r="H175" s="223">
        <v>1</v>
      </c>
      <c r="I175" s="224"/>
      <c r="J175" s="225">
        <f>ROUND(I175*H175,2)</f>
        <v>0</v>
      </c>
      <c r="K175" s="221" t="s">
        <v>890</v>
      </c>
      <c r="L175" s="44"/>
      <c r="M175" s="226" t="s">
        <v>1</v>
      </c>
      <c r="N175" s="227" t="s">
        <v>38</v>
      </c>
      <c r="O175" s="91"/>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147</v>
      </c>
      <c r="AT175" s="230" t="s">
        <v>142</v>
      </c>
      <c r="AU175" s="230" t="s">
        <v>82</v>
      </c>
      <c r="AY175" s="17" t="s">
        <v>141</v>
      </c>
      <c r="BE175" s="231">
        <f>IF(N175="základní",J175,0)</f>
        <v>0</v>
      </c>
      <c r="BF175" s="231">
        <f>IF(N175="snížená",J175,0)</f>
        <v>0</v>
      </c>
      <c r="BG175" s="231">
        <f>IF(N175="zákl. přenesená",J175,0)</f>
        <v>0</v>
      </c>
      <c r="BH175" s="231">
        <f>IF(N175="sníž. přenesená",J175,0)</f>
        <v>0</v>
      </c>
      <c r="BI175" s="231">
        <f>IF(N175="nulová",J175,0)</f>
        <v>0</v>
      </c>
      <c r="BJ175" s="17" t="s">
        <v>80</v>
      </c>
      <c r="BK175" s="231">
        <f>ROUND(I175*H175,2)</f>
        <v>0</v>
      </c>
      <c r="BL175" s="17" t="s">
        <v>147</v>
      </c>
      <c r="BM175" s="230" t="s">
        <v>239</v>
      </c>
    </row>
    <row r="176" spans="1:65" s="2" customFormat="1" ht="24.15" customHeight="1">
      <c r="A176" s="38"/>
      <c r="B176" s="39"/>
      <c r="C176" s="219" t="s">
        <v>187</v>
      </c>
      <c r="D176" s="219" t="s">
        <v>142</v>
      </c>
      <c r="E176" s="220" t="s">
        <v>949</v>
      </c>
      <c r="F176" s="221" t="s">
        <v>950</v>
      </c>
      <c r="G176" s="222" t="s">
        <v>889</v>
      </c>
      <c r="H176" s="223">
        <v>7</v>
      </c>
      <c r="I176" s="224"/>
      <c r="J176" s="225">
        <f>ROUND(I176*H176,2)</f>
        <v>0</v>
      </c>
      <c r="K176" s="221" t="s">
        <v>890</v>
      </c>
      <c r="L176" s="44"/>
      <c r="M176" s="226" t="s">
        <v>1</v>
      </c>
      <c r="N176" s="227" t="s">
        <v>38</v>
      </c>
      <c r="O176" s="91"/>
      <c r="P176" s="228">
        <f>O176*H176</f>
        <v>0</v>
      </c>
      <c r="Q176" s="228">
        <v>0</v>
      </c>
      <c r="R176" s="228">
        <f>Q176*H176</f>
        <v>0</v>
      </c>
      <c r="S176" s="228">
        <v>0</v>
      </c>
      <c r="T176" s="229">
        <f>S176*H176</f>
        <v>0</v>
      </c>
      <c r="U176" s="38"/>
      <c r="V176" s="38"/>
      <c r="W176" s="38"/>
      <c r="X176" s="38"/>
      <c r="Y176" s="38"/>
      <c r="Z176" s="38"/>
      <c r="AA176" s="38"/>
      <c r="AB176" s="38"/>
      <c r="AC176" s="38"/>
      <c r="AD176" s="38"/>
      <c r="AE176" s="38"/>
      <c r="AR176" s="230" t="s">
        <v>147</v>
      </c>
      <c r="AT176" s="230" t="s">
        <v>142</v>
      </c>
      <c r="AU176" s="230" t="s">
        <v>82</v>
      </c>
      <c r="AY176" s="17" t="s">
        <v>141</v>
      </c>
      <c r="BE176" s="231">
        <f>IF(N176="základní",J176,0)</f>
        <v>0</v>
      </c>
      <c r="BF176" s="231">
        <f>IF(N176="snížená",J176,0)</f>
        <v>0</v>
      </c>
      <c r="BG176" s="231">
        <f>IF(N176="zákl. přenesená",J176,0)</f>
        <v>0</v>
      </c>
      <c r="BH176" s="231">
        <f>IF(N176="sníž. přenesená",J176,0)</f>
        <v>0</v>
      </c>
      <c r="BI176" s="231">
        <f>IF(N176="nulová",J176,0)</f>
        <v>0</v>
      </c>
      <c r="BJ176" s="17" t="s">
        <v>80</v>
      </c>
      <c r="BK176" s="231">
        <f>ROUND(I176*H176,2)</f>
        <v>0</v>
      </c>
      <c r="BL176" s="17" t="s">
        <v>147</v>
      </c>
      <c r="BM176" s="230" t="s">
        <v>243</v>
      </c>
    </row>
    <row r="177" spans="1:65" s="2" customFormat="1" ht="24.15" customHeight="1">
      <c r="A177" s="38"/>
      <c r="B177" s="39"/>
      <c r="C177" s="219" t="s">
        <v>245</v>
      </c>
      <c r="D177" s="219" t="s">
        <v>142</v>
      </c>
      <c r="E177" s="220" t="s">
        <v>951</v>
      </c>
      <c r="F177" s="221" t="s">
        <v>952</v>
      </c>
      <c r="G177" s="222" t="s">
        <v>889</v>
      </c>
      <c r="H177" s="223">
        <v>3</v>
      </c>
      <c r="I177" s="224"/>
      <c r="J177" s="225">
        <f>ROUND(I177*H177,2)</f>
        <v>0</v>
      </c>
      <c r="K177" s="221" t="s">
        <v>890</v>
      </c>
      <c r="L177" s="44"/>
      <c r="M177" s="226" t="s">
        <v>1</v>
      </c>
      <c r="N177" s="227" t="s">
        <v>38</v>
      </c>
      <c r="O177" s="91"/>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147</v>
      </c>
      <c r="AT177" s="230" t="s">
        <v>142</v>
      </c>
      <c r="AU177" s="230" t="s">
        <v>82</v>
      </c>
      <c r="AY177" s="17" t="s">
        <v>141</v>
      </c>
      <c r="BE177" s="231">
        <f>IF(N177="základní",J177,0)</f>
        <v>0</v>
      </c>
      <c r="BF177" s="231">
        <f>IF(N177="snížená",J177,0)</f>
        <v>0</v>
      </c>
      <c r="BG177" s="231">
        <f>IF(N177="zákl. přenesená",J177,0)</f>
        <v>0</v>
      </c>
      <c r="BH177" s="231">
        <f>IF(N177="sníž. přenesená",J177,0)</f>
        <v>0</v>
      </c>
      <c r="BI177" s="231">
        <f>IF(N177="nulová",J177,0)</f>
        <v>0</v>
      </c>
      <c r="BJ177" s="17" t="s">
        <v>80</v>
      </c>
      <c r="BK177" s="231">
        <f>ROUND(I177*H177,2)</f>
        <v>0</v>
      </c>
      <c r="BL177" s="17" t="s">
        <v>147</v>
      </c>
      <c r="BM177" s="230" t="s">
        <v>247</v>
      </c>
    </row>
    <row r="178" spans="1:65" s="2" customFormat="1" ht="24.15" customHeight="1">
      <c r="A178" s="38"/>
      <c r="B178" s="39"/>
      <c r="C178" s="219" t="s">
        <v>192</v>
      </c>
      <c r="D178" s="219" t="s">
        <v>142</v>
      </c>
      <c r="E178" s="220" t="s">
        <v>953</v>
      </c>
      <c r="F178" s="221" t="s">
        <v>954</v>
      </c>
      <c r="G178" s="222" t="s">
        <v>889</v>
      </c>
      <c r="H178" s="223">
        <v>1</v>
      </c>
      <c r="I178" s="224"/>
      <c r="J178" s="225">
        <f>ROUND(I178*H178,2)</f>
        <v>0</v>
      </c>
      <c r="K178" s="221" t="s">
        <v>890</v>
      </c>
      <c r="L178" s="44"/>
      <c r="M178" s="226" t="s">
        <v>1</v>
      </c>
      <c r="N178" s="227" t="s">
        <v>38</v>
      </c>
      <c r="O178" s="91"/>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147</v>
      </c>
      <c r="AT178" s="230" t="s">
        <v>142</v>
      </c>
      <c r="AU178" s="230" t="s">
        <v>82</v>
      </c>
      <c r="AY178" s="17" t="s">
        <v>141</v>
      </c>
      <c r="BE178" s="231">
        <f>IF(N178="základní",J178,0)</f>
        <v>0</v>
      </c>
      <c r="BF178" s="231">
        <f>IF(N178="snížená",J178,0)</f>
        <v>0</v>
      </c>
      <c r="BG178" s="231">
        <f>IF(N178="zákl. přenesená",J178,0)</f>
        <v>0</v>
      </c>
      <c r="BH178" s="231">
        <f>IF(N178="sníž. přenesená",J178,0)</f>
        <v>0</v>
      </c>
      <c r="BI178" s="231">
        <f>IF(N178="nulová",J178,0)</f>
        <v>0</v>
      </c>
      <c r="BJ178" s="17" t="s">
        <v>80</v>
      </c>
      <c r="BK178" s="231">
        <f>ROUND(I178*H178,2)</f>
        <v>0</v>
      </c>
      <c r="BL178" s="17" t="s">
        <v>147</v>
      </c>
      <c r="BM178" s="230" t="s">
        <v>253</v>
      </c>
    </row>
    <row r="179" spans="1:65" s="2" customFormat="1" ht="24.15" customHeight="1">
      <c r="A179" s="38"/>
      <c r="B179" s="39"/>
      <c r="C179" s="219" t="s">
        <v>7</v>
      </c>
      <c r="D179" s="219" t="s">
        <v>142</v>
      </c>
      <c r="E179" s="220" t="s">
        <v>955</v>
      </c>
      <c r="F179" s="221" t="s">
        <v>956</v>
      </c>
      <c r="G179" s="222" t="s">
        <v>889</v>
      </c>
      <c r="H179" s="223">
        <v>133</v>
      </c>
      <c r="I179" s="224"/>
      <c r="J179" s="225">
        <f>ROUND(I179*H179,2)</f>
        <v>0</v>
      </c>
      <c r="K179" s="221" t="s">
        <v>890</v>
      </c>
      <c r="L179" s="44"/>
      <c r="M179" s="226" t="s">
        <v>1</v>
      </c>
      <c r="N179" s="227" t="s">
        <v>38</v>
      </c>
      <c r="O179" s="91"/>
      <c r="P179" s="228">
        <f>O179*H179</f>
        <v>0</v>
      </c>
      <c r="Q179" s="228">
        <v>0</v>
      </c>
      <c r="R179" s="228">
        <f>Q179*H179</f>
        <v>0</v>
      </c>
      <c r="S179" s="228">
        <v>0</v>
      </c>
      <c r="T179" s="229">
        <f>S179*H179</f>
        <v>0</v>
      </c>
      <c r="U179" s="38"/>
      <c r="V179" s="38"/>
      <c r="W179" s="38"/>
      <c r="X179" s="38"/>
      <c r="Y179" s="38"/>
      <c r="Z179" s="38"/>
      <c r="AA179" s="38"/>
      <c r="AB179" s="38"/>
      <c r="AC179" s="38"/>
      <c r="AD179" s="38"/>
      <c r="AE179" s="38"/>
      <c r="AR179" s="230" t="s">
        <v>147</v>
      </c>
      <c r="AT179" s="230" t="s">
        <v>142</v>
      </c>
      <c r="AU179" s="230" t="s">
        <v>82</v>
      </c>
      <c r="AY179" s="17" t="s">
        <v>141</v>
      </c>
      <c r="BE179" s="231">
        <f>IF(N179="základní",J179,0)</f>
        <v>0</v>
      </c>
      <c r="BF179" s="231">
        <f>IF(N179="snížená",J179,0)</f>
        <v>0</v>
      </c>
      <c r="BG179" s="231">
        <f>IF(N179="zákl. přenesená",J179,0)</f>
        <v>0</v>
      </c>
      <c r="BH179" s="231">
        <f>IF(N179="sníž. přenesená",J179,0)</f>
        <v>0</v>
      </c>
      <c r="BI179" s="231">
        <f>IF(N179="nulová",J179,0)</f>
        <v>0</v>
      </c>
      <c r="BJ179" s="17" t="s">
        <v>80</v>
      </c>
      <c r="BK179" s="231">
        <f>ROUND(I179*H179,2)</f>
        <v>0</v>
      </c>
      <c r="BL179" s="17" t="s">
        <v>147</v>
      </c>
      <c r="BM179" s="230" t="s">
        <v>345</v>
      </c>
    </row>
    <row r="180" spans="1:65" s="2" customFormat="1" ht="24.15" customHeight="1">
      <c r="A180" s="38"/>
      <c r="B180" s="39"/>
      <c r="C180" s="219" t="s">
        <v>201</v>
      </c>
      <c r="D180" s="219" t="s">
        <v>142</v>
      </c>
      <c r="E180" s="220" t="s">
        <v>957</v>
      </c>
      <c r="F180" s="221" t="s">
        <v>958</v>
      </c>
      <c r="G180" s="222" t="s">
        <v>889</v>
      </c>
      <c r="H180" s="223">
        <v>57</v>
      </c>
      <c r="I180" s="224"/>
      <c r="J180" s="225">
        <f>ROUND(I180*H180,2)</f>
        <v>0</v>
      </c>
      <c r="K180" s="221" t="s">
        <v>890</v>
      </c>
      <c r="L180" s="44"/>
      <c r="M180" s="226" t="s">
        <v>1</v>
      </c>
      <c r="N180" s="227" t="s">
        <v>38</v>
      </c>
      <c r="O180" s="91"/>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147</v>
      </c>
      <c r="AT180" s="230" t="s">
        <v>142</v>
      </c>
      <c r="AU180" s="230" t="s">
        <v>82</v>
      </c>
      <c r="AY180" s="17" t="s">
        <v>141</v>
      </c>
      <c r="BE180" s="231">
        <f>IF(N180="základní",J180,0)</f>
        <v>0</v>
      </c>
      <c r="BF180" s="231">
        <f>IF(N180="snížená",J180,0)</f>
        <v>0</v>
      </c>
      <c r="BG180" s="231">
        <f>IF(N180="zákl. přenesená",J180,0)</f>
        <v>0</v>
      </c>
      <c r="BH180" s="231">
        <f>IF(N180="sníž. přenesená",J180,0)</f>
        <v>0</v>
      </c>
      <c r="BI180" s="231">
        <f>IF(N180="nulová",J180,0)</f>
        <v>0</v>
      </c>
      <c r="BJ180" s="17" t="s">
        <v>80</v>
      </c>
      <c r="BK180" s="231">
        <f>ROUND(I180*H180,2)</f>
        <v>0</v>
      </c>
      <c r="BL180" s="17" t="s">
        <v>147</v>
      </c>
      <c r="BM180" s="230" t="s">
        <v>349</v>
      </c>
    </row>
    <row r="181" spans="1:65" s="2" customFormat="1" ht="24.15" customHeight="1">
      <c r="A181" s="38"/>
      <c r="B181" s="39"/>
      <c r="C181" s="219" t="s">
        <v>350</v>
      </c>
      <c r="D181" s="219" t="s">
        <v>142</v>
      </c>
      <c r="E181" s="220" t="s">
        <v>959</v>
      </c>
      <c r="F181" s="221" t="s">
        <v>960</v>
      </c>
      <c r="G181" s="222" t="s">
        <v>889</v>
      </c>
      <c r="H181" s="223">
        <v>19</v>
      </c>
      <c r="I181" s="224"/>
      <c r="J181" s="225">
        <f>ROUND(I181*H181,2)</f>
        <v>0</v>
      </c>
      <c r="K181" s="221" t="s">
        <v>890</v>
      </c>
      <c r="L181" s="44"/>
      <c r="M181" s="226" t="s">
        <v>1</v>
      </c>
      <c r="N181" s="227" t="s">
        <v>38</v>
      </c>
      <c r="O181" s="91"/>
      <c r="P181" s="228">
        <f>O181*H181</f>
        <v>0</v>
      </c>
      <c r="Q181" s="228">
        <v>0</v>
      </c>
      <c r="R181" s="228">
        <f>Q181*H181</f>
        <v>0</v>
      </c>
      <c r="S181" s="228">
        <v>0</v>
      </c>
      <c r="T181" s="229">
        <f>S181*H181</f>
        <v>0</v>
      </c>
      <c r="U181" s="38"/>
      <c r="V181" s="38"/>
      <c r="W181" s="38"/>
      <c r="X181" s="38"/>
      <c r="Y181" s="38"/>
      <c r="Z181" s="38"/>
      <c r="AA181" s="38"/>
      <c r="AB181" s="38"/>
      <c r="AC181" s="38"/>
      <c r="AD181" s="38"/>
      <c r="AE181" s="38"/>
      <c r="AR181" s="230" t="s">
        <v>147</v>
      </c>
      <c r="AT181" s="230" t="s">
        <v>142</v>
      </c>
      <c r="AU181" s="230" t="s">
        <v>82</v>
      </c>
      <c r="AY181" s="17" t="s">
        <v>141</v>
      </c>
      <c r="BE181" s="231">
        <f>IF(N181="základní",J181,0)</f>
        <v>0</v>
      </c>
      <c r="BF181" s="231">
        <f>IF(N181="snížená",J181,0)</f>
        <v>0</v>
      </c>
      <c r="BG181" s="231">
        <f>IF(N181="zákl. přenesená",J181,0)</f>
        <v>0</v>
      </c>
      <c r="BH181" s="231">
        <f>IF(N181="sníž. přenesená",J181,0)</f>
        <v>0</v>
      </c>
      <c r="BI181" s="231">
        <f>IF(N181="nulová",J181,0)</f>
        <v>0</v>
      </c>
      <c r="BJ181" s="17" t="s">
        <v>80</v>
      </c>
      <c r="BK181" s="231">
        <f>ROUND(I181*H181,2)</f>
        <v>0</v>
      </c>
      <c r="BL181" s="17" t="s">
        <v>147</v>
      </c>
      <c r="BM181" s="230" t="s">
        <v>353</v>
      </c>
    </row>
    <row r="182" spans="1:65" s="2" customFormat="1" ht="24.15" customHeight="1">
      <c r="A182" s="38"/>
      <c r="B182" s="39"/>
      <c r="C182" s="219" t="s">
        <v>207</v>
      </c>
      <c r="D182" s="219" t="s">
        <v>142</v>
      </c>
      <c r="E182" s="220" t="s">
        <v>961</v>
      </c>
      <c r="F182" s="221" t="s">
        <v>962</v>
      </c>
      <c r="G182" s="222" t="s">
        <v>889</v>
      </c>
      <c r="H182" s="223">
        <v>133</v>
      </c>
      <c r="I182" s="224"/>
      <c r="J182" s="225">
        <f>ROUND(I182*H182,2)</f>
        <v>0</v>
      </c>
      <c r="K182" s="221" t="s">
        <v>890</v>
      </c>
      <c r="L182" s="44"/>
      <c r="M182" s="226" t="s">
        <v>1</v>
      </c>
      <c r="N182" s="227" t="s">
        <v>38</v>
      </c>
      <c r="O182" s="91"/>
      <c r="P182" s="228">
        <f>O182*H182</f>
        <v>0</v>
      </c>
      <c r="Q182" s="228">
        <v>0</v>
      </c>
      <c r="R182" s="228">
        <f>Q182*H182</f>
        <v>0</v>
      </c>
      <c r="S182" s="228">
        <v>0</v>
      </c>
      <c r="T182" s="229">
        <f>S182*H182</f>
        <v>0</v>
      </c>
      <c r="U182" s="38"/>
      <c r="V182" s="38"/>
      <c r="W182" s="38"/>
      <c r="X182" s="38"/>
      <c r="Y182" s="38"/>
      <c r="Z182" s="38"/>
      <c r="AA182" s="38"/>
      <c r="AB182" s="38"/>
      <c r="AC182" s="38"/>
      <c r="AD182" s="38"/>
      <c r="AE182" s="38"/>
      <c r="AR182" s="230" t="s">
        <v>147</v>
      </c>
      <c r="AT182" s="230" t="s">
        <v>142</v>
      </c>
      <c r="AU182" s="230" t="s">
        <v>82</v>
      </c>
      <c r="AY182" s="17" t="s">
        <v>141</v>
      </c>
      <c r="BE182" s="231">
        <f>IF(N182="základní",J182,0)</f>
        <v>0</v>
      </c>
      <c r="BF182" s="231">
        <f>IF(N182="snížená",J182,0)</f>
        <v>0</v>
      </c>
      <c r="BG182" s="231">
        <f>IF(N182="zákl. přenesená",J182,0)</f>
        <v>0</v>
      </c>
      <c r="BH182" s="231">
        <f>IF(N182="sníž. přenesená",J182,0)</f>
        <v>0</v>
      </c>
      <c r="BI182" s="231">
        <f>IF(N182="nulová",J182,0)</f>
        <v>0</v>
      </c>
      <c r="BJ182" s="17" t="s">
        <v>80</v>
      </c>
      <c r="BK182" s="231">
        <f>ROUND(I182*H182,2)</f>
        <v>0</v>
      </c>
      <c r="BL182" s="17" t="s">
        <v>147</v>
      </c>
      <c r="BM182" s="230" t="s">
        <v>357</v>
      </c>
    </row>
    <row r="183" spans="1:65" s="2" customFormat="1" ht="24.15" customHeight="1">
      <c r="A183" s="38"/>
      <c r="B183" s="39"/>
      <c r="C183" s="219" t="s">
        <v>359</v>
      </c>
      <c r="D183" s="219" t="s">
        <v>142</v>
      </c>
      <c r="E183" s="220" t="s">
        <v>963</v>
      </c>
      <c r="F183" s="221" t="s">
        <v>964</v>
      </c>
      <c r="G183" s="222" t="s">
        <v>889</v>
      </c>
      <c r="H183" s="223">
        <v>57</v>
      </c>
      <c r="I183" s="224"/>
      <c r="J183" s="225">
        <f>ROUND(I183*H183,2)</f>
        <v>0</v>
      </c>
      <c r="K183" s="221" t="s">
        <v>890</v>
      </c>
      <c r="L183" s="44"/>
      <c r="M183" s="226" t="s">
        <v>1</v>
      </c>
      <c r="N183" s="227" t="s">
        <v>38</v>
      </c>
      <c r="O183" s="91"/>
      <c r="P183" s="228">
        <f>O183*H183</f>
        <v>0</v>
      </c>
      <c r="Q183" s="228">
        <v>0</v>
      </c>
      <c r="R183" s="228">
        <f>Q183*H183</f>
        <v>0</v>
      </c>
      <c r="S183" s="228">
        <v>0</v>
      </c>
      <c r="T183" s="229">
        <f>S183*H183</f>
        <v>0</v>
      </c>
      <c r="U183" s="38"/>
      <c r="V183" s="38"/>
      <c r="W183" s="38"/>
      <c r="X183" s="38"/>
      <c r="Y183" s="38"/>
      <c r="Z183" s="38"/>
      <c r="AA183" s="38"/>
      <c r="AB183" s="38"/>
      <c r="AC183" s="38"/>
      <c r="AD183" s="38"/>
      <c r="AE183" s="38"/>
      <c r="AR183" s="230" t="s">
        <v>147</v>
      </c>
      <c r="AT183" s="230" t="s">
        <v>142</v>
      </c>
      <c r="AU183" s="230" t="s">
        <v>82</v>
      </c>
      <c r="AY183" s="17" t="s">
        <v>141</v>
      </c>
      <c r="BE183" s="231">
        <f>IF(N183="základní",J183,0)</f>
        <v>0</v>
      </c>
      <c r="BF183" s="231">
        <f>IF(N183="snížená",J183,0)</f>
        <v>0</v>
      </c>
      <c r="BG183" s="231">
        <f>IF(N183="zákl. přenesená",J183,0)</f>
        <v>0</v>
      </c>
      <c r="BH183" s="231">
        <f>IF(N183="sníž. přenesená",J183,0)</f>
        <v>0</v>
      </c>
      <c r="BI183" s="231">
        <f>IF(N183="nulová",J183,0)</f>
        <v>0</v>
      </c>
      <c r="BJ183" s="17" t="s">
        <v>80</v>
      </c>
      <c r="BK183" s="231">
        <f>ROUND(I183*H183,2)</f>
        <v>0</v>
      </c>
      <c r="BL183" s="17" t="s">
        <v>147</v>
      </c>
      <c r="BM183" s="230" t="s">
        <v>362</v>
      </c>
    </row>
    <row r="184" spans="1:65" s="2" customFormat="1" ht="24.15" customHeight="1">
      <c r="A184" s="38"/>
      <c r="B184" s="39"/>
      <c r="C184" s="219" t="s">
        <v>213</v>
      </c>
      <c r="D184" s="219" t="s">
        <v>142</v>
      </c>
      <c r="E184" s="220" t="s">
        <v>965</v>
      </c>
      <c r="F184" s="221" t="s">
        <v>966</v>
      </c>
      <c r="G184" s="222" t="s">
        <v>889</v>
      </c>
      <c r="H184" s="223">
        <v>19</v>
      </c>
      <c r="I184" s="224"/>
      <c r="J184" s="225">
        <f>ROUND(I184*H184,2)</f>
        <v>0</v>
      </c>
      <c r="K184" s="221" t="s">
        <v>890</v>
      </c>
      <c r="L184" s="44"/>
      <c r="M184" s="226" t="s">
        <v>1</v>
      </c>
      <c r="N184" s="227" t="s">
        <v>38</v>
      </c>
      <c r="O184" s="91"/>
      <c r="P184" s="228">
        <f>O184*H184</f>
        <v>0</v>
      </c>
      <c r="Q184" s="228">
        <v>0</v>
      </c>
      <c r="R184" s="228">
        <f>Q184*H184</f>
        <v>0</v>
      </c>
      <c r="S184" s="228">
        <v>0</v>
      </c>
      <c r="T184" s="229">
        <f>S184*H184</f>
        <v>0</v>
      </c>
      <c r="U184" s="38"/>
      <c r="V184" s="38"/>
      <c r="W184" s="38"/>
      <c r="X184" s="38"/>
      <c r="Y184" s="38"/>
      <c r="Z184" s="38"/>
      <c r="AA184" s="38"/>
      <c r="AB184" s="38"/>
      <c r="AC184" s="38"/>
      <c r="AD184" s="38"/>
      <c r="AE184" s="38"/>
      <c r="AR184" s="230" t="s">
        <v>147</v>
      </c>
      <c r="AT184" s="230" t="s">
        <v>142</v>
      </c>
      <c r="AU184" s="230" t="s">
        <v>82</v>
      </c>
      <c r="AY184" s="17" t="s">
        <v>141</v>
      </c>
      <c r="BE184" s="231">
        <f>IF(N184="základní",J184,0)</f>
        <v>0</v>
      </c>
      <c r="BF184" s="231">
        <f>IF(N184="snížená",J184,0)</f>
        <v>0</v>
      </c>
      <c r="BG184" s="231">
        <f>IF(N184="zákl. přenesená",J184,0)</f>
        <v>0</v>
      </c>
      <c r="BH184" s="231">
        <f>IF(N184="sníž. přenesená",J184,0)</f>
        <v>0</v>
      </c>
      <c r="BI184" s="231">
        <f>IF(N184="nulová",J184,0)</f>
        <v>0</v>
      </c>
      <c r="BJ184" s="17" t="s">
        <v>80</v>
      </c>
      <c r="BK184" s="231">
        <f>ROUND(I184*H184,2)</f>
        <v>0</v>
      </c>
      <c r="BL184" s="17" t="s">
        <v>147</v>
      </c>
      <c r="BM184" s="230" t="s">
        <v>365</v>
      </c>
    </row>
    <row r="185" spans="1:65" s="2" customFormat="1" ht="37.8" customHeight="1">
      <c r="A185" s="38"/>
      <c r="B185" s="39"/>
      <c r="C185" s="219" t="s">
        <v>367</v>
      </c>
      <c r="D185" s="219" t="s">
        <v>142</v>
      </c>
      <c r="E185" s="220" t="s">
        <v>967</v>
      </c>
      <c r="F185" s="221" t="s">
        <v>968</v>
      </c>
      <c r="G185" s="222" t="s">
        <v>743</v>
      </c>
      <c r="H185" s="223">
        <v>1085.63</v>
      </c>
      <c r="I185" s="224"/>
      <c r="J185" s="225">
        <f>ROUND(I185*H185,2)</f>
        <v>0</v>
      </c>
      <c r="K185" s="221" t="s">
        <v>890</v>
      </c>
      <c r="L185" s="44"/>
      <c r="M185" s="226" t="s">
        <v>1</v>
      </c>
      <c r="N185" s="227" t="s">
        <v>38</v>
      </c>
      <c r="O185" s="91"/>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147</v>
      </c>
      <c r="AT185" s="230" t="s">
        <v>142</v>
      </c>
      <c r="AU185" s="230" t="s">
        <v>82</v>
      </c>
      <c r="AY185" s="17" t="s">
        <v>141</v>
      </c>
      <c r="BE185" s="231">
        <f>IF(N185="základní",J185,0)</f>
        <v>0</v>
      </c>
      <c r="BF185" s="231">
        <f>IF(N185="snížená",J185,0)</f>
        <v>0</v>
      </c>
      <c r="BG185" s="231">
        <f>IF(N185="zákl. přenesená",J185,0)</f>
        <v>0</v>
      </c>
      <c r="BH185" s="231">
        <f>IF(N185="sníž. přenesená",J185,0)</f>
        <v>0</v>
      </c>
      <c r="BI185" s="231">
        <f>IF(N185="nulová",J185,0)</f>
        <v>0</v>
      </c>
      <c r="BJ185" s="17" t="s">
        <v>80</v>
      </c>
      <c r="BK185" s="231">
        <f>ROUND(I185*H185,2)</f>
        <v>0</v>
      </c>
      <c r="BL185" s="17" t="s">
        <v>147</v>
      </c>
      <c r="BM185" s="230" t="s">
        <v>370</v>
      </c>
    </row>
    <row r="186" spans="1:65" s="2" customFormat="1" ht="37.8" customHeight="1">
      <c r="A186" s="38"/>
      <c r="B186" s="39"/>
      <c r="C186" s="219" t="s">
        <v>218</v>
      </c>
      <c r="D186" s="219" t="s">
        <v>142</v>
      </c>
      <c r="E186" s="220" t="s">
        <v>746</v>
      </c>
      <c r="F186" s="221" t="s">
        <v>969</v>
      </c>
      <c r="G186" s="222" t="s">
        <v>743</v>
      </c>
      <c r="H186" s="223">
        <v>118.97</v>
      </c>
      <c r="I186" s="224"/>
      <c r="J186" s="225">
        <f>ROUND(I186*H186,2)</f>
        <v>0</v>
      </c>
      <c r="K186" s="221" t="s">
        <v>890</v>
      </c>
      <c r="L186" s="44"/>
      <c r="M186" s="226" t="s">
        <v>1</v>
      </c>
      <c r="N186" s="227" t="s">
        <v>38</v>
      </c>
      <c r="O186" s="91"/>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147</v>
      </c>
      <c r="AT186" s="230" t="s">
        <v>142</v>
      </c>
      <c r="AU186" s="230" t="s">
        <v>82</v>
      </c>
      <c r="AY186" s="17" t="s">
        <v>141</v>
      </c>
      <c r="BE186" s="231">
        <f>IF(N186="základní",J186,0)</f>
        <v>0</v>
      </c>
      <c r="BF186" s="231">
        <f>IF(N186="snížená",J186,0)</f>
        <v>0</v>
      </c>
      <c r="BG186" s="231">
        <f>IF(N186="zákl. přenesená",J186,0)</f>
        <v>0</v>
      </c>
      <c r="BH186" s="231">
        <f>IF(N186="sníž. přenesená",J186,0)</f>
        <v>0</v>
      </c>
      <c r="BI186" s="231">
        <f>IF(N186="nulová",J186,0)</f>
        <v>0</v>
      </c>
      <c r="BJ186" s="17" t="s">
        <v>80</v>
      </c>
      <c r="BK186" s="231">
        <f>ROUND(I186*H186,2)</f>
        <v>0</v>
      </c>
      <c r="BL186" s="17" t="s">
        <v>147</v>
      </c>
      <c r="BM186" s="230" t="s">
        <v>374</v>
      </c>
    </row>
    <row r="187" spans="1:65" s="2" customFormat="1" ht="37.8" customHeight="1">
      <c r="A187" s="38"/>
      <c r="B187" s="39"/>
      <c r="C187" s="219" t="s">
        <v>376</v>
      </c>
      <c r="D187" s="219" t="s">
        <v>142</v>
      </c>
      <c r="E187" s="220" t="s">
        <v>749</v>
      </c>
      <c r="F187" s="221" t="s">
        <v>970</v>
      </c>
      <c r="G187" s="222" t="s">
        <v>743</v>
      </c>
      <c r="H187" s="223">
        <v>2379.4</v>
      </c>
      <c r="I187" s="224"/>
      <c r="J187" s="225">
        <f>ROUND(I187*H187,2)</f>
        <v>0</v>
      </c>
      <c r="K187" s="221" t="s">
        <v>890</v>
      </c>
      <c r="L187" s="44"/>
      <c r="M187" s="226" t="s">
        <v>1</v>
      </c>
      <c r="N187" s="227" t="s">
        <v>38</v>
      </c>
      <c r="O187" s="91"/>
      <c r="P187" s="228">
        <f>O187*H187</f>
        <v>0</v>
      </c>
      <c r="Q187" s="228">
        <v>0</v>
      </c>
      <c r="R187" s="228">
        <f>Q187*H187</f>
        <v>0</v>
      </c>
      <c r="S187" s="228">
        <v>0</v>
      </c>
      <c r="T187" s="229">
        <f>S187*H187</f>
        <v>0</v>
      </c>
      <c r="U187" s="38"/>
      <c r="V187" s="38"/>
      <c r="W187" s="38"/>
      <c r="X187" s="38"/>
      <c r="Y187" s="38"/>
      <c r="Z187" s="38"/>
      <c r="AA187" s="38"/>
      <c r="AB187" s="38"/>
      <c r="AC187" s="38"/>
      <c r="AD187" s="38"/>
      <c r="AE187" s="38"/>
      <c r="AR187" s="230" t="s">
        <v>147</v>
      </c>
      <c r="AT187" s="230" t="s">
        <v>142</v>
      </c>
      <c r="AU187" s="230" t="s">
        <v>82</v>
      </c>
      <c r="AY187" s="17" t="s">
        <v>141</v>
      </c>
      <c r="BE187" s="231">
        <f>IF(N187="základní",J187,0)</f>
        <v>0</v>
      </c>
      <c r="BF187" s="231">
        <f>IF(N187="snížená",J187,0)</f>
        <v>0</v>
      </c>
      <c r="BG187" s="231">
        <f>IF(N187="zákl. přenesená",J187,0)</f>
        <v>0</v>
      </c>
      <c r="BH187" s="231">
        <f>IF(N187="sníž. přenesená",J187,0)</f>
        <v>0</v>
      </c>
      <c r="BI187" s="231">
        <f>IF(N187="nulová",J187,0)</f>
        <v>0</v>
      </c>
      <c r="BJ187" s="17" t="s">
        <v>80</v>
      </c>
      <c r="BK187" s="231">
        <f>ROUND(I187*H187,2)</f>
        <v>0</v>
      </c>
      <c r="BL187" s="17" t="s">
        <v>147</v>
      </c>
      <c r="BM187" s="230" t="s">
        <v>379</v>
      </c>
    </row>
    <row r="188" spans="1:65" s="2" customFormat="1" ht="24.15" customHeight="1">
      <c r="A188" s="38"/>
      <c r="B188" s="39"/>
      <c r="C188" s="219" t="s">
        <v>225</v>
      </c>
      <c r="D188" s="219" t="s">
        <v>142</v>
      </c>
      <c r="E188" s="220" t="s">
        <v>971</v>
      </c>
      <c r="F188" s="221" t="s">
        <v>972</v>
      </c>
      <c r="G188" s="222" t="s">
        <v>743</v>
      </c>
      <c r="H188" s="223">
        <v>394.45</v>
      </c>
      <c r="I188" s="224"/>
      <c r="J188" s="225">
        <f>ROUND(I188*H188,2)</f>
        <v>0</v>
      </c>
      <c r="K188" s="221" t="s">
        <v>890</v>
      </c>
      <c r="L188" s="44"/>
      <c r="M188" s="226" t="s">
        <v>1</v>
      </c>
      <c r="N188" s="227" t="s">
        <v>38</v>
      </c>
      <c r="O188" s="91"/>
      <c r="P188" s="228">
        <f>O188*H188</f>
        <v>0</v>
      </c>
      <c r="Q188" s="228">
        <v>0</v>
      </c>
      <c r="R188" s="228">
        <f>Q188*H188</f>
        <v>0</v>
      </c>
      <c r="S188" s="228">
        <v>0</v>
      </c>
      <c r="T188" s="229">
        <f>S188*H188</f>
        <v>0</v>
      </c>
      <c r="U188" s="38"/>
      <c r="V188" s="38"/>
      <c r="W188" s="38"/>
      <c r="X188" s="38"/>
      <c r="Y188" s="38"/>
      <c r="Z188" s="38"/>
      <c r="AA188" s="38"/>
      <c r="AB188" s="38"/>
      <c r="AC188" s="38"/>
      <c r="AD188" s="38"/>
      <c r="AE188" s="38"/>
      <c r="AR188" s="230" t="s">
        <v>147</v>
      </c>
      <c r="AT188" s="230" t="s">
        <v>142</v>
      </c>
      <c r="AU188" s="230" t="s">
        <v>82</v>
      </c>
      <c r="AY188" s="17" t="s">
        <v>141</v>
      </c>
      <c r="BE188" s="231">
        <f>IF(N188="základní",J188,0)</f>
        <v>0</v>
      </c>
      <c r="BF188" s="231">
        <f>IF(N188="snížená",J188,0)</f>
        <v>0</v>
      </c>
      <c r="BG188" s="231">
        <f>IF(N188="zákl. přenesená",J188,0)</f>
        <v>0</v>
      </c>
      <c r="BH188" s="231">
        <f>IF(N188="sníž. přenesená",J188,0)</f>
        <v>0</v>
      </c>
      <c r="BI188" s="231">
        <f>IF(N188="nulová",J188,0)</f>
        <v>0</v>
      </c>
      <c r="BJ188" s="17" t="s">
        <v>80</v>
      </c>
      <c r="BK188" s="231">
        <f>ROUND(I188*H188,2)</f>
        <v>0</v>
      </c>
      <c r="BL188" s="17" t="s">
        <v>147</v>
      </c>
      <c r="BM188" s="230" t="s">
        <v>383</v>
      </c>
    </row>
    <row r="189" spans="1:65" s="2" customFormat="1" ht="24.15" customHeight="1">
      <c r="A189" s="38"/>
      <c r="B189" s="39"/>
      <c r="C189" s="219" t="s">
        <v>385</v>
      </c>
      <c r="D189" s="219" t="s">
        <v>142</v>
      </c>
      <c r="E189" s="220" t="s">
        <v>1138</v>
      </c>
      <c r="F189" s="221" t="s">
        <v>1139</v>
      </c>
      <c r="G189" s="222" t="s">
        <v>743</v>
      </c>
      <c r="H189" s="223">
        <v>308.05</v>
      </c>
      <c r="I189" s="224"/>
      <c r="J189" s="225">
        <f>ROUND(I189*H189,2)</f>
        <v>0</v>
      </c>
      <c r="K189" s="221" t="s">
        <v>890</v>
      </c>
      <c r="L189" s="44"/>
      <c r="M189" s="226" t="s">
        <v>1</v>
      </c>
      <c r="N189" s="227" t="s">
        <v>38</v>
      </c>
      <c r="O189" s="91"/>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147</v>
      </c>
      <c r="AT189" s="230" t="s">
        <v>142</v>
      </c>
      <c r="AU189" s="230" t="s">
        <v>82</v>
      </c>
      <c r="AY189" s="17" t="s">
        <v>141</v>
      </c>
      <c r="BE189" s="231">
        <f>IF(N189="základní",J189,0)</f>
        <v>0</v>
      </c>
      <c r="BF189" s="231">
        <f>IF(N189="snížená",J189,0)</f>
        <v>0</v>
      </c>
      <c r="BG189" s="231">
        <f>IF(N189="zákl. přenesená",J189,0)</f>
        <v>0</v>
      </c>
      <c r="BH189" s="231">
        <f>IF(N189="sníž. přenesená",J189,0)</f>
        <v>0</v>
      </c>
      <c r="BI189" s="231">
        <f>IF(N189="nulová",J189,0)</f>
        <v>0</v>
      </c>
      <c r="BJ189" s="17" t="s">
        <v>80</v>
      </c>
      <c r="BK189" s="231">
        <f>ROUND(I189*H189,2)</f>
        <v>0</v>
      </c>
      <c r="BL189" s="17" t="s">
        <v>147</v>
      </c>
      <c r="BM189" s="230" t="s">
        <v>388</v>
      </c>
    </row>
    <row r="190" spans="1:51" s="14" customFormat="1" ht="12">
      <c r="A190" s="14"/>
      <c r="B190" s="259"/>
      <c r="C190" s="260"/>
      <c r="D190" s="234" t="s">
        <v>148</v>
      </c>
      <c r="E190" s="261" t="s">
        <v>1</v>
      </c>
      <c r="F190" s="262" t="s">
        <v>1140</v>
      </c>
      <c r="G190" s="260"/>
      <c r="H190" s="261" t="s">
        <v>1</v>
      </c>
      <c r="I190" s="263"/>
      <c r="J190" s="260"/>
      <c r="K190" s="260"/>
      <c r="L190" s="264"/>
      <c r="M190" s="265"/>
      <c r="N190" s="266"/>
      <c r="O190" s="266"/>
      <c r="P190" s="266"/>
      <c r="Q190" s="266"/>
      <c r="R190" s="266"/>
      <c r="S190" s="266"/>
      <c r="T190" s="267"/>
      <c r="U190" s="14"/>
      <c r="V190" s="14"/>
      <c r="W190" s="14"/>
      <c r="X190" s="14"/>
      <c r="Y190" s="14"/>
      <c r="Z190" s="14"/>
      <c r="AA190" s="14"/>
      <c r="AB190" s="14"/>
      <c r="AC190" s="14"/>
      <c r="AD190" s="14"/>
      <c r="AE190" s="14"/>
      <c r="AT190" s="268" t="s">
        <v>148</v>
      </c>
      <c r="AU190" s="268" t="s">
        <v>82</v>
      </c>
      <c r="AV190" s="14" t="s">
        <v>80</v>
      </c>
      <c r="AW190" s="14" t="s">
        <v>30</v>
      </c>
      <c r="AX190" s="14" t="s">
        <v>73</v>
      </c>
      <c r="AY190" s="268" t="s">
        <v>141</v>
      </c>
    </row>
    <row r="191" spans="1:51" s="12" customFormat="1" ht="12">
      <c r="A191" s="12"/>
      <c r="B191" s="232"/>
      <c r="C191" s="233"/>
      <c r="D191" s="234" t="s">
        <v>148</v>
      </c>
      <c r="E191" s="235" t="s">
        <v>1</v>
      </c>
      <c r="F191" s="236" t="s">
        <v>1141</v>
      </c>
      <c r="G191" s="233"/>
      <c r="H191" s="237">
        <v>66.25</v>
      </c>
      <c r="I191" s="238"/>
      <c r="J191" s="233"/>
      <c r="K191" s="233"/>
      <c r="L191" s="239"/>
      <c r="M191" s="240"/>
      <c r="N191" s="241"/>
      <c r="O191" s="241"/>
      <c r="P191" s="241"/>
      <c r="Q191" s="241"/>
      <c r="R191" s="241"/>
      <c r="S191" s="241"/>
      <c r="T191" s="242"/>
      <c r="U191" s="12"/>
      <c r="V191" s="12"/>
      <c r="W191" s="12"/>
      <c r="X191" s="12"/>
      <c r="Y191" s="12"/>
      <c r="Z191" s="12"/>
      <c r="AA191" s="12"/>
      <c r="AB191" s="12"/>
      <c r="AC191" s="12"/>
      <c r="AD191" s="12"/>
      <c r="AE191" s="12"/>
      <c r="AT191" s="243" t="s">
        <v>148</v>
      </c>
      <c r="AU191" s="243" t="s">
        <v>82</v>
      </c>
      <c r="AV191" s="12" t="s">
        <v>82</v>
      </c>
      <c r="AW191" s="12" t="s">
        <v>30</v>
      </c>
      <c r="AX191" s="12" t="s">
        <v>73</v>
      </c>
      <c r="AY191" s="243" t="s">
        <v>141</v>
      </c>
    </row>
    <row r="192" spans="1:51" s="12" customFormat="1" ht="12">
      <c r="A192" s="12"/>
      <c r="B192" s="232"/>
      <c r="C192" s="233"/>
      <c r="D192" s="234" t="s">
        <v>148</v>
      </c>
      <c r="E192" s="235" t="s">
        <v>1</v>
      </c>
      <c r="F192" s="236" t="s">
        <v>1142</v>
      </c>
      <c r="G192" s="233"/>
      <c r="H192" s="237">
        <v>102.4</v>
      </c>
      <c r="I192" s="238"/>
      <c r="J192" s="233"/>
      <c r="K192" s="233"/>
      <c r="L192" s="239"/>
      <c r="M192" s="240"/>
      <c r="N192" s="241"/>
      <c r="O192" s="241"/>
      <c r="P192" s="241"/>
      <c r="Q192" s="241"/>
      <c r="R192" s="241"/>
      <c r="S192" s="241"/>
      <c r="T192" s="242"/>
      <c r="U192" s="12"/>
      <c r="V192" s="12"/>
      <c r="W192" s="12"/>
      <c r="X192" s="12"/>
      <c r="Y192" s="12"/>
      <c r="Z192" s="12"/>
      <c r="AA192" s="12"/>
      <c r="AB192" s="12"/>
      <c r="AC192" s="12"/>
      <c r="AD192" s="12"/>
      <c r="AE192" s="12"/>
      <c r="AT192" s="243" t="s">
        <v>148</v>
      </c>
      <c r="AU192" s="243" t="s">
        <v>82</v>
      </c>
      <c r="AV192" s="12" t="s">
        <v>82</v>
      </c>
      <c r="AW192" s="12" t="s">
        <v>30</v>
      </c>
      <c r="AX192" s="12" t="s">
        <v>73</v>
      </c>
      <c r="AY192" s="243" t="s">
        <v>141</v>
      </c>
    </row>
    <row r="193" spans="1:51" s="12" customFormat="1" ht="12">
      <c r="A193" s="12"/>
      <c r="B193" s="232"/>
      <c r="C193" s="233"/>
      <c r="D193" s="234" t="s">
        <v>148</v>
      </c>
      <c r="E193" s="235" t="s">
        <v>1</v>
      </c>
      <c r="F193" s="236" t="s">
        <v>1143</v>
      </c>
      <c r="G193" s="233"/>
      <c r="H193" s="237">
        <v>110.4</v>
      </c>
      <c r="I193" s="238"/>
      <c r="J193" s="233"/>
      <c r="K193" s="233"/>
      <c r="L193" s="239"/>
      <c r="M193" s="240"/>
      <c r="N193" s="241"/>
      <c r="O193" s="241"/>
      <c r="P193" s="241"/>
      <c r="Q193" s="241"/>
      <c r="R193" s="241"/>
      <c r="S193" s="241"/>
      <c r="T193" s="242"/>
      <c r="U193" s="12"/>
      <c r="V193" s="12"/>
      <c r="W193" s="12"/>
      <c r="X193" s="12"/>
      <c r="Y193" s="12"/>
      <c r="Z193" s="12"/>
      <c r="AA193" s="12"/>
      <c r="AB193" s="12"/>
      <c r="AC193" s="12"/>
      <c r="AD193" s="12"/>
      <c r="AE193" s="12"/>
      <c r="AT193" s="243" t="s">
        <v>148</v>
      </c>
      <c r="AU193" s="243" t="s">
        <v>82</v>
      </c>
      <c r="AV193" s="12" t="s">
        <v>82</v>
      </c>
      <c r="AW193" s="12" t="s">
        <v>30</v>
      </c>
      <c r="AX193" s="12" t="s">
        <v>73</v>
      </c>
      <c r="AY193" s="243" t="s">
        <v>141</v>
      </c>
    </row>
    <row r="194" spans="1:51" s="12" customFormat="1" ht="12">
      <c r="A194" s="12"/>
      <c r="B194" s="232"/>
      <c r="C194" s="233"/>
      <c r="D194" s="234" t="s">
        <v>148</v>
      </c>
      <c r="E194" s="235" t="s">
        <v>1</v>
      </c>
      <c r="F194" s="236" t="s">
        <v>1144</v>
      </c>
      <c r="G194" s="233"/>
      <c r="H194" s="237">
        <v>29</v>
      </c>
      <c r="I194" s="238"/>
      <c r="J194" s="233"/>
      <c r="K194" s="233"/>
      <c r="L194" s="239"/>
      <c r="M194" s="240"/>
      <c r="N194" s="241"/>
      <c r="O194" s="241"/>
      <c r="P194" s="241"/>
      <c r="Q194" s="241"/>
      <c r="R194" s="241"/>
      <c r="S194" s="241"/>
      <c r="T194" s="242"/>
      <c r="U194" s="12"/>
      <c r="V194" s="12"/>
      <c r="W194" s="12"/>
      <c r="X194" s="12"/>
      <c r="Y194" s="12"/>
      <c r="Z194" s="12"/>
      <c r="AA194" s="12"/>
      <c r="AB194" s="12"/>
      <c r="AC194" s="12"/>
      <c r="AD194" s="12"/>
      <c r="AE194" s="12"/>
      <c r="AT194" s="243" t="s">
        <v>148</v>
      </c>
      <c r="AU194" s="243" t="s">
        <v>82</v>
      </c>
      <c r="AV194" s="12" t="s">
        <v>82</v>
      </c>
      <c r="AW194" s="12" t="s">
        <v>30</v>
      </c>
      <c r="AX194" s="12" t="s">
        <v>73</v>
      </c>
      <c r="AY194" s="243" t="s">
        <v>141</v>
      </c>
    </row>
    <row r="195" spans="1:51" s="13" customFormat="1" ht="12">
      <c r="A195" s="13"/>
      <c r="B195" s="244"/>
      <c r="C195" s="245"/>
      <c r="D195" s="234" t="s">
        <v>148</v>
      </c>
      <c r="E195" s="246" t="s">
        <v>1</v>
      </c>
      <c r="F195" s="247" t="s">
        <v>150</v>
      </c>
      <c r="G195" s="245"/>
      <c r="H195" s="248">
        <v>308.05</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148</v>
      </c>
      <c r="AU195" s="254" t="s">
        <v>82</v>
      </c>
      <c r="AV195" s="13" t="s">
        <v>147</v>
      </c>
      <c r="AW195" s="13" t="s">
        <v>30</v>
      </c>
      <c r="AX195" s="13" t="s">
        <v>80</v>
      </c>
      <c r="AY195" s="254" t="s">
        <v>141</v>
      </c>
    </row>
    <row r="196" spans="1:65" s="2" customFormat="1" ht="24.15" customHeight="1">
      <c r="A196" s="38"/>
      <c r="B196" s="39"/>
      <c r="C196" s="219" t="s">
        <v>234</v>
      </c>
      <c r="D196" s="219" t="s">
        <v>142</v>
      </c>
      <c r="E196" s="220" t="s">
        <v>973</v>
      </c>
      <c r="F196" s="221" t="s">
        <v>974</v>
      </c>
      <c r="G196" s="222" t="s">
        <v>331</v>
      </c>
      <c r="H196" s="223">
        <v>214.146</v>
      </c>
      <c r="I196" s="224"/>
      <c r="J196" s="225">
        <f>ROUND(I196*H196,2)</f>
        <v>0</v>
      </c>
      <c r="K196" s="221" t="s">
        <v>890</v>
      </c>
      <c r="L196" s="44"/>
      <c r="M196" s="226" t="s">
        <v>1</v>
      </c>
      <c r="N196" s="227" t="s">
        <v>38</v>
      </c>
      <c r="O196" s="91"/>
      <c r="P196" s="228">
        <f>O196*H196</f>
        <v>0</v>
      </c>
      <c r="Q196" s="228">
        <v>0</v>
      </c>
      <c r="R196" s="228">
        <f>Q196*H196</f>
        <v>0</v>
      </c>
      <c r="S196" s="228">
        <v>0</v>
      </c>
      <c r="T196" s="229">
        <f>S196*H196</f>
        <v>0</v>
      </c>
      <c r="U196" s="38"/>
      <c r="V196" s="38"/>
      <c r="W196" s="38"/>
      <c r="X196" s="38"/>
      <c r="Y196" s="38"/>
      <c r="Z196" s="38"/>
      <c r="AA196" s="38"/>
      <c r="AB196" s="38"/>
      <c r="AC196" s="38"/>
      <c r="AD196" s="38"/>
      <c r="AE196" s="38"/>
      <c r="AR196" s="230" t="s">
        <v>147</v>
      </c>
      <c r="AT196" s="230" t="s">
        <v>142</v>
      </c>
      <c r="AU196" s="230" t="s">
        <v>82</v>
      </c>
      <c r="AY196" s="17" t="s">
        <v>141</v>
      </c>
      <c r="BE196" s="231">
        <f>IF(N196="základní",J196,0)</f>
        <v>0</v>
      </c>
      <c r="BF196" s="231">
        <f>IF(N196="snížená",J196,0)</f>
        <v>0</v>
      </c>
      <c r="BG196" s="231">
        <f>IF(N196="zákl. přenesená",J196,0)</f>
        <v>0</v>
      </c>
      <c r="BH196" s="231">
        <f>IF(N196="sníž. přenesená",J196,0)</f>
        <v>0</v>
      </c>
      <c r="BI196" s="231">
        <f>IF(N196="nulová",J196,0)</f>
        <v>0</v>
      </c>
      <c r="BJ196" s="17" t="s">
        <v>80</v>
      </c>
      <c r="BK196" s="231">
        <f>ROUND(I196*H196,2)</f>
        <v>0</v>
      </c>
      <c r="BL196" s="17" t="s">
        <v>147</v>
      </c>
      <c r="BM196" s="230" t="s">
        <v>392</v>
      </c>
    </row>
    <row r="197" spans="1:65" s="2" customFormat="1" ht="14.4" customHeight="1">
      <c r="A197" s="38"/>
      <c r="B197" s="39"/>
      <c r="C197" s="219" t="s">
        <v>393</v>
      </c>
      <c r="D197" s="219" t="s">
        <v>142</v>
      </c>
      <c r="E197" s="220" t="s">
        <v>757</v>
      </c>
      <c r="F197" s="221" t="s">
        <v>758</v>
      </c>
      <c r="G197" s="222" t="s">
        <v>743</v>
      </c>
      <c r="H197" s="223">
        <v>691.18</v>
      </c>
      <c r="I197" s="224"/>
      <c r="J197" s="225">
        <f>ROUND(I197*H197,2)</f>
        <v>0</v>
      </c>
      <c r="K197" s="221" t="s">
        <v>890</v>
      </c>
      <c r="L197" s="44"/>
      <c r="M197" s="226" t="s">
        <v>1</v>
      </c>
      <c r="N197" s="227" t="s">
        <v>38</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147</v>
      </c>
      <c r="AT197" s="230" t="s">
        <v>142</v>
      </c>
      <c r="AU197" s="230" t="s">
        <v>82</v>
      </c>
      <c r="AY197" s="17" t="s">
        <v>141</v>
      </c>
      <c r="BE197" s="231">
        <f>IF(N197="základní",J197,0)</f>
        <v>0</v>
      </c>
      <c r="BF197" s="231">
        <f>IF(N197="snížená",J197,0)</f>
        <v>0</v>
      </c>
      <c r="BG197" s="231">
        <f>IF(N197="zákl. přenesená",J197,0)</f>
        <v>0</v>
      </c>
      <c r="BH197" s="231">
        <f>IF(N197="sníž. přenesená",J197,0)</f>
        <v>0</v>
      </c>
      <c r="BI197" s="231">
        <f>IF(N197="nulová",J197,0)</f>
        <v>0</v>
      </c>
      <c r="BJ197" s="17" t="s">
        <v>80</v>
      </c>
      <c r="BK197" s="231">
        <f>ROUND(I197*H197,2)</f>
        <v>0</v>
      </c>
      <c r="BL197" s="17" t="s">
        <v>147</v>
      </c>
      <c r="BM197" s="230" t="s">
        <v>396</v>
      </c>
    </row>
    <row r="198" spans="1:65" s="2" customFormat="1" ht="24.15" customHeight="1">
      <c r="A198" s="38"/>
      <c r="B198" s="39"/>
      <c r="C198" s="219" t="s">
        <v>239</v>
      </c>
      <c r="D198" s="219" t="s">
        <v>142</v>
      </c>
      <c r="E198" s="220" t="s">
        <v>990</v>
      </c>
      <c r="F198" s="221" t="s">
        <v>991</v>
      </c>
      <c r="G198" s="222" t="s">
        <v>331</v>
      </c>
      <c r="H198" s="223">
        <v>0.64</v>
      </c>
      <c r="I198" s="224"/>
      <c r="J198" s="225">
        <f>ROUND(I198*H198,2)</f>
        <v>0</v>
      </c>
      <c r="K198" s="221" t="s">
        <v>1</v>
      </c>
      <c r="L198" s="44"/>
      <c r="M198" s="226" t="s">
        <v>1</v>
      </c>
      <c r="N198" s="227" t="s">
        <v>38</v>
      </c>
      <c r="O198" s="91"/>
      <c r="P198" s="228">
        <f>O198*H198</f>
        <v>0</v>
      </c>
      <c r="Q198" s="228">
        <v>0</v>
      </c>
      <c r="R198" s="228">
        <f>Q198*H198</f>
        <v>0</v>
      </c>
      <c r="S198" s="228">
        <v>0</v>
      </c>
      <c r="T198" s="229">
        <f>S198*H198</f>
        <v>0</v>
      </c>
      <c r="U198" s="38"/>
      <c r="V198" s="38"/>
      <c r="W198" s="38"/>
      <c r="X198" s="38"/>
      <c r="Y198" s="38"/>
      <c r="Z198" s="38"/>
      <c r="AA198" s="38"/>
      <c r="AB198" s="38"/>
      <c r="AC198" s="38"/>
      <c r="AD198" s="38"/>
      <c r="AE198" s="38"/>
      <c r="AR198" s="230" t="s">
        <v>147</v>
      </c>
      <c r="AT198" s="230" t="s">
        <v>142</v>
      </c>
      <c r="AU198" s="230" t="s">
        <v>82</v>
      </c>
      <c r="AY198" s="17" t="s">
        <v>141</v>
      </c>
      <c r="BE198" s="231">
        <f>IF(N198="základní",J198,0)</f>
        <v>0</v>
      </c>
      <c r="BF198" s="231">
        <f>IF(N198="snížená",J198,0)</f>
        <v>0</v>
      </c>
      <c r="BG198" s="231">
        <f>IF(N198="zákl. přenesená",J198,0)</f>
        <v>0</v>
      </c>
      <c r="BH198" s="231">
        <f>IF(N198="sníž. přenesená",J198,0)</f>
        <v>0</v>
      </c>
      <c r="BI198" s="231">
        <f>IF(N198="nulová",J198,0)</f>
        <v>0</v>
      </c>
      <c r="BJ198" s="17" t="s">
        <v>80</v>
      </c>
      <c r="BK198" s="231">
        <f>ROUND(I198*H198,2)</f>
        <v>0</v>
      </c>
      <c r="BL198" s="17" t="s">
        <v>147</v>
      </c>
      <c r="BM198" s="230" t="s">
        <v>400</v>
      </c>
    </row>
    <row r="199" spans="1:65" s="2" customFormat="1" ht="24.15" customHeight="1">
      <c r="A199" s="38"/>
      <c r="B199" s="39"/>
      <c r="C199" s="219" t="s">
        <v>402</v>
      </c>
      <c r="D199" s="219" t="s">
        <v>142</v>
      </c>
      <c r="E199" s="220" t="s">
        <v>992</v>
      </c>
      <c r="F199" s="221" t="s">
        <v>993</v>
      </c>
      <c r="G199" s="222" t="s">
        <v>889</v>
      </c>
      <c r="H199" s="223">
        <v>7</v>
      </c>
      <c r="I199" s="224"/>
      <c r="J199" s="225">
        <f>ROUND(I199*H199,2)</f>
        <v>0</v>
      </c>
      <c r="K199" s="221" t="s">
        <v>1</v>
      </c>
      <c r="L199" s="44"/>
      <c r="M199" s="226" t="s">
        <v>1</v>
      </c>
      <c r="N199" s="227" t="s">
        <v>38</v>
      </c>
      <c r="O199" s="91"/>
      <c r="P199" s="228">
        <f>O199*H199</f>
        <v>0</v>
      </c>
      <c r="Q199" s="228">
        <v>0</v>
      </c>
      <c r="R199" s="228">
        <f>Q199*H199</f>
        <v>0</v>
      </c>
      <c r="S199" s="228">
        <v>0</v>
      </c>
      <c r="T199" s="229">
        <f>S199*H199</f>
        <v>0</v>
      </c>
      <c r="U199" s="38"/>
      <c r="V199" s="38"/>
      <c r="W199" s="38"/>
      <c r="X199" s="38"/>
      <c r="Y199" s="38"/>
      <c r="Z199" s="38"/>
      <c r="AA199" s="38"/>
      <c r="AB199" s="38"/>
      <c r="AC199" s="38"/>
      <c r="AD199" s="38"/>
      <c r="AE199" s="38"/>
      <c r="AR199" s="230" t="s">
        <v>147</v>
      </c>
      <c r="AT199" s="230" t="s">
        <v>142</v>
      </c>
      <c r="AU199" s="230" t="s">
        <v>82</v>
      </c>
      <c r="AY199" s="17" t="s">
        <v>141</v>
      </c>
      <c r="BE199" s="231">
        <f>IF(N199="základní",J199,0)</f>
        <v>0</v>
      </c>
      <c r="BF199" s="231">
        <f>IF(N199="snížená",J199,0)</f>
        <v>0</v>
      </c>
      <c r="BG199" s="231">
        <f>IF(N199="zákl. přenesená",J199,0)</f>
        <v>0</v>
      </c>
      <c r="BH199" s="231">
        <f>IF(N199="sníž. přenesená",J199,0)</f>
        <v>0</v>
      </c>
      <c r="BI199" s="231">
        <f>IF(N199="nulová",J199,0)</f>
        <v>0</v>
      </c>
      <c r="BJ199" s="17" t="s">
        <v>80</v>
      </c>
      <c r="BK199" s="231">
        <f>ROUND(I199*H199,2)</f>
        <v>0</v>
      </c>
      <c r="BL199" s="17" t="s">
        <v>147</v>
      </c>
      <c r="BM199" s="230" t="s">
        <v>405</v>
      </c>
    </row>
    <row r="200" spans="1:65" s="2" customFormat="1" ht="24.15" customHeight="1">
      <c r="A200" s="38"/>
      <c r="B200" s="39"/>
      <c r="C200" s="219" t="s">
        <v>243</v>
      </c>
      <c r="D200" s="219" t="s">
        <v>142</v>
      </c>
      <c r="E200" s="220" t="s">
        <v>994</v>
      </c>
      <c r="F200" s="221" t="s">
        <v>995</v>
      </c>
      <c r="G200" s="222" t="s">
        <v>889</v>
      </c>
      <c r="H200" s="223">
        <v>3</v>
      </c>
      <c r="I200" s="224"/>
      <c r="J200" s="225">
        <f>ROUND(I200*H200,2)</f>
        <v>0</v>
      </c>
      <c r="K200" s="221" t="s">
        <v>1</v>
      </c>
      <c r="L200" s="44"/>
      <c r="M200" s="226" t="s">
        <v>1</v>
      </c>
      <c r="N200" s="227" t="s">
        <v>38</v>
      </c>
      <c r="O200" s="91"/>
      <c r="P200" s="228">
        <f>O200*H200</f>
        <v>0</v>
      </c>
      <c r="Q200" s="228">
        <v>0</v>
      </c>
      <c r="R200" s="228">
        <f>Q200*H200</f>
        <v>0</v>
      </c>
      <c r="S200" s="228">
        <v>0</v>
      </c>
      <c r="T200" s="229">
        <f>S200*H200</f>
        <v>0</v>
      </c>
      <c r="U200" s="38"/>
      <c r="V200" s="38"/>
      <c r="W200" s="38"/>
      <c r="X200" s="38"/>
      <c r="Y200" s="38"/>
      <c r="Z200" s="38"/>
      <c r="AA200" s="38"/>
      <c r="AB200" s="38"/>
      <c r="AC200" s="38"/>
      <c r="AD200" s="38"/>
      <c r="AE200" s="38"/>
      <c r="AR200" s="230" t="s">
        <v>147</v>
      </c>
      <c r="AT200" s="230" t="s">
        <v>142</v>
      </c>
      <c r="AU200" s="230" t="s">
        <v>82</v>
      </c>
      <c r="AY200" s="17" t="s">
        <v>141</v>
      </c>
      <c r="BE200" s="231">
        <f>IF(N200="základní",J200,0)</f>
        <v>0</v>
      </c>
      <c r="BF200" s="231">
        <f>IF(N200="snížená",J200,0)</f>
        <v>0</v>
      </c>
      <c r="BG200" s="231">
        <f>IF(N200="zákl. přenesená",J200,0)</f>
        <v>0</v>
      </c>
      <c r="BH200" s="231">
        <f>IF(N200="sníž. přenesená",J200,0)</f>
        <v>0</v>
      </c>
      <c r="BI200" s="231">
        <f>IF(N200="nulová",J200,0)</f>
        <v>0</v>
      </c>
      <c r="BJ200" s="17" t="s">
        <v>80</v>
      </c>
      <c r="BK200" s="231">
        <f>ROUND(I200*H200,2)</f>
        <v>0</v>
      </c>
      <c r="BL200" s="17" t="s">
        <v>147</v>
      </c>
      <c r="BM200" s="230" t="s">
        <v>410</v>
      </c>
    </row>
    <row r="201" spans="1:65" s="2" customFormat="1" ht="24.15" customHeight="1">
      <c r="A201" s="38"/>
      <c r="B201" s="39"/>
      <c r="C201" s="219" t="s">
        <v>412</v>
      </c>
      <c r="D201" s="219" t="s">
        <v>142</v>
      </c>
      <c r="E201" s="220" t="s">
        <v>996</v>
      </c>
      <c r="F201" s="221" t="s">
        <v>997</v>
      </c>
      <c r="G201" s="222" t="s">
        <v>889</v>
      </c>
      <c r="H201" s="223">
        <v>1</v>
      </c>
      <c r="I201" s="224"/>
      <c r="J201" s="225">
        <f>ROUND(I201*H201,2)</f>
        <v>0</v>
      </c>
      <c r="K201" s="221" t="s">
        <v>1</v>
      </c>
      <c r="L201" s="44"/>
      <c r="M201" s="226" t="s">
        <v>1</v>
      </c>
      <c r="N201" s="227" t="s">
        <v>38</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147</v>
      </c>
      <c r="AT201" s="230" t="s">
        <v>142</v>
      </c>
      <c r="AU201" s="230" t="s">
        <v>82</v>
      </c>
      <c r="AY201" s="17" t="s">
        <v>141</v>
      </c>
      <c r="BE201" s="231">
        <f>IF(N201="základní",J201,0)</f>
        <v>0</v>
      </c>
      <c r="BF201" s="231">
        <f>IF(N201="snížená",J201,0)</f>
        <v>0</v>
      </c>
      <c r="BG201" s="231">
        <f>IF(N201="zákl. přenesená",J201,0)</f>
        <v>0</v>
      </c>
      <c r="BH201" s="231">
        <f>IF(N201="sníž. přenesená",J201,0)</f>
        <v>0</v>
      </c>
      <c r="BI201" s="231">
        <f>IF(N201="nulová",J201,0)</f>
        <v>0</v>
      </c>
      <c r="BJ201" s="17" t="s">
        <v>80</v>
      </c>
      <c r="BK201" s="231">
        <f>ROUND(I201*H201,2)</f>
        <v>0</v>
      </c>
      <c r="BL201" s="17" t="s">
        <v>147</v>
      </c>
      <c r="BM201" s="230" t="s">
        <v>415</v>
      </c>
    </row>
    <row r="202" spans="1:65" s="2" customFormat="1" ht="24.15" customHeight="1">
      <c r="A202" s="38"/>
      <c r="B202" s="39"/>
      <c r="C202" s="219" t="s">
        <v>247</v>
      </c>
      <c r="D202" s="219" t="s">
        <v>142</v>
      </c>
      <c r="E202" s="220" t="s">
        <v>1145</v>
      </c>
      <c r="F202" s="221" t="s">
        <v>1146</v>
      </c>
      <c r="G202" s="222" t="s">
        <v>269</v>
      </c>
      <c r="H202" s="223">
        <v>240</v>
      </c>
      <c r="I202" s="224"/>
      <c r="J202" s="225">
        <f>ROUND(I202*H202,2)</f>
        <v>0</v>
      </c>
      <c r="K202" s="221" t="s">
        <v>890</v>
      </c>
      <c r="L202" s="44"/>
      <c r="M202" s="226" t="s">
        <v>1</v>
      </c>
      <c r="N202" s="227" t="s">
        <v>38</v>
      </c>
      <c r="O202" s="91"/>
      <c r="P202" s="228">
        <f>O202*H202</f>
        <v>0</v>
      </c>
      <c r="Q202" s="228">
        <v>0</v>
      </c>
      <c r="R202" s="228">
        <f>Q202*H202</f>
        <v>0</v>
      </c>
      <c r="S202" s="228">
        <v>0</v>
      </c>
      <c r="T202" s="229">
        <f>S202*H202</f>
        <v>0</v>
      </c>
      <c r="U202" s="38"/>
      <c r="V202" s="38"/>
      <c r="W202" s="38"/>
      <c r="X202" s="38"/>
      <c r="Y202" s="38"/>
      <c r="Z202" s="38"/>
      <c r="AA202" s="38"/>
      <c r="AB202" s="38"/>
      <c r="AC202" s="38"/>
      <c r="AD202" s="38"/>
      <c r="AE202" s="38"/>
      <c r="AR202" s="230" t="s">
        <v>147</v>
      </c>
      <c r="AT202" s="230" t="s">
        <v>142</v>
      </c>
      <c r="AU202" s="230" t="s">
        <v>82</v>
      </c>
      <c r="AY202" s="17" t="s">
        <v>141</v>
      </c>
      <c r="BE202" s="231">
        <f>IF(N202="základní",J202,0)</f>
        <v>0</v>
      </c>
      <c r="BF202" s="231">
        <f>IF(N202="snížená",J202,0)</f>
        <v>0</v>
      </c>
      <c r="BG202" s="231">
        <f>IF(N202="zákl. přenesená",J202,0)</f>
        <v>0</v>
      </c>
      <c r="BH202" s="231">
        <f>IF(N202="sníž. přenesená",J202,0)</f>
        <v>0</v>
      </c>
      <c r="BI202" s="231">
        <f>IF(N202="nulová",J202,0)</f>
        <v>0</v>
      </c>
      <c r="BJ202" s="17" t="s">
        <v>80</v>
      </c>
      <c r="BK202" s="231">
        <f>ROUND(I202*H202,2)</f>
        <v>0</v>
      </c>
      <c r="BL202" s="17" t="s">
        <v>147</v>
      </c>
      <c r="BM202" s="230" t="s">
        <v>419</v>
      </c>
    </row>
    <row r="203" spans="1:51" s="14" customFormat="1" ht="12">
      <c r="A203" s="14"/>
      <c r="B203" s="259"/>
      <c r="C203" s="260"/>
      <c r="D203" s="234" t="s">
        <v>148</v>
      </c>
      <c r="E203" s="261" t="s">
        <v>1</v>
      </c>
      <c r="F203" s="262" t="s">
        <v>1130</v>
      </c>
      <c r="G203" s="260"/>
      <c r="H203" s="261" t="s">
        <v>1</v>
      </c>
      <c r="I203" s="263"/>
      <c r="J203" s="260"/>
      <c r="K203" s="260"/>
      <c r="L203" s="264"/>
      <c r="M203" s="265"/>
      <c r="N203" s="266"/>
      <c r="O203" s="266"/>
      <c r="P203" s="266"/>
      <c r="Q203" s="266"/>
      <c r="R203" s="266"/>
      <c r="S203" s="266"/>
      <c r="T203" s="267"/>
      <c r="U203" s="14"/>
      <c r="V203" s="14"/>
      <c r="W203" s="14"/>
      <c r="X203" s="14"/>
      <c r="Y203" s="14"/>
      <c r="Z203" s="14"/>
      <c r="AA203" s="14"/>
      <c r="AB203" s="14"/>
      <c r="AC203" s="14"/>
      <c r="AD203" s="14"/>
      <c r="AE203" s="14"/>
      <c r="AT203" s="268" t="s">
        <v>148</v>
      </c>
      <c r="AU203" s="268" t="s">
        <v>82</v>
      </c>
      <c r="AV203" s="14" t="s">
        <v>80</v>
      </c>
      <c r="AW203" s="14" t="s">
        <v>30</v>
      </c>
      <c r="AX203" s="14" t="s">
        <v>73</v>
      </c>
      <c r="AY203" s="268" t="s">
        <v>141</v>
      </c>
    </row>
    <row r="204" spans="1:51" s="12" customFormat="1" ht="12">
      <c r="A204" s="12"/>
      <c r="B204" s="232"/>
      <c r="C204" s="233"/>
      <c r="D204" s="234" t="s">
        <v>148</v>
      </c>
      <c r="E204" s="235" t="s">
        <v>1</v>
      </c>
      <c r="F204" s="236" t="s">
        <v>1147</v>
      </c>
      <c r="G204" s="233"/>
      <c r="H204" s="237">
        <v>240</v>
      </c>
      <c r="I204" s="238"/>
      <c r="J204" s="233"/>
      <c r="K204" s="233"/>
      <c r="L204" s="239"/>
      <c r="M204" s="240"/>
      <c r="N204" s="241"/>
      <c r="O204" s="241"/>
      <c r="P204" s="241"/>
      <c r="Q204" s="241"/>
      <c r="R204" s="241"/>
      <c r="S204" s="241"/>
      <c r="T204" s="242"/>
      <c r="U204" s="12"/>
      <c r="V204" s="12"/>
      <c r="W204" s="12"/>
      <c r="X204" s="12"/>
      <c r="Y204" s="12"/>
      <c r="Z204" s="12"/>
      <c r="AA204" s="12"/>
      <c r="AB204" s="12"/>
      <c r="AC204" s="12"/>
      <c r="AD204" s="12"/>
      <c r="AE204" s="12"/>
      <c r="AT204" s="243" t="s">
        <v>148</v>
      </c>
      <c r="AU204" s="243" t="s">
        <v>82</v>
      </c>
      <c r="AV204" s="12" t="s">
        <v>82</v>
      </c>
      <c r="AW204" s="12" t="s">
        <v>30</v>
      </c>
      <c r="AX204" s="12" t="s">
        <v>73</v>
      </c>
      <c r="AY204" s="243" t="s">
        <v>141</v>
      </c>
    </row>
    <row r="205" spans="1:51" s="13" customFormat="1" ht="12">
      <c r="A205" s="13"/>
      <c r="B205" s="244"/>
      <c r="C205" s="245"/>
      <c r="D205" s="234" t="s">
        <v>148</v>
      </c>
      <c r="E205" s="246" t="s">
        <v>1</v>
      </c>
      <c r="F205" s="247" t="s">
        <v>150</v>
      </c>
      <c r="G205" s="245"/>
      <c r="H205" s="248">
        <v>240</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148</v>
      </c>
      <c r="AU205" s="254" t="s">
        <v>82</v>
      </c>
      <c r="AV205" s="13" t="s">
        <v>147</v>
      </c>
      <c r="AW205" s="13" t="s">
        <v>30</v>
      </c>
      <c r="AX205" s="13" t="s">
        <v>80</v>
      </c>
      <c r="AY205" s="254" t="s">
        <v>141</v>
      </c>
    </row>
    <row r="206" spans="1:65" s="2" customFormat="1" ht="24.15" customHeight="1">
      <c r="A206" s="38"/>
      <c r="B206" s="39"/>
      <c r="C206" s="219" t="s">
        <v>421</v>
      </c>
      <c r="D206" s="219" t="s">
        <v>142</v>
      </c>
      <c r="E206" s="220" t="s">
        <v>1001</v>
      </c>
      <c r="F206" s="221" t="s">
        <v>1002</v>
      </c>
      <c r="G206" s="222" t="s">
        <v>269</v>
      </c>
      <c r="H206" s="223">
        <v>240</v>
      </c>
      <c r="I206" s="224"/>
      <c r="J206" s="225">
        <f>ROUND(I206*H206,2)</f>
        <v>0</v>
      </c>
      <c r="K206" s="221" t="s">
        <v>890</v>
      </c>
      <c r="L206" s="44"/>
      <c r="M206" s="226" t="s">
        <v>1</v>
      </c>
      <c r="N206" s="227" t="s">
        <v>38</v>
      </c>
      <c r="O206" s="91"/>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147</v>
      </c>
      <c r="AT206" s="230" t="s">
        <v>142</v>
      </c>
      <c r="AU206" s="230" t="s">
        <v>82</v>
      </c>
      <c r="AY206" s="17" t="s">
        <v>141</v>
      </c>
      <c r="BE206" s="231">
        <f>IF(N206="základní",J206,0)</f>
        <v>0</v>
      </c>
      <c r="BF206" s="231">
        <f>IF(N206="snížená",J206,0)</f>
        <v>0</v>
      </c>
      <c r="BG206" s="231">
        <f>IF(N206="zákl. přenesená",J206,0)</f>
        <v>0</v>
      </c>
      <c r="BH206" s="231">
        <f>IF(N206="sníž. přenesená",J206,0)</f>
        <v>0</v>
      </c>
      <c r="BI206" s="231">
        <f>IF(N206="nulová",J206,0)</f>
        <v>0</v>
      </c>
      <c r="BJ206" s="17" t="s">
        <v>80</v>
      </c>
      <c r="BK206" s="231">
        <f>ROUND(I206*H206,2)</f>
        <v>0</v>
      </c>
      <c r="BL206" s="17" t="s">
        <v>147</v>
      </c>
      <c r="BM206" s="230" t="s">
        <v>424</v>
      </c>
    </row>
    <row r="207" spans="1:65" s="2" customFormat="1" ht="14.4" customHeight="1">
      <c r="A207" s="38"/>
      <c r="B207" s="39"/>
      <c r="C207" s="273" t="s">
        <v>253</v>
      </c>
      <c r="D207" s="273" t="s">
        <v>153</v>
      </c>
      <c r="E207" s="274" t="s">
        <v>1003</v>
      </c>
      <c r="F207" s="275" t="s">
        <v>1004</v>
      </c>
      <c r="G207" s="276" t="s">
        <v>352</v>
      </c>
      <c r="H207" s="277">
        <v>7.2</v>
      </c>
      <c r="I207" s="278"/>
      <c r="J207" s="279">
        <f>ROUND(I207*H207,2)</f>
        <v>0</v>
      </c>
      <c r="K207" s="275" t="s">
        <v>890</v>
      </c>
      <c r="L207" s="280"/>
      <c r="M207" s="281" t="s">
        <v>1</v>
      </c>
      <c r="N207" s="282" t="s">
        <v>38</v>
      </c>
      <c r="O207" s="91"/>
      <c r="P207" s="228">
        <f>O207*H207</f>
        <v>0</v>
      </c>
      <c r="Q207" s="228">
        <v>0</v>
      </c>
      <c r="R207" s="228">
        <f>Q207*H207</f>
        <v>0</v>
      </c>
      <c r="S207" s="228">
        <v>0</v>
      </c>
      <c r="T207" s="229">
        <f>S207*H207</f>
        <v>0</v>
      </c>
      <c r="U207" s="38"/>
      <c r="V207" s="38"/>
      <c r="W207" s="38"/>
      <c r="X207" s="38"/>
      <c r="Y207" s="38"/>
      <c r="Z207" s="38"/>
      <c r="AA207" s="38"/>
      <c r="AB207" s="38"/>
      <c r="AC207" s="38"/>
      <c r="AD207" s="38"/>
      <c r="AE207" s="38"/>
      <c r="AR207" s="230" t="s">
        <v>162</v>
      </c>
      <c r="AT207" s="230" t="s">
        <v>153</v>
      </c>
      <c r="AU207" s="230" t="s">
        <v>82</v>
      </c>
      <c r="AY207" s="17" t="s">
        <v>141</v>
      </c>
      <c r="BE207" s="231">
        <f>IF(N207="základní",J207,0)</f>
        <v>0</v>
      </c>
      <c r="BF207" s="231">
        <f>IF(N207="snížená",J207,0)</f>
        <v>0</v>
      </c>
      <c r="BG207" s="231">
        <f>IF(N207="zákl. přenesená",J207,0)</f>
        <v>0</v>
      </c>
      <c r="BH207" s="231">
        <f>IF(N207="sníž. přenesená",J207,0)</f>
        <v>0</v>
      </c>
      <c r="BI207" s="231">
        <f>IF(N207="nulová",J207,0)</f>
        <v>0</v>
      </c>
      <c r="BJ207" s="17" t="s">
        <v>80</v>
      </c>
      <c r="BK207" s="231">
        <f>ROUND(I207*H207,2)</f>
        <v>0</v>
      </c>
      <c r="BL207" s="17" t="s">
        <v>147</v>
      </c>
      <c r="BM207" s="230" t="s">
        <v>428</v>
      </c>
    </row>
    <row r="208" spans="1:65" s="2" customFormat="1" ht="24.15" customHeight="1">
      <c r="A208" s="38"/>
      <c r="B208" s="39"/>
      <c r="C208" s="219" t="s">
        <v>429</v>
      </c>
      <c r="D208" s="219" t="s">
        <v>142</v>
      </c>
      <c r="E208" s="220" t="s">
        <v>1148</v>
      </c>
      <c r="F208" s="221" t="s">
        <v>1149</v>
      </c>
      <c r="G208" s="222" t="s">
        <v>269</v>
      </c>
      <c r="H208" s="223">
        <v>192</v>
      </c>
      <c r="I208" s="224"/>
      <c r="J208" s="225">
        <f>ROUND(I208*H208,2)</f>
        <v>0</v>
      </c>
      <c r="K208" s="221" t="s">
        <v>890</v>
      </c>
      <c r="L208" s="44"/>
      <c r="M208" s="226" t="s">
        <v>1</v>
      </c>
      <c r="N208" s="227" t="s">
        <v>38</v>
      </c>
      <c r="O208" s="91"/>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147</v>
      </c>
      <c r="AT208" s="230" t="s">
        <v>142</v>
      </c>
      <c r="AU208" s="230" t="s">
        <v>82</v>
      </c>
      <c r="AY208" s="17" t="s">
        <v>141</v>
      </c>
      <c r="BE208" s="231">
        <f>IF(N208="základní",J208,0)</f>
        <v>0</v>
      </c>
      <c r="BF208" s="231">
        <f>IF(N208="snížená",J208,0)</f>
        <v>0</v>
      </c>
      <c r="BG208" s="231">
        <f>IF(N208="zákl. přenesená",J208,0)</f>
        <v>0</v>
      </c>
      <c r="BH208" s="231">
        <f>IF(N208="sníž. přenesená",J208,0)</f>
        <v>0</v>
      </c>
      <c r="BI208" s="231">
        <f>IF(N208="nulová",J208,0)</f>
        <v>0</v>
      </c>
      <c r="BJ208" s="17" t="s">
        <v>80</v>
      </c>
      <c r="BK208" s="231">
        <f>ROUND(I208*H208,2)</f>
        <v>0</v>
      </c>
      <c r="BL208" s="17" t="s">
        <v>147</v>
      </c>
      <c r="BM208" s="230" t="s">
        <v>432</v>
      </c>
    </row>
    <row r="209" spans="1:65" s="2" customFormat="1" ht="14.4" customHeight="1">
      <c r="A209" s="38"/>
      <c r="B209" s="39"/>
      <c r="C209" s="273" t="s">
        <v>345</v>
      </c>
      <c r="D209" s="273" t="s">
        <v>153</v>
      </c>
      <c r="E209" s="274" t="s">
        <v>1150</v>
      </c>
      <c r="F209" s="275" t="s">
        <v>1151</v>
      </c>
      <c r="G209" s="276" t="s">
        <v>352</v>
      </c>
      <c r="H209" s="277">
        <v>5.76</v>
      </c>
      <c r="I209" s="278"/>
      <c r="J209" s="279">
        <f>ROUND(I209*H209,2)</f>
        <v>0</v>
      </c>
      <c r="K209" s="275" t="s">
        <v>890</v>
      </c>
      <c r="L209" s="280"/>
      <c r="M209" s="281" t="s">
        <v>1</v>
      </c>
      <c r="N209" s="282" t="s">
        <v>38</v>
      </c>
      <c r="O209" s="91"/>
      <c r="P209" s="228">
        <f>O209*H209</f>
        <v>0</v>
      </c>
      <c r="Q209" s="228">
        <v>0</v>
      </c>
      <c r="R209" s="228">
        <f>Q209*H209</f>
        <v>0</v>
      </c>
      <c r="S209" s="228">
        <v>0</v>
      </c>
      <c r="T209" s="229">
        <f>S209*H209</f>
        <v>0</v>
      </c>
      <c r="U209" s="38"/>
      <c r="V209" s="38"/>
      <c r="W209" s="38"/>
      <c r="X209" s="38"/>
      <c r="Y209" s="38"/>
      <c r="Z209" s="38"/>
      <c r="AA209" s="38"/>
      <c r="AB209" s="38"/>
      <c r="AC209" s="38"/>
      <c r="AD209" s="38"/>
      <c r="AE209" s="38"/>
      <c r="AR209" s="230" t="s">
        <v>162</v>
      </c>
      <c r="AT209" s="230" t="s">
        <v>153</v>
      </c>
      <c r="AU209" s="230" t="s">
        <v>82</v>
      </c>
      <c r="AY209" s="17" t="s">
        <v>141</v>
      </c>
      <c r="BE209" s="231">
        <f>IF(N209="základní",J209,0)</f>
        <v>0</v>
      </c>
      <c r="BF209" s="231">
        <f>IF(N209="snížená",J209,0)</f>
        <v>0</v>
      </c>
      <c r="BG209" s="231">
        <f>IF(N209="zákl. přenesená",J209,0)</f>
        <v>0</v>
      </c>
      <c r="BH209" s="231">
        <f>IF(N209="sníž. přenesená",J209,0)</f>
        <v>0</v>
      </c>
      <c r="BI209" s="231">
        <f>IF(N209="nulová",J209,0)</f>
        <v>0</v>
      </c>
      <c r="BJ209" s="17" t="s">
        <v>80</v>
      </c>
      <c r="BK209" s="231">
        <f>ROUND(I209*H209,2)</f>
        <v>0</v>
      </c>
      <c r="BL209" s="17" t="s">
        <v>147</v>
      </c>
      <c r="BM209" s="230" t="s">
        <v>436</v>
      </c>
    </row>
    <row r="210" spans="1:65" s="2" customFormat="1" ht="24.15" customHeight="1">
      <c r="A210" s="38"/>
      <c r="B210" s="39"/>
      <c r="C210" s="219" t="s">
        <v>438</v>
      </c>
      <c r="D210" s="219" t="s">
        <v>142</v>
      </c>
      <c r="E210" s="220" t="s">
        <v>1005</v>
      </c>
      <c r="F210" s="221" t="s">
        <v>1006</v>
      </c>
      <c r="G210" s="222" t="s">
        <v>269</v>
      </c>
      <c r="H210" s="223">
        <v>240</v>
      </c>
      <c r="I210" s="224"/>
      <c r="J210" s="225">
        <f>ROUND(I210*H210,2)</f>
        <v>0</v>
      </c>
      <c r="K210" s="221" t="s">
        <v>890</v>
      </c>
      <c r="L210" s="44"/>
      <c r="M210" s="226" t="s">
        <v>1</v>
      </c>
      <c r="N210" s="227" t="s">
        <v>38</v>
      </c>
      <c r="O210" s="91"/>
      <c r="P210" s="228">
        <f>O210*H210</f>
        <v>0</v>
      </c>
      <c r="Q210" s="228">
        <v>0</v>
      </c>
      <c r="R210" s="228">
        <f>Q210*H210</f>
        <v>0</v>
      </c>
      <c r="S210" s="228">
        <v>0</v>
      </c>
      <c r="T210" s="229">
        <f>S210*H210</f>
        <v>0</v>
      </c>
      <c r="U210" s="38"/>
      <c r="V210" s="38"/>
      <c r="W210" s="38"/>
      <c r="X210" s="38"/>
      <c r="Y210" s="38"/>
      <c r="Z210" s="38"/>
      <c r="AA210" s="38"/>
      <c r="AB210" s="38"/>
      <c r="AC210" s="38"/>
      <c r="AD210" s="38"/>
      <c r="AE210" s="38"/>
      <c r="AR210" s="230" t="s">
        <v>147</v>
      </c>
      <c r="AT210" s="230" t="s">
        <v>142</v>
      </c>
      <c r="AU210" s="230" t="s">
        <v>82</v>
      </c>
      <c r="AY210" s="17" t="s">
        <v>141</v>
      </c>
      <c r="BE210" s="231">
        <f>IF(N210="základní",J210,0)</f>
        <v>0</v>
      </c>
      <c r="BF210" s="231">
        <f>IF(N210="snížená",J210,0)</f>
        <v>0</v>
      </c>
      <c r="BG210" s="231">
        <f>IF(N210="zákl. přenesená",J210,0)</f>
        <v>0</v>
      </c>
      <c r="BH210" s="231">
        <f>IF(N210="sníž. přenesená",J210,0)</f>
        <v>0</v>
      </c>
      <c r="BI210" s="231">
        <f>IF(N210="nulová",J210,0)</f>
        <v>0</v>
      </c>
      <c r="BJ210" s="17" t="s">
        <v>80</v>
      </c>
      <c r="BK210" s="231">
        <f>ROUND(I210*H210,2)</f>
        <v>0</v>
      </c>
      <c r="BL210" s="17" t="s">
        <v>147</v>
      </c>
      <c r="BM210" s="230" t="s">
        <v>441</v>
      </c>
    </row>
    <row r="211" spans="1:65" s="2" customFormat="1" ht="24.15" customHeight="1">
      <c r="A211" s="38"/>
      <c r="B211" s="39"/>
      <c r="C211" s="219" t="s">
        <v>349</v>
      </c>
      <c r="D211" s="219" t="s">
        <v>142</v>
      </c>
      <c r="E211" s="220" t="s">
        <v>1152</v>
      </c>
      <c r="F211" s="221" t="s">
        <v>1153</v>
      </c>
      <c r="G211" s="222" t="s">
        <v>269</v>
      </c>
      <c r="H211" s="223">
        <v>192</v>
      </c>
      <c r="I211" s="224"/>
      <c r="J211" s="225">
        <f>ROUND(I211*H211,2)</f>
        <v>0</v>
      </c>
      <c r="K211" s="221" t="s">
        <v>890</v>
      </c>
      <c r="L211" s="44"/>
      <c r="M211" s="226" t="s">
        <v>1</v>
      </c>
      <c r="N211" s="227" t="s">
        <v>38</v>
      </c>
      <c r="O211" s="91"/>
      <c r="P211" s="228">
        <f>O211*H211</f>
        <v>0</v>
      </c>
      <c r="Q211" s="228">
        <v>0</v>
      </c>
      <c r="R211" s="228">
        <f>Q211*H211</f>
        <v>0</v>
      </c>
      <c r="S211" s="228">
        <v>0</v>
      </c>
      <c r="T211" s="229">
        <f>S211*H211</f>
        <v>0</v>
      </c>
      <c r="U211" s="38"/>
      <c r="V211" s="38"/>
      <c r="W211" s="38"/>
      <c r="X211" s="38"/>
      <c r="Y211" s="38"/>
      <c r="Z211" s="38"/>
      <c r="AA211" s="38"/>
      <c r="AB211" s="38"/>
      <c r="AC211" s="38"/>
      <c r="AD211" s="38"/>
      <c r="AE211" s="38"/>
      <c r="AR211" s="230" t="s">
        <v>147</v>
      </c>
      <c r="AT211" s="230" t="s">
        <v>142</v>
      </c>
      <c r="AU211" s="230" t="s">
        <v>82</v>
      </c>
      <c r="AY211" s="17" t="s">
        <v>141</v>
      </c>
      <c r="BE211" s="231">
        <f>IF(N211="základní",J211,0)</f>
        <v>0</v>
      </c>
      <c r="BF211" s="231">
        <f>IF(N211="snížená",J211,0)</f>
        <v>0</v>
      </c>
      <c r="BG211" s="231">
        <f>IF(N211="zákl. přenesená",J211,0)</f>
        <v>0</v>
      </c>
      <c r="BH211" s="231">
        <f>IF(N211="sníž. přenesená",J211,0)</f>
        <v>0</v>
      </c>
      <c r="BI211" s="231">
        <f>IF(N211="nulová",J211,0)</f>
        <v>0</v>
      </c>
      <c r="BJ211" s="17" t="s">
        <v>80</v>
      </c>
      <c r="BK211" s="231">
        <f>ROUND(I211*H211,2)</f>
        <v>0</v>
      </c>
      <c r="BL211" s="17" t="s">
        <v>147</v>
      </c>
      <c r="BM211" s="230" t="s">
        <v>445</v>
      </c>
    </row>
    <row r="212" spans="1:65" s="2" customFormat="1" ht="24.15" customHeight="1">
      <c r="A212" s="38"/>
      <c r="B212" s="39"/>
      <c r="C212" s="219" t="s">
        <v>448</v>
      </c>
      <c r="D212" s="219" t="s">
        <v>142</v>
      </c>
      <c r="E212" s="220" t="s">
        <v>1154</v>
      </c>
      <c r="F212" s="221" t="s">
        <v>1155</v>
      </c>
      <c r="G212" s="222" t="s">
        <v>269</v>
      </c>
      <c r="H212" s="223">
        <v>192</v>
      </c>
      <c r="I212" s="224"/>
      <c r="J212" s="225">
        <f>ROUND(I212*H212,2)</f>
        <v>0</v>
      </c>
      <c r="K212" s="221" t="s">
        <v>890</v>
      </c>
      <c r="L212" s="44"/>
      <c r="M212" s="226" t="s">
        <v>1</v>
      </c>
      <c r="N212" s="227" t="s">
        <v>38</v>
      </c>
      <c r="O212" s="91"/>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147</v>
      </c>
      <c r="AT212" s="230" t="s">
        <v>142</v>
      </c>
      <c r="AU212" s="230" t="s">
        <v>82</v>
      </c>
      <c r="AY212" s="17" t="s">
        <v>141</v>
      </c>
      <c r="BE212" s="231">
        <f>IF(N212="základní",J212,0)</f>
        <v>0</v>
      </c>
      <c r="BF212" s="231">
        <f>IF(N212="snížená",J212,0)</f>
        <v>0</v>
      </c>
      <c r="BG212" s="231">
        <f>IF(N212="zákl. přenesená",J212,0)</f>
        <v>0</v>
      </c>
      <c r="BH212" s="231">
        <f>IF(N212="sníž. přenesená",J212,0)</f>
        <v>0</v>
      </c>
      <c r="BI212" s="231">
        <f>IF(N212="nulová",J212,0)</f>
        <v>0</v>
      </c>
      <c r="BJ212" s="17" t="s">
        <v>80</v>
      </c>
      <c r="BK212" s="231">
        <f>ROUND(I212*H212,2)</f>
        <v>0</v>
      </c>
      <c r="BL212" s="17" t="s">
        <v>147</v>
      </c>
      <c r="BM212" s="230" t="s">
        <v>451</v>
      </c>
    </row>
    <row r="213" spans="1:51" s="14" customFormat="1" ht="12">
      <c r="A213" s="14"/>
      <c r="B213" s="259"/>
      <c r="C213" s="260"/>
      <c r="D213" s="234" t="s">
        <v>148</v>
      </c>
      <c r="E213" s="261" t="s">
        <v>1</v>
      </c>
      <c r="F213" s="262" t="s">
        <v>1130</v>
      </c>
      <c r="G213" s="260"/>
      <c r="H213" s="261" t="s">
        <v>1</v>
      </c>
      <c r="I213" s="263"/>
      <c r="J213" s="260"/>
      <c r="K213" s="260"/>
      <c r="L213" s="264"/>
      <c r="M213" s="265"/>
      <c r="N213" s="266"/>
      <c r="O213" s="266"/>
      <c r="P213" s="266"/>
      <c r="Q213" s="266"/>
      <c r="R213" s="266"/>
      <c r="S213" s="266"/>
      <c r="T213" s="267"/>
      <c r="U213" s="14"/>
      <c r="V213" s="14"/>
      <c r="W213" s="14"/>
      <c r="X213" s="14"/>
      <c r="Y213" s="14"/>
      <c r="Z213" s="14"/>
      <c r="AA213" s="14"/>
      <c r="AB213" s="14"/>
      <c r="AC213" s="14"/>
      <c r="AD213" s="14"/>
      <c r="AE213" s="14"/>
      <c r="AT213" s="268" t="s">
        <v>148</v>
      </c>
      <c r="AU213" s="268" t="s">
        <v>82</v>
      </c>
      <c r="AV213" s="14" t="s">
        <v>80</v>
      </c>
      <c r="AW213" s="14" t="s">
        <v>30</v>
      </c>
      <c r="AX213" s="14" t="s">
        <v>73</v>
      </c>
      <c r="AY213" s="268" t="s">
        <v>141</v>
      </c>
    </row>
    <row r="214" spans="1:51" s="12" customFormat="1" ht="12">
      <c r="A214" s="12"/>
      <c r="B214" s="232"/>
      <c r="C214" s="233"/>
      <c r="D214" s="234" t="s">
        <v>148</v>
      </c>
      <c r="E214" s="235" t="s">
        <v>1</v>
      </c>
      <c r="F214" s="236" t="s">
        <v>663</v>
      </c>
      <c r="G214" s="233"/>
      <c r="H214" s="237">
        <v>192</v>
      </c>
      <c r="I214" s="238"/>
      <c r="J214" s="233"/>
      <c r="K214" s="233"/>
      <c r="L214" s="239"/>
      <c r="M214" s="240"/>
      <c r="N214" s="241"/>
      <c r="O214" s="241"/>
      <c r="P214" s="241"/>
      <c r="Q214" s="241"/>
      <c r="R214" s="241"/>
      <c r="S214" s="241"/>
      <c r="T214" s="242"/>
      <c r="U214" s="12"/>
      <c r="V214" s="12"/>
      <c r="W214" s="12"/>
      <c r="X214" s="12"/>
      <c r="Y214" s="12"/>
      <c r="Z214" s="12"/>
      <c r="AA214" s="12"/>
      <c r="AB214" s="12"/>
      <c r="AC214" s="12"/>
      <c r="AD214" s="12"/>
      <c r="AE214" s="12"/>
      <c r="AT214" s="243" t="s">
        <v>148</v>
      </c>
      <c r="AU214" s="243" t="s">
        <v>82</v>
      </c>
      <c r="AV214" s="12" t="s">
        <v>82</v>
      </c>
      <c r="AW214" s="12" t="s">
        <v>30</v>
      </c>
      <c r="AX214" s="12" t="s">
        <v>73</v>
      </c>
      <c r="AY214" s="243" t="s">
        <v>141</v>
      </c>
    </row>
    <row r="215" spans="1:51" s="13" customFormat="1" ht="12">
      <c r="A215" s="13"/>
      <c r="B215" s="244"/>
      <c r="C215" s="245"/>
      <c r="D215" s="234" t="s">
        <v>148</v>
      </c>
      <c r="E215" s="246" t="s">
        <v>1</v>
      </c>
      <c r="F215" s="247" t="s">
        <v>150</v>
      </c>
      <c r="G215" s="245"/>
      <c r="H215" s="248">
        <v>192</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148</v>
      </c>
      <c r="AU215" s="254" t="s">
        <v>82</v>
      </c>
      <c r="AV215" s="13" t="s">
        <v>147</v>
      </c>
      <c r="AW215" s="13" t="s">
        <v>30</v>
      </c>
      <c r="AX215" s="13" t="s">
        <v>80</v>
      </c>
      <c r="AY215" s="254" t="s">
        <v>141</v>
      </c>
    </row>
    <row r="216" spans="1:65" s="2" customFormat="1" ht="14.4" customHeight="1">
      <c r="A216" s="38"/>
      <c r="B216" s="39"/>
      <c r="C216" s="219" t="s">
        <v>353</v>
      </c>
      <c r="D216" s="219" t="s">
        <v>142</v>
      </c>
      <c r="E216" s="220" t="s">
        <v>1027</v>
      </c>
      <c r="F216" s="221" t="s">
        <v>1028</v>
      </c>
      <c r="G216" s="222" t="s">
        <v>269</v>
      </c>
      <c r="H216" s="223">
        <v>240</v>
      </c>
      <c r="I216" s="224"/>
      <c r="J216" s="225">
        <f>ROUND(I216*H216,2)</f>
        <v>0</v>
      </c>
      <c r="K216" s="221" t="s">
        <v>890</v>
      </c>
      <c r="L216" s="44"/>
      <c r="M216" s="226" t="s">
        <v>1</v>
      </c>
      <c r="N216" s="227" t="s">
        <v>38</v>
      </c>
      <c r="O216" s="91"/>
      <c r="P216" s="228">
        <f>O216*H216</f>
        <v>0</v>
      </c>
      <c r="Q216" s="228">
        <v>0</v>
      </c>
      <c r="R216" s="228">
        <f>Q216*H216</f>
        <v>0</v>
      </c>
      <c r="S216" s="228">
        <v>0</v>
      </c>
      <c r="T216" s="229">
        <f>S216*H216</f>
        <v>0</v>
      </c>
      <c r="U216" s="38"/>
      <c r="V216" s="38"/>
      <c r="W216" s="38"/>
      <c r="X216" s="38"/>
      <c r="Y216" s="38"/>
      <c r="Z216" s="38"/>
      <c r="AA216" s="38"/>
      <c r="AB216" s="38"/>
      <c r="AC216" s="38"/>
      <c r="AD216" s="38"/>
      <c r="AE216" s="38"/>
      <c r="AR216" s="230" t="s">
        <v>147</v>
      </c>
      <c r="AT216" s="230" t="s">
        <v>142</v>
      </c>
      <c r="AU216" s="230" t="s">
        <v>82</v>
      </c>
      <c r="AY216" s="17" t="s">
        <v>141</v>
      </c>
      <c r="BE216" s="231">
        <f>IF(N216="základní",J216,0)</f>
        <v>0</v>
      </c>
      <c r="BF216" s="231">
        <f>IF(N216="snížená",J216,0)</f>
        <v>0</v>
      </c>
      <c r="BG216" s="231">
        <f>IF(N216="zákl. přenesená",J216,0)</f>
        <v>0</v>
      </c>
      <c r="BH216" s="231">
        <f>IF(N216="sníž. přenesená",J216,0)</f>
        <v>0</v>
      </c>
      <c r="BI216" s="231">
        <f>IF(N216="nulová",J216,0)</f>
        <v>0</v>
      </c>
      <c r="BJ216" s="17" t="s">
        <v>80</v>
      </c>
      <c r="BK216" s="231">
        <f>ROUND(I216*H216,2)</f>
        <v>0</v>
      </c>
      <c r="BL216" s="17" t="s">
        <v>147</v>
      </c>
      <c r="BM216" s="230" t="s">
        <v>454</v>
      </c>
    </row>
    <row r="217" spans="1:65" s="2" customFormat="1" ht="14.4" customHeight="1">
      <c r="A217" s="38"/>
      <c r="B217" s="39"/>
      <c r="C217" s="219" t="s">
        <v>456</v>
      </c>
      <c r="D217" s="219" t="s">
        <v>142</v>
      </c>
      <c r="E217" s="220" t="s">
        <v>1156</v>
      </c>
      <c r="F217" s="221" t="s">
        <v>1157</v>
      </c>
      <c r="G217" s="222" t="s">
        <v>269</v>
      </c>
      <c r="H217" s="223">
        <v>192</v>
      </c>
      <c r="I217" s="224"/>
      <c r="J217" s="225">
        <f>ROUND(I217*H217,2)</f>
        <v>0</v>
      </c>
      <c r="K217" s="221" t="s">
        <v>890</v>
      </c>
      <c r="L217" s="44"/>
      <c r="M217" s="226" t="s">
        <v>1</v>
      </c>
      <c r="N217" s="227" t="s">
        <v>38</v>
      </c>
      <c r="O217" s="91"/>
      <c r="P217" s="228">
        <f>O217*H217</f>
        <v>0</v>
      </c>
      <c r="Q217" s="228">
        <v>0</v>
      </c>
      <c r="R217" s="228">
        <f>Q217*H217</f>
        <v>0</v>
      </c>
      <c r="S217" s="228">
        <v>0</v>
      </c>
      <c r="T217" s="229">
        <f>S217*H217</f>
        <v>0</v>
      </c>
      <c r="U217" s="38"/>
      <c r="V217" s="38"/>
      <c r="W217" s="38"/>
      <c r="X217" s="38"/>
      <c r="Y217" s="38"/>
      <c r="Z217" s="38"/>
      <c r="AA217" s="38"/>
      <c r="AB217" s="38"/>
      <c r="AC217" s="38"/>
      <c r="AD217" s="38"/>
      <c r="AE217" s="38"/>
      <c r="AR217" s="230" t="s">
        <v>147</v>
      </c>
      <c r="AT217" s="230" t="s">
        <v>142</v>
      </c>
      <c r="AU217" s="230" t="s">
        <v>82</v>
      </c>
      <c r="AY217" s="17" t="s">
        <v>141</v>
      </c>
      <c r="BE217" s="231">
        <f>IF(N217="základní",J217,0)</f>
        <v>0</v>
      </c>
      <c r="BF217" s="231">
        <f>IF(N217="snížená",J217,0)</f>
        <v>0</v>
      </c>
      <c r="BG217" s="231">
        <f>IF(N217="zákl. přenesená",J217,0)</f>
        <v>0</v>
      </c>
      <c r="BH217" s="231">
        <f>IF(N217="sníž. přenesená",J217,0)</f>
        <v>0</v>
      </c>
      <c r="BI217" s="231">
        <f>IF(N217="nulová",J217,0)</f>
        <v>0</v>
      </c>
      <c r="BJ217" s="17" t="s">
        <v>80</v>
      </c>
      <c r="BK217" s="231">
        <f>ROUND(I217*H217,2)</f>
        <v>0</v>
      </c>
      <c r="BL217" s="17" t="s">
        <v>147</v>
      </c>
      <c r="BM217" s="230" t="s">
        <v>459</v>
      </c>
    </row>
    <row r="218" spans="1:65" s="2" customFormat="1" ht="14.4" customHeight="1">
      <c r="A218" s="38"/>
      <c r="B218" s="39"/>
      <c r="C218" s="219" t="s">
        <v>357</v>
      </c>
      <c r="D218" s="219" t="s">
        <v>142</v>
      </c>
      <c r="E218" s="220" t="s">
        <v>377</v>
      </c>
      <c r="F218" s="221" t="s">
        <v>378</v>
      </c>
      <c r="G218" s="222" t="s">
        <v>743</v>
      </c>
      <c r="H218" s="223">
        <v>12.96</v>
      </c>
      <c r="I218" s="224"/>
      <c r="J218" s="225">
        <f>ROUND(I218*H218,2)</f>
        <v>0</v>
      </c>
      <c r="K218" s="221" t="s">
        <v>890</v>
      </c>
      <c r="L218" s="44"/>
      <c r="M218" s="226" t="s">
        <v>1</v>
      </c>
      <c r="N218" s="227" t="s">
        <v>38</v>
      </c>
      <c r="O218" s="91"/>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147</v>
      </c>
      <c r="AT218" s="230" t="s">
        <v>142</v>
      </c>
      <c r="AU218" s="230" t="s">
        <v>82</v>
      </c>
      <c r="AY218" s="17" t="s">
        <v>141</v>
      </c>
      <c r="BE218" s="231">
        <f>IF(N218="základní",J218,0)</f>
        <v>0</v>
      </c>
      <c r="BF218" s="231">
        <f>IF(N218="snížená",J218,0)</f>
        <v>0</v>
      </c>
      <c r="BG218" s="231">
        <f>IF(N218="zákl. přenesená",J218,0)</f>
        <v>0</v>
      </c>
      <c r="BH218" s="231">
        <f>IF(N218="sníž. přenesená",J218,0)</f>
        <v>0</v>
      </c>
      <c r="BI218" s="231">
        <f>IF(N218="nulová",J218,0)</f>
        <v>0</v>
      </c>
      <c r="BJ218" s="17" t="s">
        <v>80</v>
      </c>
      <c r="BK218" s="231">
        <f>ROUND(I218*H218,2)</f>
        <v>0</v>
      </c>
      <c r="BL218" s="17" t="s">
        <v>147</v>
      </c>
      <c r="BM218" s="230" t="s">
        <v>463</v>
      </c>
    </row>
    <row r="219" spans="1:65" s="2" customFormat="1" ht="14.4" customHeight="1">
      <c r="A219" s="38"/>
      <c r="B219" s="39"/>
      <c r="C219" s="219" t="s">
        <v>465</v>
      </c>
      <c r="D219" s="219" t="s">
        <v>142</v>
      </c>
      <c r="E219" s="220" t="s">
        <v>381</v>
      </c>
      <c r="F219" s="221" t="s">
        <v>382</v>
      </c>
      <c r="G219" s="222" t="s">
        <v>743</v>
      </c>
      <c r="H219" s="223">
        <v>12.96</v>
      </c>
      <c r="I219" s="224"/>
      <c r="J219" s="225">
        <f>ROUND(I219*H219,2)</f>
        <v>0</v>
      </c>
      <c r="K219" s="221" t="s">
        <v>890</v>
      </c>
      <c r="L219" s="44"/>
      <c r="M219" s="226" t="s">
        <v>1</v>
      </c>
      <c r="N219" s="227" t="s">
        <v>38</v>
      </c>
      <c r="O219" s="91"/>
      <c r="P219" s="228">
        <f>O219*H219</f>
        <v>0</v>
      </c>
      <c r="Q219" s="228">
        <v>0</v>
      </c>
      <c r="R219" s="228">
        <f>Q219*H219</f>
        <v>0</v>
      </c>
      <c r="S219" s="228">
        <v>0</v>
      </c>
      <c r="T219" s="229">
        <f>S219*H219</f>
        <v>0</v>
      </c>
      <c r="U219" s="38"/>
      <c r="V219" s="38"/>
      <c r="W219" s="38"/>
      <c r="X219" s="38"/>
      <c r="Y219" s="38"/>
      <c r="Z219" s="38"/>
      <c r="AA219" s="38"/>
      <c r="AB219" s="38"/>
      <c r="AC219" s="38"/>
      <c r="AD219" s="38"/>
      <c r="AE219" s="38"/>
      <c r="AR219" s="230" t="s">
        <v>147</v>
      </c>
      <c r="AT219" s="230" t="s">
        <v>142</v>
      </c>
      <c r="AU219" s="230" t="s">
        <v>82</v>
      </c>
      <c r="AY219" s="17" t="s">
        <v>141</v>
      </c>
      <c r="BE219" s="231">
        <f>IF(N219="základní",J219,0)</f>
        <v>0</v>
      </c>
      <c r="BF219" s="231">
        <f>IF(N219="snížená",J219,0)</f>
        <v>0</v>
      </c>
      <c r="BG219" s="231">
        <f>IF(N219="zákl. přenesená",J219,0)</f>
        <v>0</v>
      </c>
      <c r="BH219" s="231">
        <f>IF(N219="sníž. přenesená",J219,0)</f>
        <v>0</v>
      </c>
      <c r="BI219" s="231">
        <f>IF(N219="nulová",J219,0)</f>
        <v>0</v>
      </c>
      <c r="BJ219" s="17" t="s">
        <v>80</v>
      </c>
      <c r="BK219" s="231">
        <f>ROUND(I219*H219,2)</f>
        <v>0</v>
      </c>
      <c r="BL219" s="17" t="s">
        <v>147</v>
      </c>
      <c r="BM219" s="230" t="s">
        <v>468</v>
      </c>
    </row>
    <row r="220" spans="1:65" s="2" customFormat="1" ht="24.15" customHeight="1">
      <c r="A220" s="38"/>
      <c r="B220" s="39"/>
      <c r="C220" s="219" t="s">
        <v>362</v>
      </c>
      <c r="D220" s="219" t="s">
        <v>142</v>
      </c>
      <c r="E220" s="220" t="s">
        <v>1029</v>
      </c>
      <c r="F220" s="221" t="s">
        <v>1030</v>
      </c>
      <c r="G220" s="222" t="s">
        <v>743</v>
      </c>
      <c r="H220" s="223">
        <v>12.96</v>
      </c>
      <c r="I220" s="224"/>
      <c r="J220" s="225">
        <f>ROUND(I220*H220,2)</f>
        <v>0</v>
      </c>
      <c r="K220" s="221" t="s">
        <v>890</v>
      </c>
      <c r="L220" s="44"/>
      <c r="M220" s="226" t="s">
        <v>1</v>
      </c>
      <c r="N220" s="227" t="s">
        <v>38</v>
      </c>
      <c r="O220" s="91"/>
      <c r="P220" s="228">
        <f>O220*H220</f>
        <v>0</v>
      </c>
      <c r="Q220" s="228">
        <v>0</v>
      </c>
      <c r="R220" s="228">
        <f>Q220*H220</f>
        <v>0</v>
      </c>
      <c r="S220" s="228">
        <v>0</v>
      </c>
      <c r="T220" s="229">
        <f>S220*H220</f>
        <v>0</v>
      </c>
      <c r="U220" s="38"/>
      <c r="V220" s="38"/>
      <c r="W220" s="38"/>
      <c r="X220" s="38"/>
      <c r="Y220" s="38"/>
      <c r="Z220" s="38"/>
      <c r="AA220" s="38"/>
      <c r="AB220" s="38"/>
      <c r="AC220" s="38"/>
      <c r="AD220" s="38"/>
      <c r="AE220" s="38"/>
      <c r="AR220" s="230" t="s">
        <v>147</v>
      </c>
      <c r="AT220" s="230" t="s">
        <v>142</v>
      </c>
      <c r="AU220" s="230" t="s">
        <v>82</v>
      </c>
      <c r="AY220" s="17" t="s">
        <v>141</v>
      </c>
      <c r="BE220" s="231">
        <f>IF(N220="základní",J220,0)</f>
        <v>0</v>
      </c>
      <c r="BF220" s="231">
        <f>IF(N220="snížená",J220,0)</f>
        <v>0</v>
      </c>
      <c r="BG220" s="231">
        <f>IF(N220="zákl. přenesená",J220,0)</f>
        <v>0</v>
      </c>
      <c r="BH220" s="231">
        <f>IF(N220="sníž. přenesená",J220,0)</f>
        <v>0</v>
      </c>
      <c r="BI220" s="231">
        <f>IF(N220="nulová",J220,0)</f>
        <v>0</v>
      </c>
      <c r="BJ220" s="17" t="s">
        <v>80</v>
      </c>
      <c r="BK220" s="231">
        <f>ROUND(I220*H220,2)</f>
        <v>0</v>
      </c>
      <c r="BL220" s="17" t="s">
        <v>147</v>
      </c>
      <c r="BM220" s="230" t="s">
        <v>472</v>
      </c>
    </row>
    <row r="221" spans="1:63" s="11" customFormat="1" ht="22.8" customHeight="1">
      <c r="A221" s="11"/>
      <c r="B221" s="205"/>
      <c r="C221" s="206"/>
      <c r="D221" s="207" t="s">
        <v>72</v>
      </c>
      <c r="E221" s="295" t="s">
        <v>147</v>
      </c>
      <c r="F221" s="295" t="s">
        <v>411</v>
      </c>
      <c r="G221" s="206"/>
      <c r="H221" s="206"/>
      <c r="I221" s="209"/>
      <c r="J221" s="296">
        <f>BK221</f>
        <v>0</v>
      </c>
      <c r="K221" s="206"/>
      <c r="L221" s="211"/>
      <c r="M221" s="212"/>
      <c r="N221" s="213"/>
      <c r="O221" s="213"/>
      <c r="P221" s="214">
        <f>SUM(P222:P246)</f>
        <v>0</v>
      </c>
      <c r="Q221" s="213"/>
      <c r="R221" s="214">
        <f>SUM(R222:R246)</f>
        <v>0</v>
      </c>
      <c r="S221" s="213"/>
      <c r="T221" s="215">
        <f>SUM(T222:T246)</f>
        <v>0</v>
      </c>
      <c r="U221" s="11"/>
      <c r="V221" s="11"/>
      <c r="W221" s="11"/>
      <c r="X221" s="11"/>
      <c r="Y221" s="11"/>
      <c r="Z221" s="11"/>
      <c r="AA221" s="11"/>
      <c r="AB221" s="11"/>
      <c r="AC221" s="11"/>
      <c r="AD221" s="11"/>
      <c r="AE221" s="11"/>
      <c r="AR221" s="216" t="s">
        <v>80</v>
      </c>
      <c r="AT221" s="217" t="s">
        <v>72</v>
      </c>
      <c r="AU221" s="217" t="s">
        <v>80</v>
      </c>
      <c r="AY221" s="216" t="s">
        <v>141</v>
      </c>
      <c r="BK221" s="218">
        <f>SUM(BK222:BK246)</f>
        <v>0</v>
      </c>
    </row>
    <row r="222" spans="1:65" s="2" customFormat="1" ht="24.15" customHeight="1">
      <c r="A222" s="38"/>
      <c r="B222" s="39"/>
      <c r="C222" s="219" t="s">
        <v>474</v>
      </c>
      <c r="D222" s="219" t="s">
        <v>142</v>
      </c>
      <c r="E222" s="220" t="s">
        <v>1046</v>
      </c>
      <c r="F222" s="221" t="s">
        <v>1047</v>
      </c>
      <c r="G222" s="222" t="s">
        <v>743</v>
      </c>
      <c r="H222" s="223">
        <v>209.45</v>
      </c>
      <c r="I222" s="224"/>
      <c r="J222" s="225">
        <f>ROUND(I222*H222,2)</f>
        <v>0</v>
      </c>
      <c r="K222" s="221" t="s">
        <v>890</v>
      </c>
      <c r="L222" s="44"/>
      <c r="M222" s="226" t="s">
        <v>1</v>
      </c>
      <c r="N222" s="227" t="s">
        <v>38</v>
      </c>
      <c r="O222" s="91"/>
      <c r="P222" s="228">
        <f>O222*H222</f>
        <v>0</v>
      </c>
      <c r="Q222" s="228">
        <v>0</v>
      </c>
      <c r="R222" s="228">
        <f>Q222*H222</f>
        <v>0</v>
      </c>
      <c r="S222" s="228">
        <v>0</v>
      </c>
      <c r="T222" s="229">
        <f>S222*H222</f>
        <v>0</v>
      </c>
      <c r="U222" s="38"/>
      <c r="V222" s="38"/>
      <c r="W222" s="38"/>
      <c r="X222" s="38"/>
      <c r="Y222" s="38"/>
      <c r="Z222" s="38"/>
      <c r="AA222" s="38"/>
      <c r="AB222" s="38"/>
      <c r="AC222" s="38"/>
      <c r="AD222" s="38"/>
      <c r="AE222" s="38"/>
      <c r="AR222" s="230" t="s">
        <v>147</v>
      </c>
      <c r="AT222" s="230" t="s">
        <v>142</v>
      </c>
      <c r="AU222" s="230" t="s">
        <v>82</v>
      </c>
      <c r="AY222" s="17" t="s">
        <v>141</v>
      </c>
      <c r="BE222" s="231">
        <f>IF(N222="základní",J222,0)</f>
        <v>0</v>
      </c>
      <c r="BF222" s="231">
        <f>IF(N222="snížená",J222,0)</f>
        <v>0</v>
      </c>
      <c r="BG222" s="231">
        <f>IF(N222="zákl. přenesená",J222,0)</f>
        <v>0</v>
      </c>
      <c r="BH222" s="231">
        <f>IF(N222="sníž. přenesená",J222,0)</f>
        <v>0</v>
      </c>
      <c r="BI222" s="231">
        <f>IF(N222="nulová",J222,0)</f>
        <v>0</v>
      </c>
      <c r="BJ222" s="17" t="s">
        <v>80</v>
      </c>
      <c r="BK222" s="231">
        <f>ROUND(I222*H222,2)</f>
        <v>0</v>
      </c>
      <c r="BL222" s="17" t="s">
        <v>147</v>
      </c>
      <c r="BM222" s="230" t="s">
        <v>477</v>
      </c>
    </row>
    <row r="223" spans="1:47" s="2" customFormat="1" ht="12">
      <c r="A223" s="38"/>
      <c r="B223" s="39"/>
      <c r="C223" s="40"/>
      <c r="D223" s="234" t="s">
        <v>154</v>
      </c>
      <c r="E223" s="40"/>
      <c r="F223" s="255" t="s">
        <v>1048</v>
      </c>
      <c r="G223" s="40"/>
      <c r="H223" s="40"/>
      <c r="I223" s="256"/>
      <c r="J223" s="40"/>
      <c r="K223" s="40"/>
      <c r="L223" s="44"/>
      <c r="M223" s="257"/>
      <c r="N223" s="258"/>
      <c r="O223" s="91"/>
      <c r="P223" s="91"/>
      <c r="Q223" s="91"/>
      <c r="R223" s="91"/>
      <c r="S223" s="91"/>
      <c r="T223" s="92"/>
      <c r="U223" s="38"/>
      <c r="V223" s="38"/>
      <c r="W223" s="38"/>
      <c r="X223" s="38"/>
      <c r="Y223" s="38"/>
      <c r="Z223" s="38"/>
      <c r="AA223" s="38"/>
      <c r="AB223" s="38"/>
      <c r="AC223" s="38"/>
      <c r="AD223" s="38"/>
      <c r="AE223" s="38"/>
      <c r="AT223" s="17" t="s">
        <v>154</v>
      </c>
      <c r="AU223" s="17" t="s">
        <v>82</v>
      </c>
    </row>
    <row r="224" spans="1:51" s="14" customFormat="1" ht="12">
      <c r="A224" s="14"/>
      <c r="B224" s="259"/>
      <c r="C224" s="260"/>
      <c r="D224" s="234" t="s">
        <v>148</v>
      </c>
      <c r="E224" s="261" t="s">
        <v>1</v>
      </c>
      <c r="F224" s="262" t="s">
        <v>1158</v>
      </c>
      <c r="G224" s="260"/>
      <c r="H224" s="261" t="s">
        <v>1</v>
      </c>
      <c r="I224" s="263"/>
      <c r="J224" s="260"/>
      <c r="K224" s="260"/>
      <c r="L224" s="264"/>
      <c r="M224" s="265"/>
      <c r="N224" s="266"/>
      <c r="O224" s="266"/>
      <c r="P224" s="266"/>
      <c r="Q224" s="266"/>
      <c r="R224" s="266"/>
      <c r="S224" s="266"/>
      <c r="T224" s="267"/>
      <c r="U224" s="14"/>
      <c r="V224" s="14"/>
      <c r="W224" s="14"/>
      <c r="X224" s="14"/>
      <c r="Y224" s="14"/>
      <c r="Z224" s="14"/>
      <c r="AA224" s="14"/>
      <c r="AB224" s="14"/>
      <c r="AC224" s="14"/>
      <c r="AD224" s="14"/>
      <c r="AE224" s="14"/>
      <c r="AT224" s="268" t="s">
        <v>148</v>
      </c>
      <c r="AU224" s="268" t="s">
        <v>82</v>
      </c>
      <c r="AV224" s="14" t="s">
        <v>80</v>
      </c>
      <c r="AW224" s="14" t="s">
        <v>30</v>
      </c>
      <c r="AX224" s="14" t="s">
        <v>73</v>
      </c>
      <c r="AY224" s="268" t="s">
        <v>141</v>
      </c>
    </row>
    <row r="225" spans="1:51" s="12" customFormat="1" ht="12">
      <c r="A225" s="12"/>
      <c r="B225" s="232"/>
      <c r="C225" s="233"/>
      <c r="D225" s="234" t="s">
        <v>148</v>
      </c>
      <c r="E225" s="235" t="s">
        <v>1</v>
      </c>
      <c r="F225" s="236" t="s">
        <v>1141</v>
      </c>
      <c r="G225" s="233"/>
      <c r="H225" s="237">
        <v>66.25</v>
      </c>
      <c r="I225" s="238"/>
      <c r="J225" s="233"/>
      <c r="K225" s="233"/>
      <c r="L225" s="239"/>
      <c r="M225" s="240"/>
      <c r="N225" s="241"/>
      <c r="O225" s="241"/>
      <c r="P225" s="241"/>
      <c r="Q225" s="241"/>
      <c r="R225" s="241"/>
      <c r="S225" s="241"/>
      <c r="T225" s="242"/>
      <c r="U225" s="12"/>
      <c r="V225" s="12"/>
      <c r="W225" s="12"/>
      <c r="X225" s="12"/>
      <c r="Y225" s="12"/>
      <c r="Z225" s="12"/>
      <c r="AA225" s="12"/>
      <c r="AB225" s="12"/>
      <c r="AC225" s="12"/>
      <c r="AD225" s="12"/>
      <c r="AE225" s="12"/>
      <c r="AT225" s="243" t="s">
        <v>148</v>
      </c>
      <c r="AU225" s="243" t="s">
        <v>82</v>
      </c>
      <c r="AV225" s="12" t="s">
        <v>82</v>
      </c>
      <c r="AW225" s="12" t="s">
        <v>30</v>
      </c>
      <c r="AX225" s="12" t="s">
        <v>73</v>
      </c>
      <c r="AY225" s="243" t="s">
        <v>141</v>
      </c>
    </row>
    <row r="226" spans="1:51" s="12" customFormat="1" ht="12">
      <c r="A226" s="12"/>
      <c r="B226" s="232"/>
      <c r="C226" s="233"/>
      <c r="D226" s="234" t="s">
        <v>148</v>
      </c>
      <c r="E226" s="235" t="s">
        <v>1</v>
      </c>
      <c r="F226" s="236" t="s">
        <v>1159</v>
      </c>
      <c r="G226" s="233"/>
      <c r="H226" s="237">
        <v>78.4</v>
      </c>
      <c r="I226" s="238"/>
      <c r="J226" s="233"/>
      <c r="K226" s="233"/>
      <c r="L226" s="239"/>
      <c r="M226" s="240"/>
      <c r="N226" s="241"/>
      <c r="O226" s="241"/>
      <c r="P226" s="241"/>
      <c r="Q226" s="241"/>
      <c r="R226" s="241"/>
      <c r="S226" s="241"/>
      <c r="T226" s="242"/>
      <c r="U226" s="12"/>
      <c r="V226" s="12"/>
      <c r="W226" s="12"/>
      <c r="X226" s="12"/>
      <c r="Y226" s="12"/>
      <c r="Z226" s="12"/>
      <c r="AA226" s="12"/>
      <c r="AB226" s="12"/>
      <c r="AC226" s="12"/>
      <c r="AD226" s="12"/>
      <c r="AE226" s="12"/>
      <c r="AT226" s="243" t="s">
        <v>148</v>
      </c>
      <c r="AU226" s="243" t="s">
        <v>82</v>
      </c>
      <c r="AV226" s="12" t="s">
        <v>82</v>
      </c>
      <c r="AW226" s="12" t="s">
        <v>30</v>
      </c>
      <c r="AX226" s="12" t="s">
        <v>73</v>
      </c>
      <c r="AY226" s="243" t="s">
        <v>141</v>
      </c>
    </row>
    <row r="227" spans="1:51" s="12" customFormat="1" ht="12">
      <c r="A227" s="12"/>
      <c r="B227" s="232"/>
      <c r="C227" s="233"/>
      <c r="D227" s="234" t="s">
        <v>148</v>
      </c>
      <c r="E227" s="235" t="s">
        <v>1</v>
      </c>
      <c r="F227" s="236" t="s">
        <v>1160</v>
      </c>
      <c r="G227" s="233"/>
      <c r="H227" s="237">
        <v>64.8</v>
      </c>
      <c r="I227" s="238"/>
      <c r="J227" s="233"/>
      <c r="K227" s="233"/>
      <c r="L227" s="239"/>
      <c r="M227" s="240"/>
      <c r="N227" s="241"/>
      <c r="O227" s="241"/>
      <c r="P227" s="241"/>
      <c r="Q227" s="241"/>
      <c r="R227" s="241"/>
      <c r="S227" s="241"/>
      <c r="T227" s="242"/>
      <c r="U227" s="12"/>
      <c r="V227" s="12"/>
      <c r="W227" s="12"/>
      <c r="X227" s="12"/>
      <c r="Y227" s="12"/>
      <c r="Z227" s="12"/>
      <c r="AA227" s="12"/>
      <c r="AB227" s="12"/>
      <c r="AC227" s="12"/>
      <c r="AD227" s="12"/>
      <c r="AE227" s="12"/>
      <c r="AT227" s="243" t="s">
        <v>148</v>
      </c>
      <c r="AU227" s="243" t="s">
        <v>82</v>
      </c>
      <c r="AV227" s="12" t="s">
        <v>82</v>
      </c>
      <c r="AW227" s="12" t="s">
        <v>30</v>
      </c>
      <c r="AX227" s="12" t="s">
        <v>73</v>
      </c>
      <c r="AY227" s="243" t="s">
        <v>141</v>
      </c>
    </row>
    <row r="228" spans="1:51" s="13" customFormat="1" ht="12">
      <c r="A228" s="13"/>
      <c r="B228" s="244"/>
      <c r="C228" s="245"/>
      <c r="D228" s="234" t="s">
        <v>148</v>
      </c>
      <c r="E228" s="246" t="s">
        <v>1</v>
      </c>
      <c r="F228" s="247" t="s">
        <v>150</v>
      </c>
      <c r="G228" s="245"/>
      <c r="H228" s="248">
        <v>209.45</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148</v>
      </c>
      <c r="AU228" s="254" t="s">
        <v>82</v>
      </c>
      <c r="AV228" s="13" t="s">
        <v>147</v>
      </c>
      <c r="AW228" s="13" t="s">
        <v>30</v>
      </c>
      <c r="AX228" s="13" t="s">
        <v>80</v>
      </c>
      <c r="AY228" s="254" t="s">
        <v>141</v>
      </c>
    </row>
    <row r="229" spans="1:65" s="2" customFormat="1" ht="24.15" customHeight="1">
      <c r="A229" s="38"/>
      <c r="B229" s="39"/>
      <c r="C229" s="219" t="s">
        <v>365</v>
      </c>
      <c r="D229" s="219" t="s">
        <v>142</v>
      </c>
      <c r="E229" s="220" t="s">
        <v>1054</v>
      </c>
      <c r="F229" s="221" t="s">
        <v>1055</v>
      </c>
      <c r="G229" s="222" t="s">
        <v>743</v>
      </c>
      <c r="H229" s="223">
        <v>189.2</v>
      </c>
      <c r="I229" s="224"/>
      <c r="J229" s="225">
        <f>ROUND(I229*H229,2)</f>
        <v>0</v>
      </c>
      <c r="K229" s="221" t="s">
        <v>1</v>
      </c>
      <c r="L229" s="44"/>
      <c r="M229" s="226" t="s">
        <v>1</v>
      </c>
      <c r="N229" s="227" t="s">
        <v>38</v>
      </c>
      <c r="O229" s="91"/>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147</v>
      </c>
      <c r="AT229" s="230" t="s">
        <v>142</v>
      </c>
      <c r="AU229" s="230" t="s">
        <v>82</v>
      </c>
      <c r="AY229" s="17" t="s">
        <v>141</v>
      </c>
      <c r="BE229" s="231">
        <f>IF(N229="základní",J229,0)</f>
        <v>0</v>
      </c>
      <c r="BF229" s="231">
        <f>IF(N229="snížená",J229,0)</f>
        <v>0</v>
      </c>
      <c r="BG229" s="231">
        <f>IF(N229="zákl. přenesená",J229,0)</f>
        <v>0</v>
      </c>
      <c r="BH229" s="231">
        <f>IF(N229="sníž. přenesená",J229,0)</f>
        <v>0</v>
      </c>
      <c r="BI229" s="231">
        <f>IF(N229="nulová",J229,0)</f>
        <v>0</v>
      </c>
      <c r="BJ229" s="17" t="s">
        <v>80</v>
      </c>
      <c r="BK229" s="231">
        <f>ROUND(I229*H229,2)</f>
        <v>0</v>
      </c>
      <c r="BL229" s="17" t="s">
        <v>147</v>
      </c>
      <c r="BM229" s="230" t="s">
        <v>481</v>
      </c>
    </row>
    <row r="230" spans="1:47" s="2" customFormat="1" ht="12">
      <c r="A230" s="38"/>
      <c r="B230" s="39"/>
      <c r="C230" s="40"/>
      <c r="D230" s="234" t="s">
        <v>154</v>
      </c>
      <c r="E230" s="40"/>
      <c r="F230" s="255" t="s">
        <v>1056</v>
      </c>
      <c r="G230" s="40"/>
      <c r="H230" s="40"/>
      <c r="I230" s="256"/>
      <c r="J230" s="40"/>
      <c r="K230" s="40"/>
      <c r="L230" s="44"/>
      <c r="M230" s="257"/>
      <c r="N230" s="258"/>
      <c r="O230" s="91"/>
      <c r="P230" s="91"/>
      <c r="Q230" s="91"/>
      <c r="R230" s="91"/>
      <c r="S230" s="91"/>
      <c r="T230" s="92"/>
      <c r="U230" s="38"/>
      <c r="V230" s="38"/>
      <c r="W230" s="38"/>
      <c r="X230" s="38"/>
      <c r="Y230" s="38"/>
      <c r="Z230" s="38"/>
      <c r="AA230" s="38"/>
      <c r="AB230" s="38"/>
      <c r="AC230" s="38"/>
      <c r="AD230" s="38"/>
      <c r="AE230" s="38"/>
      <c r="AT230" s="17" t="s">
        <v>154</v>
      </c>
      <c r="AU230" s="17" t="s">
        <v>82</v>
      </c>
    </row>
    <row r="231" spans="1:51" s="14" customFormat="1" ht="12">
      <c r="A231" s="14"/>
      <c r="B231" s="259"/>
      <c r="C231" s="260"/>
      <c r="D231" s="234" t="s">
        <v>148</v>
      </c>
      <c r="E231" s="261" t="s">
        <v>1</v>
      </c>
      <c r="F231" s="262" t="s">
        <v>1158</v>
      </c>
      <c r="G231" s="260"/>
      <c r="H231" s="261" t="s">
        <v>1</v>
      </c>
      <c r="I231" s="263"/>
      <c r="J231" s="260"/>
      <c r="K231" s="260"/>
      <c r="L231" s="264"/>
      <c r="M231" s="265"/>
      <c r="N231" s="266"/>
      <c r="O231" s="266"/>
      <c r="P231" s="266"/>
      <c r="Q231" s="266"/>
      <c r="R231" s="266"/>
      <c r="S231" s="266"/>
      <c r="T231" s="267"/>
      <c r="U231" s="14"/>
      <c r="V231" s="14"/>
      <c r="W231" s="14"/>
      <c r="X231" s="14"/>
      <c r="Y231" s="14"/>
      <c r="Z231" s="14"/>
      <c r="AA231" s="14"/>
      <c r="AB231" s="14"/>
      <c r="AC231" s="14"/>
      <c r="AD231" s="14"/>
      <c r="AE231" s="14"/>
      <c r="AT231" s="268" t="s">
        <v>148</v>
      </c>
      <c r="AU231" s="268" t="s">
        <v>82</v>
      </c>
      <c r="AV231" s="14" t="s">
        <v>80</v>
      </c>
      <c r="AW231" s="14" t="s">
        <v>30</v>
      </c>
      <c r="AX231" s="14" t="s">
        <v>73</v>
      </c>
      <c r="AY231" s="268" t="s">
        <v>141</v>
      </c>
    </row>
    <row r="232" spans="1:51" s="12" customFormat="1" ht="12">
      <c r="A232" s="12"/>
      <c r="B232" s="232"/>
      <c r="C232" s="233"/>
      <c r="D232" s="234" t="s">
        <v>148</v>
      </c>
      <c r="E232" s="235" t="s">
        <v>1</v>
      </c>
      <c r="F232" s="236" t="s">
        <v>1161</v>
      </c>
      <c r="G232" s="233"/>
      <c r="H232" s="237">
        <v>189.2</v>
      </c>
      <c r="I232" s="238"/>
      <c r="J232" s="233"/>
      <c r="K232" s="233"/>
      <c r="L232" s="239"/>
      <c r="M232" s="240"/>
      <c r="N232" s="241"/>
      <c r="O232" s="241"/>
      <c r="P232" s="241"/>
      <c r="Q232" s="241"/>
      <c r="R232" s="241"/>
      <c r="S232" s="241"/>
      <c r="T232" s="242"/>
      <c r="U232" s="12"/>
      <c r="V232" s="12"/>
      <c r="W232" s="12"/>
      <c r="X232" s="12"/>
      <c r="Y232" s="12"/>
      <c r="Z232" s="12"/>
      <c r="AA232" s="12"/>
      <c r="AB232" s="12"/>
      <c r="AC232" s="12"/>
      <c r="AD232" s="12"/>
      <c r="AE232" s="12"/>
      <c r="AT232" s="243" t="s">
        <v>148</v>
      </c>
      <c r="AU232" s="243" t="s">
        <v>82</v>
      </c>
      <c r="AV232" s="12" t="s">
        <v>82</v>
      </c>
      <c r="AW232" s="12" t="s">
        <v>30</v>
      </c>
      <c r="AX232" s="12" t="s">
        <v>73</v>
      </c>
      <c r="AY232" s="243" t="s">
        <v>141</v>
      </c>
    </row>
    <row r="233" spans="1:51" s="13" customFormat="1" ht="12">
      <c r="A233" s="13"/>
      <c r="B233" s="244"/>
      <c r="C233" s="245"/>
      <c r="D233" s="234" t="s">
        <v>148</v>
      </c>
      <c r="E233" s="246" t="s">
        <v>1</v>
      </c>
      <c r="F233" s="247" t="s">
        <v>150</v>
      </c>
      <c r="G233" s="245"/>
      <c r="H233" s="248">
        <v>189.2</v>
      </c>
      <c r="I233" s="249"/>
      <c r="J233" s="245"/>
      <c r="K233" s="245"/>
      <c r="L233" s="250"/>
      <c r="M233" s="251"/>
      <c r="N233" s="252"/>
      <c r="O233" s="252"/>
      <c r="P233" s="252"/>
      <c r="Q233" s="252"/>
      <c r="R233" s="252"/>
      <c r="S233" s="252"/>
      <c r="T233" s="253"/>
      <c r="U233" s="13"/>
      <c r="V233" s="13"/>
      <c r="W233" s="13"/>
      <c r="X233" s="13"/>
      <c r="Y233" s="13"/>
      <c r="Z233" s="13"/>
      <c r="AA233" s="13"/>
      <c r="AB233" s="13"/>
      <c r="AC233" s="13"/>
      <c r="AD233" s="13"/>
      <c r="AE233" s="13"/>
      <c r="AT233" s="254" t="s">
        <v>148</v>
      </c>
      <c r="AU233" s="254" t="s">
        <v>82</v>
      </c>
      <c r="AV233" s="13" t="s">
        <v>147</v>
      </c>
      <c r="AW233" s="13" t="s">
        <v>30</v>
      </c>
      <c r="AX233" s="13" t="s">
        <v>80</v>
      </c>
      <c r="AY233" s="254" t="s">
        <v>141</v>
      </c>
    </row>
    <row r="234" spans="1:65" s="2" customFormat="1" ht="24.15" customHeight="1">
      <c r="A234" s="38"/>
      <c r="B234" s="39"/>
      <c r="C234" s="219" t="s">
        <v>483</v>
      </c>
      <c r="D234" s="219" t="s">
        <v>142</v>
      </c>
      <c r="E234" s="220" t="s">
        <v>1058</v>
      </c>
      <c r="F234" s="221" t="s">
        <v>1059</v>
      </c>
      <c r="G234" s="222" t="s">
        <v>269</v>
      </c>
      <c r="H234" s="223">
        <v>233.2</v>
      </c>
      <c r="I234" s="224"/>
      <c r="J234" s="225">
        <f>ROUND(I234*H234,2)</f>
        <v>0</v>
      </c>
      <c r="K234" s="221" t="s">
        <v>890</v>
      </c>
      <c r="L234" s="44"/>
      <c r="M234" s="226" t="s">
        <v>1</v>
      </c>
      <c r="N234" s="227" t="s">
        <v>38</v>
      </c>
      <c r="O234" s="91"/>
      <c r="P234" s="228">
        <f>O234*H234</f>
        <v>0</v>
      </c>
      <c r="Q234" s="228">
        <v>0</v>
      </c>
      <c r="R234" s="228">
        <f>Q234*H234</f>
        <v>0</v>
      </c>
      <c r="S234" s="228">
        <v>0</v>
      </c>
      <c r="T234" s="229">
        <f>S234*H234</f>
        <v>0</v>
      </c>
      <c r="U234" s="38"/>
      <c r="V234" s="38"/>
      <c r="W234" s="38"/>
      <c r="X234" s="38"/>
      <c r="Y234" s="38"/>
      <c r="Z234" s="38"/>
      <c r="AA234" s="38"/>
      <c r="AB234" s="38"/>
      <c r="AC234" s="38"/>
      <c r="AD234" s="38"/>
      <c r="AE234" s="38"/>
      <c r="AR234" s="230" t="s">
        <v>147</v>
      </c>
      <c r="AT234" s="230" t="s">
        <v>142</v>
      </c>
      <c r="AU234" s="230" t="s">
        <v>82</v>
      </c>
      <c r="AY234" s="17" t="s">
        <v>141</v>
      </c>
      <c r="BE234" s="231">
        <f>IF(N234="základní",J234,0)</f>
        <v>0</v>
      </c>
      <c r="BF234" s="231">
        <f>IF(N234="snížená",J234,0)</f>
        <v>0</v>
      </c>
      <c r="BG234" s="231">
        <f>IF(N234="zákl. přenesená",J234,0)</f>
        <v>0</v>
      </c>
      <c r="BH234" s="231">
        <f>IF(N234="sníž. přenesená",J234,0)</f>
        <v>0</v>
      </c>
      <c r="BI234" s="231">
        <f>IF(N234="nulová",J234,0)</f>
        <v>0</v>
      </c>
      <c r="BJ234" s="17" t="s">
        <v>80</v>
      </c>
      <c r="BK234" s="231">
        <f>ROUND(I234*H234,2)</f>
        <v>0</v>
      </c>
      <c r="BL234" s="17" t="s">
        <v>147</v>
      </c>
      <c r="BM234" s="230" t="s">
        <v>486</v>
      </c>
    </row>
    <row r="235" spans="1:51" s="14" customFormat="1" ht="12">
      <c r="A235" s="14"/>
      <c r="B235" s="259"/>
      <c r="C235" s="260"/>
      <c r="D235" s="234" t="s">
        <v>148</v>
      </c>
      <c r="E235" s="261" t="s">
        <v>1</v>
      </c>
      <c r="F235" s="262" t="s">
        <v>1158</v>
      </c>
      <c r="G235" s="260"/>
      <c r="H235" s="261" t="s">
        <v>1</v>
      </c>
      <c r="I235" s="263"/>
      <c r="J235" s="260"/>
      <c r="K235" s="260"/>
      <c r="L235" s="264"/>
      <c r="M235" s="265"/>
      <c r="N235" s="266"/>
      <c r="O235" s="266"/>
      <c r="P235" s="266"/>
      <c r="Q235" s="266"/>
      <c r="R235" s="266"/>
      <c r="S235" s="266"/>
      <c r="T235" s="267"/>
      <c r="U235" s="14"/>
      <c r="V235" s="14"/>
      <c r="W235" s="14"/>
      <c r="X235" s="14"/>
      <c r="Y235" s="14"/>
      <c r="Z235" s="14"/>
      <c r="AA235" s="14"/>
      <c r="AB235" s="14"/>
      <c r="AC235" s="14"/>
      <c r="AD235" s="14"/>
      <c r="AE235" s="14"/>
      <c r="AT235" s="268" t="s">
        <v>148</v>
      </c>
      <c r="AU235" s="268" t="s">
        <v>82</v>
      </c>
      <c r="AV235" s="14" t="s">
        <v>80</v>
      </c>
      <c r="AW235" s="14" t="s">
        <v>30</v>
      </c>
      <c r="AX235" s="14" t="s">
        <v>73</v>
      </c>
      <c r="AY235" s="268" t="s">
        <v>141</v>
      </c>
    </row>
    <row r="236" spans="1:51" s="12" customFormat="1" ht="12">
      <c r="A236" s="12"/>
      <c r="B236" s="232"/>
      <c r="C236" s="233"/>
      <c r="D236" s="234" t="s">
        <v>148</v>
      </c>
      <c r="E236" s="235" t="s">
        <v>1</v>
      </c>
      <c r="F236" s="236" t="s">
        <v>1162</v>
      </c>
      <c r="G236" s="233"/>
      <c r="H236" s="237">
        <v>233.2</v>
      </c>
      <c r="I236" s="238"/>
      <c r="J236" s="233"/>
      <c r="K236" s="233"/>
      <c r="L236" s="239"/>
      <c r="M236" s="240"/>
      <c r="N236" s="241"/>
      <c r="O236" s="241"/>
      <c r="P236" s="241"/>
      <c r="Q236" s="241"/>
      <c r="R236" s="241"/>
      <c r="S236" s="241"/>
      <c r="T236" s="242"/>
      <c r="U236" s="12"/>
      <c r="V236" s="12"/>
      <c r="W236" s="12"/>
      <c r="X236" s="12"/>
      <c r="Y236" s="12"/>
      <c r="Z236" s="12"/>
      <c r="AA236" s="12"/>
      <c r="AB236" s="12"/>
      <c r="AC236" s="12"/>
      <c r="AD236" s="12"/>
      <c r="AE236" s="12"/>
      <c r="AT236" s="243" t="s">
        <v>148</v>
      </c>
      <c r="AU236" s="243" t="s">
        <v>82</v>
      </c>
      <c r="AV236" s="12" t="s">
        <v>82</v>
      </c>
      <c r="AW236" s="12" t="s">
        <v>30</v>
      </c>
      <c r="AX236" s="12" t="s">
        <v>73</v>
      </c>
      <c r="AY236" s="243" t="s">
        <v>141</v>
      </c>
    </row>
    <row r="237" spans="1:51" s="13" customFormat="1" ht="12">
      <c r="A237" s="13"/>
      <c r="B237" s="244"/>
      <c r="C237" s="245"/>
      <c r="D237" s="234" t="s">
        <v>148</v>
      </c>
      <c r="E237" s="246" t="s">
        <v>1</v>
      </c>
      <c r="F237" s="247" t="s">
        <v>150</v>
      </c>
      <c r="G237" s="245"/>
      <c r="H237" s="248">
        <v>233.2</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148</v>
      </c>
      <c r="AU237" s="254" t="s">
        <v>82</v>
      </c>
      <c r="AV237" s="13" t="s">
        <v>147</v>
      </c>
      <c r="AW237" s="13" t="s">
        <v>30</v>
      </c>
      <c r="AX237" s="13" t="s">
        <v>80</v>
      </c>
      <c r="AY237" s="254" t="s">
        <v>141</v>
      </c>
    </row>
    <row r="238" spans="1:65" s="2" customFormat="1" ht="24.15" customHeight="1">
      <c r="A238" s="38"/>
      <c r="B238" s="39"/>
      <c r="C238" s="219" t="s">
        <v>370</v>
      </c>
      <c r="D238" s="219" t="s">
        <v>142</v>
      </c>
      <c r="E238" s="220" t="s">
        <v>1061</v>
      </c>
      <c r="F238" s="221" t="s">
        <v>1062</v>
      </c>
      <c r="G238" s="222" t="s">
        <v>269</v>
      </c>
      <c r="H238" s="223">
        <v>136.4</v>
      </c>
      <c r="I238" s="224"/>
      <c r="J238" s="225">
        <f>ROUND(I238*H238,2)</f>
        <v>0</v>
      </c>
      <c r="K238" s="221" t="s">
        <v>1</v>
      </c>
      <c r="L238" s="44"/>
      <c r="M238" s="226" t="s">
        <v>1</v>
      </c>
      <c r="N238" s="227" t="s">
        <v>38</v>
      </c>
      <c r="O238" s="91"/>
      <c r="P238" s="228">
        <f>O238*H238</f>
        <v>0</v>
      </c>
      <c r="Q238" s="228">
        <v>0</v>
      </c>
      <c r="R238" s="228">
        <f>Q238*H238</f>
        <v>0</v>
      </c>
      <c r="S238" s="228">
        <v>0</v>
      </c>
      <c r="T238" s="229">
        <f>S238*H238</f>
        <v>0</v>
      </c>
      <c r="U238" s="38"/>
      <c r="V238" s="38"/>
      <c r="W238" s="38"/>
      <c r="X238" s="38"/>
      <c r="Y238" s="38"/>
      <c r="Z238" s="38"/>
      <c r="AA238" s="38"/>
      <c r="AB238" s="38"/>
      <c r="AC238" s="38"/>
      <c r="AD238" s="38"/>
      <c r="AE238" s="38"/>
      <c r="AR238" s="230" t="s">
        <v>147</v>
      </c>
      <c r="AT238" s="230" t="s">
        <v>142</v>
      </c>
      <c r="AU238" s="230" t="s">
        <v>82</v>
      </c>
      <c r="AY238" s="17" t="s">
        <v>141</v>
      </c>
      <c r="BE238" s="231">
        <f>IF(N238="základní",J238,0)</f>
        <v>0</v>
      </c>
      <c r="BF238" s="231">
        <f>IF(N238="snížená",J238,0)</f>
        <v>0</v>
      </c>
      <c r="BG238" s="231">
        <f>IF(N238="zákl. přenesená",J238,0)</f>
        <v>0</v>
      </c>
      <c r="BH238" s="231">
        <f>IF(N238="sníž. přenesená",J238,0)</f>
        <v>0</v>
      </c>
      <c r="BI238" s="231">
        <f>IF(N238="nulová",J238,0)</f>
        <v>0</v>
      </c>
      <c r="BJ238" s="17" t="s">
        <v>80</v>
      </c>
      <c r="BK238" s="231">
        <f>ROUND(I238*H238,2)</f>
        <v>0</v>
      </c>
      <c r="BL238" s="17" t="s">
        <v>147</v>
      </c>
      <c r="BM238" s="230" t="s">
        <v>491</v>
      </c>
    </row>
    <row r="239" spans="1:51" s="14" customFormat="1" ht="12">
      <c r="A239" s="14"/>
      <c r="B239" s="259"/>
      <c r="C239" s="260"/>
      <c r="D239" s="234" t="s">
        <v>148</v>
      </c>
      <c r="E239" s="261" t="s">
        <v>1</v>
      </c>
      <c r="F239" s="262" t="s">
        <v>1158</v>
      </c>
      <c r="G239" s="260"/>
      <c r="H239" s="261" t="s">
        <v>1</v>
      </c>
      <c r="I239" s="263"/>
      <c r="J239" s="260"/>
      <c r="K239" s="260"/>
      <c r="L239" s="264"/>
      <c r="M239" s="265"/>
      <c r="N239" s="266"/>
      <c r="O239" s="266"/>
      <c r="P239" s="266"/>
      <c r="Q239" s="266"/>
      <c r="R239" s="266"/>
      <c r="S239" s="266"/>
      <c r="T239" s="267"/>
      <c r="U239" s="14"/>
      <c r="V239" s="14"/>
      <c r="W239" s="14"/>
      <c r="X239" s="14"/>
      <c r="Y239" s="14"/>
      <c r="Z239" s="14"/>
      <c r="AA239" s="14"/>
      <c r="AB239" s="14"/>
      <c r="AC239" s="14"/>
      <c r="AD239" s="14"/>
      <c r="AE239" s="14"/>
      <c r="AT239" s="268" t="s">
        <v>148</v>
      </c>
      <c r="AU239" s="268" t="s">
        <v>82</v>
      </c>
      <c r="AV239" s="14" t="s">
        <v>80</v>
      </c>
      <c r="AW239" s="14" t="s">
        <v>30</v>
      </c>
      <c r="AX239" s="14" t="s">
        <v>73</v>
      </c>
      <c r="AY239" s="268" t="s">
        <v>141</v>
      </c>
    </row>
    <row r="240" spans="1:51" s="12" customFormat="1" ht="12">
      <c r="A240" s="12"/>
      <c r="B240" s="232"/>
      <c r="C240" s="233"/>
      <c r="D240" s="234" t="s">
        <v>148</v>
      </c>
      <c r="E240" s="235" t="s">
        <v>1</v>
      </c>
      <c r="F240" s="236" t="s">
        <v>1163</v>
      </c>
      <c r="G240" s="233"/>
      <c r="H240" s="237">
        <v>136.4</v>
      </c>
      <c r="I240" s="238"/>
      <c r="J240" s="233"/>
      <c r="K240" s="233"/>
      <c r="L240" s="239"/>
      <c r="M240" s="240"/>
      <c r="N240" s="241"/>
      <c r="O240" s="241"/>
      <c r="P240" s="241"/>
      <c r="Q240" s="241"/>
      <c r="R240" s="241"/>
      <c r="S240" s="241"/>
      <c r="T240" s="242"/>
      <c r="U240" s="12"/>
      <c r="V240" s="12"/>
      <c r="W240" s="12"/>
      <c r="X240" s="12"/>
      <c r="Y240" s="12"/>
      <c r="Z240" s="12"/>
      <c r="AA240" s="12"/>
      <c r="AB240" s="12"/>
      <c r="AC240" s="12"/>
      <c r="AD240" s="12"/>
      <c r="AE240" s="12"/>
      <c r="AT240" s="243" t="s">
        <v>148</v>
      </c>
      <c r="AU240" s="243" t="s">
        <v>82</v>
      </c>
      <c r="AV240" s="12" t="s">
        <v>82</v>
      </c>
      <c r="AW240" s="12" t="s">
        <v>30</v>
      </c>
      <c r="AX240" s="12" t="s">
        <v>73</v>
      </c>
      <c r="AY240" s="243" t="s">
        <v>141</v>
      </c>
    </row>
    <row r="241" spans="1:51" s="13" customFormat="1" ht="12">
      <c r="A241" s="13"/>
      <c r="B241" s="244"/>
      <c r="C241" s="245"/>
      <c r="D241" s="234" t="s">
        <v>148</v>
      </c>
      <c r="E241" s="246" t="s">
        <v>1</v>
      </c>
      <c r="F241" s="247" t="s">
        <v>150</v>
      </c>
      <c r="G241" s="245"/>
      <c r="H241" s="248">
        <v>136.4</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148</v>
      </c>
      <c r="AU241" s="254" t="s">
        <v>82</v>
      </c>
      <c r="AV241" s="13" t="s">
        <v>147</v>
      </c>
      <c r="AW241" s="13" t="s">
        <v>30</v>
      </c>
      <c r="AX241" s="13" t="s">
        <v>80</v>
      </c>
      <c r="AY241" s="254" t="s">
        <v>141</v>
      </c>
    </row>
    <row r="242" spans="1:65" s="2" customFormat="1" ht="24.15" customHeight="1">
      <c r="A242" s="38"/>
      <c r="B242" s="39"/>
      <c r="C242" s="219" t="s">
        <v>495</v>
      </c>
      <c r="D242" s="219" t="s">
        <v>142</v>
      </c>
      <c r="E242" s="220" t="s">
        <v>1064</v>
      </c>
      <c r="F242" s="221" t="s">
        <v>1065</v>
      </c>
      <c r="G242" s="222" t="s">
        <v>743</v>
      </c>
      <c r="H242" s="223">
        <v>6.11</v>
      </c>
      <c r="I242" s="224"/>
      <c r="J242" s="225">
        <f>ROUND(I242*H242,2)</f>
        <v>0</v>
      </c>
      <c r="K242" s="221" t="s">
        <v>890</v>
      </c>
      <c r="L242" s="44"/>
      <c r="M242" s="226" t="s">
        <v>1</v>
      </c>
      <c r="N242" s="227" t="s">
        <v>38</v>
      </c>
      <c r="O242" s="91"/>
      <c r="P242" s="228">
        <f>O242*H242</f>
        <v>0</v>
      </c>
      <c r="Q242" s="228">
        <v>0</v>
      </c>
      <c r="R242" s="228">
        <f>Q242*H242</f>
        <v>0</v>
      </c>
      <c r="S242" s="228">
        <v>0</v>
      </c>
      <c r="T242" s="229">
        <f>S242*H242</f>
        <v>0</v>
      </c>
      <c r="U242" s="38"/>
      <c r="V242" s="38"/>
      <c r="W242" s="38"/>
      <c r="X242" s="38"/>
      <c r="Y242" s="38"/>
      <c r="Z242" s="38"/>
      <c r="AA242" s="38"/>
      <c r="AB242" s="38"/>
      <c r="AC242" s="38"/>
      <c r="AD242" s="38"/>
      <c r="AE242" s="38"/>
      <c r="AR242" s="230" t="s">
        <v>147</v>
      </c>
      <c r="AT242" s="230" t="s">
        <v>142</v>
      </c>
      <c r="AU242" s="230" t="s">
        <v>82</v>
      </c>
      <c r="AY242" s="17" t="s">
        <v>141</v>
      </c>
      <c r="BE242" s="231">
        <f>IF(N242="základní",J242,0)</f>
        <v>0</v>
      </c>
      <c r="BF242" s="231">
        <f>IF(N242="snížená",J242,0)</f>
        <v>0</v>
      </c>
      <c r="BG242" s="231">
        <f>IF(N242="zákl. přenesená",J242,0)</f>
        <v>0</v>
      </c>
      <c r="BH242" s="231">
        <f>IF(N242="sníž. přenesená",J242,0)</f>
        <v>0</v>
      </c>
      <c r="BI242" s="231">
        <f>IF(N242="nulová",J242,0)</f>
        <v>0</v>
      </c>
      <c r="BJ242" s="17" t="s">
        <v>80</v>
      </c>
      <c r="BK242" s="231">
        <f>ROUND(I242*H242,2)</f>
        <v>0</v>
      </c>
      <c r="BL242" s="17" t="s">
        <v>147</v>
      </c>
      <c r="BM242" s="230" t="s">
        <v>498</v>
      </c>
    </row>
    <row r="243" spans="1:47" s="2" customFormat="1" ht="12">
      <c r="A243" s="38"/>
      <c r="B243" s="39"/>
      <c r="C243" s="40"/>
      <c r="D243" s="234" t="s">
        <v>154</v>
      </c>
      <c r="E243" s="40"/>
      <c r="F243" s="255" t="s">
        <v>1066</v>
      </c>
      <c r="G243" s="40"/>
      <c r="H243" s="40"/>
      <c r="I243" s="256"/>
      <c r="J243" s="40"/>
      <c r="K243" s="40"/>
      <c r="L243" s="44"/>
      <c r="M243" s="257"/>
      <c r="N243" s="258"/>
      <c r="O243" s="91"/>
      <c r="P243" s="91"/>
      <c r="Q243" s="91"/>
      <c r="R243" s="91"/>
      <c r="S243" s="91"/>
      <c r="T243" s="92"/>
      <c r="U243" s="38"/>
      <c r="V243" s="38"/>
      <c r="W243" s="38"/>
      <c r="X243" s="38"/>
      <c r="Y243" s="38"/>
      <c r="Z243" s="38"/>
      <c r="AA243" s="38"/>
      <c r="AB243" s="38"/>
      <c r="AC243" s="38"/>
      <c r="AD243" s="38"/>
      <c r="AE243" s="38"/>
      <c r="AT243" s="17" t="s">
        <v>154</v>
      </c>
      <c r="AU243" s="17" t="s">
        <v>82</v>
      </c>
    </row>
    <row r="244" spans="1:51" s="14" customFormat="1" ht="12">
      <c r="A244" s="14"/>
      <c r="B244" s="259"/>
      <c r="C244" s="260"/>
      <c r="D244" s="234" t="s">
        <v>148</v>
      </c>
      <c r="E244" s="261" t="s">
        <v>1</v>
      </c>
      <c r="F244" s="262" t="s">
        <v>1158</v>
      </c>
      <c r="G244" s="260"/>
      <c r="H244" s="261" t="s">
        <v>1</v>
      </c>
      <c r="I244" s="263"/>
      <c r="J244" s="260"/>
      <c r="K244" s="260"/>
      <c r="L244" s="264"/>
      <c r="M244" s="265"/>
      <c r="N244" s="266"/>
      <c r="O244" s="266"/>
      <c r="P244" s="266"/>
      <c r="Q244" s="266"/>
      <c r="R244" s="266"/>
      <c r="S244" s="266"/>
      <c r="T244" s="267"/>
      <c r="U244" s="14"/>
      <c r="V244" s="14"/>
      <c r="W244" s="14"/>
      <c r="X244" s="14"/>
      <c r="Y244" s="14"/>
      <c r="Z244" s="14"/>
      <c r="AA244" s="14"/>
      <c r="AB244" s="14"/>
      <c r="AC244" s="14"/>
      <c r="AD244" s="14"/>
      <c r="AE244" s="14"/>
      <c r="AT244" s="268" t="s">
        <v>148</v>
      </c>
      <c r="AU244" s="268" t="s">
        <v>82</v>
      </c>
      <c r="AV244" s="14" t="s">
        <v>80</v>
      </c>
      <c r="AW244" s="14" t="s">
        <v>30</v>
      </c>
      <c r="AX244" s="14" t="s">
        <v>73</v>
      </c>
      <c r="AY244" s="268" t="s">
        <v>141</v>
      </c>
    </row>
    <row r="245" spans="1:51" s="12" customFormat="1" ht="12">
      <c r="A245" s="12"/>
      <c r="B245" s="232"/>
      <c r="C245" s="233"/>
      <c r="D245" s="234" t="s">
        <v>148</v>
      </c>
      <c r="E245" s="235" t="s">
        <v>1</v>
      </c>
      <c r="F245" s="236" t="s">
        <v>1164</v>
      </c>
      <c r="G245" s="233"/>
      <c r="H245" s="237">
        <v>6.11</v>
      </c>
      <c r="I245" s="238"/>
      <c r="J245" s="233"/>
      <c r="K245" s="233"/>
      <c r="L245" s="239"/>
      <c r="M245" s="240"/>
      <c r="N245" s="241"/>
      <c r="O245" s="241"/>
      <c r="P245" s="241"/>
      <c r="Q245" s="241"/>
      <c r="R245" s="241"/>
      <c r="S245" s="241"/>
      <c r="T245" s="242"/>
      <c r="U245" s="12"/>
      <c r="V245" s="12"/>
      <c r="W245" s="12"/>
      <c r="X245" s="12"/>
      <c r="Y245" s="12"/>
      <c r="Z245" s="12"/>
      <c r="AA245" s="12"/>
      <c r="AB245" s="12"/>
      <c r="AC245" s="12"/>
      <c r="AD245" s="12"/>
      <c r="AE245" s="12"/>
      <c r="AT245" s="243" t="s">
        <v>148</v>
      </c>
      <c r="AU245" s="243" t="s">
        <v>82</v>
      </c>
      <c r="AV245" s="12" t="s">
        <v>82</v>
      </c>
      <c r="AW245" s="12" t="s">
        <v>30</v>
      </c>
      <c r="AX245" s="12" t="s">
        <v>73</v>
      </c>
      <c r="AY245" s="243" t="s">
        <v>141</v>
      </c>
    </row>
    <row r="246" spans="1:51" s="13" customFormat="1" ht="12">
      <c r="A246" s="13"/>
      <c r="B246" s="244"/>
      <c r="C246" s="245"/>
      <c r="D246" s="234" t="s">
        <v>148</v>
      </c>
      <c r="E246" s="246" t="s">
        <v>1</v>
      </c>
      <c r="F246" s="247" t="s">
        <v>150</v>
      </c>
      <c r="G246" s="245"/>
      <c r="H246" s="248">
        <v>6.11</v>
      </c>
      <c r="I246" s="249"/>
      <c r="J246" s="245"/>
      <c r="K246" s="245"/>
      <c r="L246" s="250"/>
      <c r="M246" s="251"/>
      <c r="N246" s="252"/>
      <c r="O246" s="252"/>
      <c r="P246" s="252"/>
      <c r="Q246" s="252"/>
      <c r="R246" s="252"/>
      <c r="S246" s="252"/>
      <c r="T246" s="253"/>
      <c r="U246" s="13"/>
      <c r="V246" s="13"/>
      <c r="W246" s="13"/>
      <c r="X246" s="13"/>
      <c r="Y246" s="13"/>
      <c r="Z246" s="13"/>
      <c r="AA246" s="13"/>
      <c r="AB246" s="13"/>
      <c r="AC246" s="13"/>
      <c r="AD246" s="13"/>
      <c r="AE246" s="13"/>
      <c r="AT246" s="254" t="s">
        <v>148</v>
      </c>
      <c r="AU246" s="254" t="s">
        <v>82</v>
      </c>
      <c r="AV246" s="13" t="s">
        <v>147</v>
      </c>
      <c r="AW246" s="13" t="s">
        <v>30</v>
      </c>
      <c r="AX246" s="13" t="s">
        <v>80</v>
      </c>
      <c r="AY246" s="254" t="s">
        <v>141</v>
      </c>
    </row>
    <row r="247" spans="1:63" s="11" customFormat="1" ht="22.8" customHeight="1">
      <c r="A247" s="11"/>
      <c r="B247" s="205"/>
      <c r="C247" s="206"/>
      <c r="D247" s="207" t="s">
        <v>72</v>
      </c>
      <c r="E247" s="295" t="s">
        <v>140</v>
      </c>
      <c r="F247" s="295" t="s">
        <v>447</v>
      </c>
      <c r="G247" s="206"/>
      <c r="H247" s="206"/>
      <c r="I247" s="209"/>
      <c r="J247" s="296">
        <f>BK247</f>
        <v>0</v>
      </c>
      <c r="K247" s="206"/>
      <c r="L247" s="211"/>
      <c r="M247" s="212"/>
      <c r="N247" s="213"/>
      <c r="O247" s="213"/>
      <c r="P247" s="214">
        <f>SUM(P248:P252)</f>
        <v>0</v>
      </c>
      <c r="Q247" s="213"/>
      <c r="R247" s="214">
        <f>SUM(R248:R252)</f>
        <v>0</v>
      </c>
      <c r="S247" s="213"/>
      <c r="T247" s="215">
        <f>SUM(T248:T252)</f>
        <v>0</v>
      </c>
      <c r="U247" s="11"/>
      <c r="V247" s="11"/>
      <c r="W247" s="11"/>
      <c r="X247" s="11"/>
      <c r="Y247" s="11"/>
      <c r="Z247" s="11"/>
      <c r="AA247" s="11"/>
      <c r="AB247" s="11"/>
      <c r="AC247" s="11"/>
      <c r="AD247" s="11"/>
      <c r="AE247" s="11"/>
      <c r="AR247" s="216" t="s">
        <v>80</v>
      </c>
      <c r="AT247" s="217" t="s">
        <v>72</v>
      </c>
      <c r="AU247" s="217" t="s">
        <v>80</v>
      </c>
      <c r="AY247" s="216" t="s">
        <v>141</v>
      </c>
      <c r="BK247" s="218">
        <f>SUM(BK248:BK252)</f>
        <v>0</v>
      </c>
    </row>
    <row r="248" spans="1:65" s="2" customFormat="1" ht="24.15" customHeight="1">
      <c r="A248" s="38"/>
      <c r="B248" s="39"/>
      <c r="C248" s="219" t="s">
        <v>374</v>
      </c>
      <c r="D248" s="219" t="s">
        <v>142</v>
      </c>
      <c r="E248" s="220" t="s">
        <v>1068</v>
      </c>
      <c r="F248" s="221" t="s">
        <v>1069</v>
      </c>
      <c r="G248" s="222" t="s">
        <v>269</v>
      </c>
      <c r="H248" s="223">
        <v>280</v>
      </c>
      <c r="I248" s="224"/>
      <c r="J248" s="225">
        <f>ROUND(I248*H248,2)</f>
        <v>0</v>
      </c>
      <c r="K248" s="221" t="s">
        <v>890</v>
      </c>
      <c r="L248" s="44"/>
      <c r="M248" s="226" t="s">
        <v>1</v>
      </c>
      <c r="N248" s="227" t="s">
        <v>38</v>
      </c>
      <c r="O248" s="91"/>
      <c r="P248" s="228">
        <f>O248*H248</f>
        <v>0</v>
      </c>
      <c r="Q248" s="228">
        <v>0</v>
      </c>
      <c r="R248" s="228">
        <f>Q248*H248</f>
        <v>0</v>
      </c>
      <c r="S248" s="228">
        <v>0</v>
      </c>
      <c r="T248" s="229">
        <f>S248*H248</f>
        <v>0</v>
      </c>
      <c r="U248" s="38"/>
      <c r="V248" s="38"/>
      <c r="W248" s="38"/>
      <c r="X248" s="38"/>
      <c r="Y248" s="38"/>
      <c r="Z248" s="38"/>
      <c r="AA248" s="38"/>
      <c r="AB248" s="38"/>
      <c r="AC248" s="38"/>
      <c r="AD248" s="38"/>
      <c r="AE248" s="38"/>
      <c r="AR248" s="230" t="s">
        <v>147</v>
      </c>
      <c r="AT248" s="230" t="s">
        <v>142</v>
      </c>
      <c r="AU248" s="230" t="s">
        <v>82</v>
      </c>
      <c r="AY248" s="17" t="s">
        <v>141</v>
      </c>
      <c r="BE248" s="231">
        <f>IF(N248="základní",J248,0)</f>
        <v>0</v>
      </c>
      <c r="BF248" s="231">
        <f>IF(N248="snížená",J248,0)</f>
        <v>0</v>
      </c>
      <c r="BG248" s="231">
        <f>IF(N248="zákl. přenesená",J248,0)</f>
        <v>0</v>
      </c>
      <c r="BH248" s="231">
        <f>IF(N248="sníž. přenesená",J248,0)</f>
        <v>0</v>
      </c>
      <c r="BI248" s="231">
        <f>IF(N248="nulová",J248,0)</f>
        <v>0</v>
      </c>
      <c r="BJ248" s="17" t="s">
        <v>80</v>
      </c>
      <c r="BK248" s="231">
        <f>ROUND(I248*H248,2)</f>
        <v>0</v>
      </c>
      <c r="BL248" s="17" t="s">
        <v>147</v>
      </c>
      <c r="BM248" s="230" t="s">
        <v>502</v>
      </c>
    </row>
    <row r="249" spans="1:51" s="14" customFormat="1" ht="12">
      <c r="A249" s="14"/>
      <c r="B249" s="259"/>
      <c r="C249" s="260"/>
      <c r="D249" s="234" t="s">
        <v>148</v>
      </c>
      <c r="E249" s="261" t="s">
        <v>1</v>
      </c>
      <c r="F249" s="262" t="s">
        <v>1158</v>
      </c>
      <c r="G249" s="260"/>
      <c r="H249" s="261" t="s">
        <v>1</v>
      </c>
      <c r="I249" s="263"/>
      <c r="J249" s="260"/>
      <c r="K249" s="260"/>
      <c r="L249" s="264"/>
      <c r="M249" s="265"/>
      <c r="N249" s="266"/>
      <c r="O249" s="266"/>
      <c r="P249" s="266"/>
      <c r="Q249" s="266"/>
      <c r="R249" s="266"/>
      <c r="S249" s="266"/>
      <c r="T249" s="267"/>
      <c r="U249" s="14"/>
      <c r="V249" s="14"/>
      <c r="W249" s="14"/>
      <c r="X249" s="14"/>
      <c r="Y249" s="14"/>
      <c r="Z249" s="14"/>
      <c r="AA249" s="14"/>
      <c r="AB249" s="14"/>
      <c r="AC249" s="14"/>
      <c r="AD249" s="14"/>
      <c r="AE249" s="14"/>
      <c r="AT249" s="268" t="s">
        <v>148</v>
      </c>
      <c r="AU249" s="268" t="s">
        <v>82</v>
      </c>
      <c r="AV249" s="14" t="s">
        <v>80</v>
      </c>
      <c r="AW249" s="14" t="s">
        <v>30</v>
      </c>
      <c r="AX249" s="14" t="s">
        <v>73</v>
      </c>
      <c r="AY249" s="268" t="s">
        <v>141</v>
      </c>
    </row>
    <row r="250" spans="1:51" s="14" customFormat="1" ht="12">
      <c r="A250" s="14"/>
      <c r="B250" s="259"/>
      <c r="C250" s="260"/>
      <c r="D250" s="234" t="s">
        <v>148</v>
      </c>
      <c r="E250" s="261" t="s">
        <v>1</v>
      </c>
      <c r="F250" s="262" t="s">
        <v>1070</v>
      </c>
      <c r="G250" s="260"/>
      <c r="H250" s="261" t="s">
        <v>1</v>
      </c>
      <c r="I250" s="263"/>
      <c r="J250" s="260"/>
      <c r="K250" s="260"/>
      <c r="L250" s="264"/>
      <c r="M250" s="265"/>
      <c r="N250" s="266"/>
      <c r="O250" s="266"/>
      <c r="P250" s="266"/>
      <c r="Q250" s="266"/>
      <c r="R250" s="266"/>
      <c r="S250" s="266"/>
      <c r="T250" s="267"/>
      <c r="U250" s="14"/>
      <c r="V250" s="14"/>
      <c r="W250" s="14"/>
      <c r="X250" s="14"/>
      <c r="Y250" s="14"/>
      <c r="Z250" s="14"/>
      <c r="AA250" s="14"/>
      <c r="AB250" s="14"/>
      <c r="AC250" s="14"/>
      <c r="AD250" s="14"/>
      <c r="AE250" s="14"/>
      <c r="AT250" s="268" t="s">
        <v>148</v>
      </c>
      <c r="AU250" s="268" t="s">
        <v>82</v>
      </c>
      <c r="AV250" s="14" t="s">
        <v>80</v>
      </c>
      <c r="AW250" s="14" t="s">
        <v>30</v>
      </c>
      <c r="AX250" s="14" t="s">
        <v>73</v>
      </c>
      <c r="AY250" s="268" t="s">
        <v>141</v>
      </c>
    </row>
    <row r="251" spans="1:51" s="12" customFormat="1" ht="12">
      <c r="A251" s="12"/>
      <c r="B251" s="232"/>
      <c r="C251" s="233"/>
      <c r="D251" s="234" t="s">
        <v>148</v>
      </c>
      <c r="E251" s="235" t="s">
        <v>1</v>
      </c>
      <c r="F251" s="236" t="s">
        <v>1165</v>
      </c>
      <c r="G251" s="233"/>
      <c r="H251" s="237">
        <v>280</v>
      </c>
      <c r="I251" s="238"/>
      <c r="J251" s="233"/>
      <c r="K251" s="233"/>
      <c r="L251" s="239"/>
      <c r="M251" s="240"/>
      <c r="N251" s="241"/>
      <c r="O251" s="241"/>
      <c r="P251" s="241"/>
      <c r="Q251" s="241"/>
      <c r="R251" s="241"/>
      <c r="S251" s="241"/>
      <c r="T251" s="242"/>
      <c r="U251" s="12"/>
      <c r="V251" s="12"/>
      <c r="W251" s="12"/>
      <c r="X251" s="12"/>
      <c r="Y251" s="12"/>
      <c r="Z251" s="12"/>
      <c r="AA251" s="12"/>
      <c r="AB251" s="12"/>
      <c r="AC251" s="12"/>
      <c r="AD251" s="12"/>
      <c r="AE251" s="12"/>
      <c r="AT251" s="243" t="s">
        <v>148</v>
      </c>
      <c r="AU251" s="243" t="s">
        <v>82</v>
      </c>
      <c r="AV251" s="12" t="s">
        <v>82</v>
      </c>
      <c r="AW251" s="12" t="s">
        <v>30</v>
      </c>
      <c r="AX251" s="12" t="s">
        <v>73</v>
      </c>
      <c r="AY251" s="243" t="s">
        <v>141</v>
      </c>
    </row>
    <row r="252" spans="1:51" s="13" customFormat="1" ht="12">
      <c r="A252" s="13"/>
      <c r="B252" s="244"/>
      <c r="C252" s="245"/>
      <c r="D252" s="234" t="s">
        <v>148</v>
      </c>
      <c r="E252" s="246" t="s">
        <v>1</v>
      </c>
      <c r="F252" s="247" t="s">
        <v>150</v>
      </c>
      <c r="G252" s="245"/>
      <c r="H252" s="248">
        <v>280</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148</v>
      </c>
      <c r="AU252" s="254" t="s">
        <v>82</v>
      </c>
      <c r="AV252" s="13" t="s">
        <v>147</v>
      </c>
      <c r="AW252" s="13" t="s">
        <v>30</v>
      </c>
      <c r="AX252" s="13" t="s">
        <v>80</v>
      </c>
      <c r="AY252" s="254" t="s">
        <v>141</v>
      </c>
    </row>
    <row r="253" spans="1:63" s="11" customFormat="1" ht="22.8" customHeight="1">
      <c r="A253" s="11"/>
      <c r="B253" s="205"/>
      <c r="C253" s="206"/>
      <c r="D253" s="207" t="s">
        <v>72</v>
      </c>
      <c r="E253" s="295" t="s">
        <v>184</v>
      </c>
      <c r="F253" s="295" t="s">
        <v>546</v>
      </c>
      <c r="G253" s="206"/>
      <c r="H253" s="206"/>
      <c r="I253" s="209"/>
      <c r="J253" s="296">
        <f>BK253</f>
        <v>0</v>
      </c>
      <c r="K253" s="206"/>
      <c r="L253" s="211"/>
      <c r="M253" s="212"/>
      <c r="N253" s="213"/>
      <c r="O253" s="213"/>
      <c r="P253" s="214">
        <f>SUM(P254:P258)</f>
        <v>0</v>
      </c>
      <c r="Q253" s="213"/>
      <c r="R253" s="214">
        <f>SUM(R254:R258)</f>
        <v>0</v>
      </c>
      <c r="S253" s="213"/>
      <c r="T253" s="215">
        <f>SUM(T254:T258)</f>
        <v>0</v>
      </c>
      <c r="U253" s="11"/>
      <c r="V253" s="11"/>
      <c r="W253" s="11"/>
      <c r="X253" s="11"/>
      <c r="Y253" s="11"/>
      <c r="Z253" s="11"/>
      <c r="AA253" s="11"/>
      <c r="AB253" s="11"/>
      <c r="AC253" s="11"/>
      <c r="AD253" s="11"/>
      <c r="AE253" s="11"/>
      <c r="AR253" s="216" t="s">
        <v>80</v>
      </c>
      <c r="AT253" s="217" t="s">
        <v>72</v>
      </c>
      <c r="AU253" s="217" t="s">
        <v>80</v>
      </c>
      <c r="AY253" s="216" t="s">
        <v>141</v>
      </c>
      <c r="BK253" s="218">
        <f>SUM(BK254:BK258)</f>
        <v>0</v>
      </c>
    </row>
    <row r="254" spans="1:65" s="2" customFormat="1" ht="24.15" customHeight="1">
      <c r="A254" s="38"/>
      <c r="B254" s="39"/>
      <c r="C254" s="219" t="s">
        <v>506</v>
      </c>
      <c r="D254" s="219" t="s">
        <v>142</v>
      </c>
      <c r="E254" s="220" t="s">
        <v>1098</v>
      </c>
      <c r="F254" s="221" t="s">
        <v>1099</v>
      </c>
      <c r="G254" s="222" t="s">
        <v>269</v>
      </c>
      <c r="H254" s="223">
        <v>560</v>
      </c>
      <c r="I254" s="224"/>
      <c r="J254" s="225">
        <f>ROUND(I254*H254,2)</f>
        <v>0</v>
      </c>
      <c r="K254" s="221" t="s">
        <v>890</v>
      </c>
      <c r="L254" s="44"/>
      <c r="M254" s="226" t="s">
        <v>1</v>
      </c>
      <c r="N254" s="227" t="s">
        <v>38</v>
      </c>
      <c r="O254" s="91"/>
      <c r="P254" s="228">
        <f>O254*H254</f>
        <v>0</v>
      </c>
      <c r="Q254" s="228">
        <v>0</v>
      </c>
      <c r="R254" s="228">
        <f>Q254*H254</f>
        <v>0</v>
      </c>
      <c r="S254" s="228">
        <v>0</v>
      </c>
      <c r="T254" s="229">
        <f>S254*H254</f>
        <v>0</v>
      </c>
      <c r="U254" s="38"/>
      <c r="V254" s="38"/>
      <c r="W254" s="38"/>
      <c r="X254" s="38"/>
      <c r="Y254" s="38"/>
      <c r="Z254" s="38"/>
      <c r="AA254" s="38"/>
      <c r="AB254" s="38"/>
      <c r="AC254" s="38"/>
      <c r="AD254" s="38"/>
      <c r="AE254" s="38"/>
      <c r="AR254" s="230" t="s">
        <v>147</v>
      </c>
      <c r="AT254" s="230" t="s">
        <v>142</v>
      </c>
      <c r="AU254" s="230" t="s">
        <v>82</v>
      </c>
      <c r="AY254" s="17" t="s">
        <v>141</v>
      </c>
      <c r="BE254" s="231">
        <f>IF(N254="základní",J254,0)</f>
        <v>0</v>
      </c>
      <c r="BF254" s="231">
        <f>IF(N254="snížená",J254,0)</f>
        <v>0</v>
      </c>
      <c r="BG254" s="231">
        <f>IF(N254="zákl. přenesená",J254,0)</f>
        <v>0</v>
      </c>
      <c r="BH254" s="231">
        <f>IF(N254="sníž. přenesená",J254,0)</f>
        <v>0</v>
      </c>
      <c r="BI254" s="231">
        <f>IF(N254="nulová",J254,0)</f>
        <v>0</v>
      </c>
      <c r="BJ254" s="17" t="s">
        <v>80</v>
      </c>
      <c r="BK254" s="231">
        <f>ROUND(I254*H254,2)</f>
        <v>0</v>
      </c>
      <c r="BL254" s="17" t="s">
        <v>147</v>
      </c>
      <c r="BM254" s="230" t="s">
        <v>509</v>
      </c>
    </row>
    <row r="255" spans="1:51" s="14" customFormat="1" ht="12">
      <c r="A255" s="14"/>
      <c r="B255" s="259"/>
      <c r="C255" s="260"/>
      <c r="D255" s="234" t="s">
        <v>148</v>
      </c>
      <c r="E255" s="261" t="s">
        <v>1</v>
      </c>
      <c r="F255" s="262" t="s">
        <v>1158</v>
      </c>
      <c r="G255" s="260"/>
      <c r="H255" s="261" t="s">
        <v>1</v>
      </c>
      <c r="I255" s="263"/>
      <c r="J255" s="260"/>
      <c r="K255" s="260"/>
      <c r="L255" s="264"/>
      <c r="M255" s="265"/>
      <c r="N255" s="266"/>
      <c r="O255" s="266"/>
      <c r="P255" s="266"/>
      <c r="Q255" s="266"/>
      <c r="R255" s="266"/>
      <c r="S255" s="266"/>
      <c r="T255" s="267"/>
      <c r="U255" s="14"/>
      <c r="V255" s="14"/>
      <c r="W255" s="14"/>
      <c r="X255" s="14"/>
      <c r="Y255" s="14"/>
      <c r="Z255" s="14"/>
      <c r="AA255" s="14"/>
      <c r="AB255" s="14"/>
      <c r="AC255" s="14"/>
      <c r="AD255" s="14"/>
      <c r="AE255" s="14"/>
      <c r="AT255" s="268" t="s">
        <v>148</v>
      </c>
      <c r="AU255" s="268" t="s">
        <v>82</v>
      </c>
      <c r="AV255" s="14" t="s">
        <v>80</v>
      </c>
      <c r="AW255" s="14" t="s">
        <v>30</v>
      </c>
      <c r="AX255" s="14" t="s">
        <v>73</v>
      </c>
      <c r="AY255" s="268" t="s">
        <v>141</v>
      </c>
    </row>
    <row r="256" spans="1:51" s="14" customFormat="1" ht="12">
      <c r="A256" s="14"/>
      <c r="B256" s="259"/>
      <c r="C256" s="260"/>
      <c r="D256" s="234" t="s">
        <v>148</v>
      </c>
      <c r="E256" s="261" t="s">
        <v>1</v>
      </c>
      <c r="F256" s="262" t="s">
        <v>1100</v>
      </c>
      <c r="G256" s="260"/>
      <c r="H256" s="261" t="s">
        <v>1</v>
      </c>
      <c r="I256" s="263"/>
      <c r="J256" s="260"/>
      <c r="K256" s="260"/>
      <c r="L256" s="264"/>
      <c r="M256" s="265"/>
      <c r="N256" s="266"/>
      <c r="O256" s="266"/>
      <c r="P256" s="266"/>
      <c r="Q256" s="266"/>
      <c r="R256" s="266"/>
      <c r="S256" s="266"/>
      <c r="T256" s="267"/>
      <c r="U256" s="14"/>
      <c r="V256" s="14"/>
      <c r="W256" s="14"/>
      <c r="X256" s="14"/>
      <c r="Y256" s="14"/>
      <c r="Z256" s="14"/>
      <c r="AA256" s="14"/>
      <c r="AB256" s="14"/>
      <c r="AC256" s="14"/>
      <c r="AD256" s="14"/>
      <c r="AE256" s="14"/>
      <c r="AT256" s="268" t="s">
        <v>148</v>
      </c>
      <c r="AU256" s="268" t="s">
        <v>82</v>
      </c>
      <c r="AV256" s="14" t="s">
        <v>80</v>
      </c>
      <c r="AW256" s="14" t="s">
        <v>30</v>
      </c>
      <c r="AX256" s="14" t="s">
        <v>73</v>
      </c>
      <c r="AY256" s="268" t="s">
        <v>141</v>
      </c>
    </row>
    <row r="257" spans="1:51" s="12" customFormat="1" ht="12">
      <c r="A257" s="12"/>
      <c r="B257" s="232"/>
      <c r="C257" s="233"/>
      <c r="D257" s="234" t="s">
        <v>148</v>
      </c>
      <c r="E257" s="235" t="s">
        <v>1</v>
      </c>
      <c r="F257" s="236" t="s">
        <v>1166</v>
      </c>
      <c r="G257" s="233"/>
      <c r="H257" s="237">
        <v>560</v>
      </c>
      <c r="I257" s="238"/>
      <c r="J257" s="233"/>
      <c r="K257" s="233"/>
      <c r="L257" s="239"/>
      <c r="M257" s="240"/>
      <c r="N257" s="241"/>
      <c r="O257" s="241"/>
      <c r="P257" s="241"/>
      <c r="Q257" s="241"/>
      <c r="R257" s="241"/>
      <c r="S257" s="241"/>
      <c r="T257" s="242"/>
      <c r="U257" s="12"/>
      <c r="V257" s="12"/>
      <c r="W257" s="12"/>
      <c r="X257" s="12"/>
      <c r="Y257" s="12"/>
      <c r="Z257" s="12"/>
      <c r="AA257" s="12"/>
      <c r="AB257" s="12"/>
      <c r="AC257" s="12"/>
      <c r="AD257" s="12"/>
      <c r="AE257" s="12"/>
      <c r="AT257" s="243" t="s">
        <v>148</v>
      </c>
      <c r="AU257" s="243" t="s">
        <v>82</v>
      </c>
      <c r="AV257" s="12" t="s">
        <v>82</v>
      </c>
      <c r="AW257" s="12" t="s">
        <v>30</v>
      </c>
      <c r="AX257" s="12" t="s">
        <v>73</v>
      </c>
      <c r="AY257" s="243" t="s">
        <v>141</v>
      </c>
    </row>
    <row r="258" spans="1:51" s="13" customFormat="1" ht="12">
      <c r="A258" s="13"/>
      <c r="B258" s="244"/>
      <c r="C258" s="245"/>
      <c r="D258" s="234" t="s">
        <v>148</v>
      </c>
      <c r="E258" s="246" t="s">
        <v>1</v>
      </c>
      <c r="F258" s="247" t="s">
        <v>150</v>
      </c>
      <c r="G258" s="245"/>
      <c r="H258" s="248">
        <v>560</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148</v>
      </c>
      <c r="AU258" s="254" t="s">
        <v>82</v>
      </c>
      <c r="AV258" s="13" t="s">
        <v>147</v>
      </c>
      <c r="AW258" s="13" t="s">
        <v>30</v>
      </c>
      <c r="AX258" s="13" t="s">
        <v>80</v>
      </c>
      <c r="AY258" s="254" t="s">
        <v>141</v>
      </c>
    </row>
    <row r="259" spans="1:63" s="11" customFormat="1" ht="22.8" customHeight="1">
      <c r="A259" s="11"/>
      <c r="B259" s="205"/>
      <c r="C259" s="206"/>
      <c r="D259" s="207" t="s">
        <v>72</v>
      </c>
      <c r="E259" s="295" t="s">
        <v>699</v>
      </c>
      <c r="F259" s="295" t="s">
        <v>700</v>
      </c>
      <c r="G259" s="206"/>
      <c r="H259" s="206"/>
      <c r="I259" s="209"/>
      <c r="J259" s="296">
        <f>BK259</f>
        <v>0</v>
      </c>
      <c r="K259" s="206"/>
      <c r="L259" s="211"/>
      <c r="M259" s="212"/>
      <c r="N259" s="213"/>
      <c r="O259" s="213"/>
      <c r="P259" s="214">
        <f>SUM(P260:P263)</f>
        <v>0</v>
      </c>
      <c r="Q259" s="213"/>
      <c r="R259" s="214">
        <f>SUM(R260:R263)</f>
        <v>0</v>
      </c>
      <c r="S259" s="213"/>
      <c r="T259" s="215">
        <f>SUM(T260:T263)</f>
        <v>0</v>
      </c>
      <c r="U259" s="11"/>
      <c r="V259" s="11"/>
      <c r="W259" s="11"/>
      <c r="X259" s="11"/>
      <c r="Y259" s="11"/>
      <c r="Z259" s="11"/>
      <c r="AA259" s="11"/>
      <c r="AB259" s="11"/>
      <c r="AC259" s="11"/>
      <c r="AD259" s="11"/>
      <c r="AE259" s="11"/>
      <c r="AR259" s="216" t="s">
        <v>80</v>
      </c>
      <c r="AT259" s="217" t="s">
        <v>72</v>
      </c>
      <c r="AU259" s="217" t="s">
        <v>80</v>
      </c>
      <c r="AY259" s="216" t="s">
        <v>141</v>
      </c>
      <c r="BK259" s="218">
        <f>SUM(BK260:BK263)</f>
        <v>0</v>
      </c>
    </row>
    <row r="260" spans="1:65" s="2" customFormat="1" ht="37.8" customHeight="1">
      <c r="A260" s="38"/>
      <c r="B260" s="39"/>
      <c r="C260" s="219" t="s">
        <v>379</v>
      </c>
      <c r="D260" s="219" t="s">
        <v>142</v>
      </c>
      <c r="E260" s="220" t="s">
        <v>1106</v>
      </c>
      <c r="F260" s="221" t="s">
        <v>1107</v>
      </c>
      <c r="G260" s="222" t="s">
        <v>331</v>
      </c>
      <c r="H260" s="223">
        <v>0.192</v>
      </c>
      <c r="I260" s="224"/>
      <c r="J260" s="225">
        <f>ROUND(I260*H260,2)</f>
        <v>0</v>
      </c>
      <c r="K260" s="221" t="s">
        <v>890</v>
      </c>
      <c r="L260" s="44"/>
      <c r="M260" s="226" t="s">
        <v>1</v>
      </c>
      <c r="N260" s="227" t="s">
        <v>38</v>
      </c>
      <c r="O260" s="91"/>
      <c r="P260" s="228">
        <f>O260*H260</f>
        <v>0</v>
      </c>
      <c r="Q260" s="228">
        <v>0</v>
      </c>
      <c r="R260" s="228">
        <f>Q260*H260</f>
        <v>0</v>
      </c>
      <c r="S260" s="228">
        <v>0</v>
      </c>
      <c r="T260" s="229">
        <f>S260*H260</f>
        <v>0</v>
      </c>
      <c r="U260" s="38"/>
      <c r="V260" s="38"/>
      <c r="W260" s="38"/>
      <c r="X260" s="38"/>
      <c r="Y260" s="38"/>
      <c r="Z260" s="38"/>
      <c r="AA260" s="38"/>
      <c r="AB260" s="38"/>
      <c r="AC260" s="38"/>
      <c r="AD260" s="38"/>
      <c r="AE260" s="38"/>
      <c r="AR260" s="230" t="s">
        <v>147</v>
      </c>
      <c r="AT260" s="230" t="s">
        <v>142</v>
      </c>
      <c r="AU260" s="230" t="s">
        <v>82</v>
      </c>
      <c r="AY260" s="17" t="s">
        <v>141</v>
      </c>
      <c r="BE260" s="231">
        <f>IF(N260="základní",J260,0)</f>
        <v>0</v>
      </c>
      <c r="BF260" s="231">
        <f>IF(N260="snížená",J260,0)</f>
        <v>0</v>
      </c>
      <c r="BG260" s="231">
        <f>IF(N260="zákl. přenesená",J260,0)</f>
        <v>0</v>
      </c>
      <c r="BH260" s="231">
        <f>IF(N260="sníž. přenesená",J260,0)</f>
        <v>0</v>
      </c>
      <c r="BI260" s="231">
        <f>IF(N260="nulová",J260,0)</f>
        <v>0</v>
      </c>
      <c r="BJ260" s="17" t="s">
        <v>80</v>
      </c>
      <c r="BK260" s="231">
        <f>ROUND(I260*H260,2)</f>
        <v>0</v>
      </c>
      <c r="BL260" s="17" t="s">
        <v>147</v>
      </c>
      <c r="BM260" s="230" t="s">
        <v>513</v>
      </c>
    </row>
    <row r="261" spans="1:65" s="2" customFormat="1" ht="37.8" customHeight="1">
      <c r="A261" s="38"/>
      <c r="B261" s="39"/>
      <c r="C261" s="219" t="s">
        <v>514</v>
      </c>
      <c r="D261" s="219" t="s">
        <v>142</v>
      </c>
      <c r="E261" s="220" t="s">
        <v>1108</v>
      </c>
      <c r="F261" s="221" t="s">
        <v>1109</v>
      </c>
      <c r="G261" s="222" t="s">
        <v>331</v>
      </c>
      <c r="H261" s="223">
        <v>34.8</v>
      </c>
      <c r="I261" s="224"/>
      <c r="J261" s="225">
        <f>ROUND(I261*H261,2)</f>
        <v>0</v>
      </c>
      <c r="K261" s="221" t="s">
        <v>890</v>
      </c>
      <c r="L261" s="44"/>
      <c r="M261" s="226" t="s">
        <v>1</v>
      </c>
      <c r="N261" s="227" t="s">
        <v>38</v>
      </c>
      <c r="O261" s="91"/>
      <c r="P261" s="228">
        <f>O261*H261</f>
        <v>0</v>
      </c>
      <c r="Q261" s="228">
        <v>0</v>
      </c>
      <c r="R261" s="228">
        <f>Q261*H261</f>
        <v>0</v>
      </c>
      <c r="S261" s="228">
        <v>0</v>
      </c>
      <c r="T261" s="229">
        <f>S261*H261</f>
        <v>0</v>
      </c>
      <c r="U261" s="38"/>
      <c r="V261" s="38"/>
      <c r="W261" s="38"/>
      <c r="X261" s="38"/>
      <c r="Y261" s="38"/>
      <c r="Z261" s="38"/>
      <c r="AA261" s="38"/>
      <c r="AB261" s="38"/>
      <c r="AC261" s="38"/>
      <c r="AD261" s="38"/>
      <c r="AE261" s="38"/>
      <c r="AR261" s="230" t="s">
        <v>147</v>
      </c>
      <c r="AT261" s="230" t="s">
        <v>142</v>
      </c>
      <c r="AU261" s="230" t="s">
        <v>82</v>
      </c>
      <c r="AY261" s="17" t="s">
        <v>141</v>
      </c>
      <c r="BE261" s="231">
        <f>IF(N261="základní",J261,0)</f>
        <v>0</v>
      </c>
      <c r="BF261" s="231">
        <f>IF(N261="snížená",J261,0)</f>
        <v>0</v>
      </c>
      <c r="BG261" s="231">
        <f>IF(N261="zákl. přenesená",J261,0)</f>
        <v>0</v>
      </c>
      <c r="BH261" s="231">
        <f>IF(N261="sníž. přenesená",J261,0)</f>
        <v>0</v>
      </c>
      <c r="BI261" s="231">
        <f>IF(N261="nulová",J261,0)</f>
        <v>0</v>
      </c>
      <c r="BJ261" s="17" t="s">
        <v>80</v>
      </c>
      <c r="BK261" s="231">
        <f>ROUND(I261*H261,2)</f>
        <v>0</v>
      </c>
      <c r="BL261" s="17" t="s">
        <v>147</v>
      </c>
      <c r="BM261" s="230" t="s">
        <v>517</v>
      </c>
    </row>
    <row r="262" spans="1:65" s="2" customFormat="1" ht="24.15" customHeight="1">
      <c r="A262" s="38"/>
      <c r="B262" s="39"/>
      <c r="C262" s="219" t="s">
        <v>383</v>
      </c>
      <c r="D262" s="219" t="s">
        <v>142</v>
      </c>
      <c r="E262" s="220" t="s">
        <v>1110</v>
      </c>
      <c r="F262" s="221" t="s">
        <v>1111</v>
      </c>
      <c r="G262" s="222" t="s">
        <v>331</v>
      </c>
      <c r="H262" s="223">
        <v>34.992</v>
      </c>
      <c r="I262" s="224"/>
      <c r="J262" s="225">
        <f>ROUND(I262*H262,2)</f>
        <v>0</v>
      </c>
      <c r="K262" s="221" t="s">
        <v>890</v>
      </c>
      <c r="L262" s="44"/>
      <c r="M262" s="226" t="s">
        <v>1</v>
      </c>
      <c r="N262" s="227" t="s">
        <v>38</v>
      </c>
      <c r="O262" s="91"/>
      <c r="P262" s="228">
        <f>O262*H262</f>
        <v>0</v>
      </c>
      <c r="Q262" s="228">
        <v>0</v>
      </c>
      <c r="R262" s="228">
        <f>Q262*H262</f>
        <v>0</v>
      </c>
      <c r="S262" s="228">
        <v>0</v>
      </c>
      <c r="T262" s="229">
        <f>S262*H262</f>
        <v>0</v>
      </c>
      <c r="U262" s="38"/>
      <c r="V262" s="38"/>
      <c r="W262" s="38"/>
      <c r="X262" s="38"/>
      <c r="Y262" s="38"/>
      <c r="Z262" s="38"/>
      <c r="AA262" s="38"/>
      <c r="AB262" s="38"/>
      <c r="AC262" s="38"/>
      <c r="AD262" s="38"/>
      <c r="AE262" s="38"/>
      <c r="AR262" s="230" t="s">
        <v>147</v>
      </c>
      <c r="AT262" s="230" t="s">
        <v>142</v>
      </c>
      <c r="AU262" s="230" t="s">
        <v>82</v>
      </c>
      <c r="AY262" s="17" t="s">
        <v>141</v>
      </c>
      <c r="BE262" s="231">
        <f>IF(N262="základní",J262,0)</f>
        <v>0</v>
      </c>
      <c r="BF262" s="231">
        <f>IF(N262="snížená",J262,0)</f>
        <v>0</v>
      </c>
      <c r="BG262" s="231">
        <f>IF(N262="zákl. přenesená",J262,0)</f>
        <v>0</v>
      </c>
      <c r="BH262" s="231">
        <f>IF(N262="sníž. přenesená",J262,0)</f>
        <v>0</v>
      </c>
      <c r="BI262" s="231">
        <f>IF(N262="nulová",J262,0)</f>
        <v>0</v>
      </c>
      <c r="BJ262" s="17" t="s">
        <v>80</v>
      </c>
      <c r="BK262" s="231">
        <f>ROUND(I262*H262,2)</f>
        <v>0</v>
      </c>
      <c r="BL262" s="17" t="s">
        <v>147</v>
      </c>
      <c r="BM262" s="230" t="s">
        <v>520</v>
      </c>
    </row>
    <row r="263" spans="1:65" s="2" customFormat="1" ht="24.15" customHeight="1">
      <c r="A263" s="38"/>
      <c r="B263" s="39"/>
      <c r="C263" s="219" t="s">
        <v>522</v>
      </c>
      <c r="D263" s="219" t="s">
        <v>142</v>
      </c>
      <c r="E263" s="220" t="s">
        <v>1112</v>
      </c>
      <c r="F263" s="221" t="s">
        <v>1113</v>
      </c>
      <c r="G263" s="222" t="s">
        <v>331</v>
      </c>
      <c r="H263" s="223">
        <v>1014.768</v>
      </c>
      <c r="I263" s="224"/>
      <c r="J263" s="225">
        <f>ROUND(I263*H263,2)</f>
        <v>0</v>
      </c>
      <c r="K263" s="221" t="s">
        <v>890</v>
      </c>
      <c r="L263" s="44"/>
      <c r="M263" s="226" t="s">
        <v>1</v>
      </c>
      <c r="N263" s="227" t="s">
        <v>38</v>
      </c>
      <c r="O263" s="91"/>
      <c r="P263" s="228">
        <f>O263*H263</f>
        <v>0</v>
      </c>
      <c r="Q263" s="228">
        <v>0</v>
      </c>
      <c r="R263" s="228">
        <f>Q263*H263</f>
        <v>0</v>
      </c>
      <c r="S263" s="228">
        <v>0</v>
      </c>
      <c r="T263" s="229">
        <f>S263*H263</f>
        <v>0</v>
      </c>
      <c r="U263" s="38"/>
      <c r="V263" s="38"/>
      <c r="W263" s="38"/>
      <c r="X263" s="38"/>
      <c r="Y263" s="38"/>
      <c r="Z263" s="38"/>
      <c r="AA263" s="38"/>
      <c r="AB263" s="38"/>
      <c r="AC263" s="38"/>
      <c r="AD263" s="38"/>
      <c r="AE263" s="38"/>
      <c r="AR263" s="230" t="s">
        <v>147</v>
      </c>
      <c r="AT263" s="230" t="s">
        <v>142</v>
      </c>
      <c r="AU263" s="230" t="s">
        <v>82</v>
      </c>
      <c r="AY263" s="17" t="s">
        <v>141</v>
      </c>
      <c r="BE263" s="231">
        <f>IF(N263="základní",J263,0)</f>
        <v>0</v>
      </c>
      <c r="BF263" s="231">
        <f>IF(N263="snížená",J263,0)</f>
        <v>0</v>
      </c>
      <c r="BG263" s="231">
        <f>IF(N263="zákl. přenesená",J263,0)</f>
        <v>0</v>
      </c>
      <c r="BH263" s="231">
        <f>IF(N263="sníž. přenesená",J263,0)</f>
        <v>0</v>
      </c>
      <c r="BI263" s="231">
        <f>IF(N263="nulová",J263,0)</f>
        <v>0</v>
      </c>
      <c r="BJ263" s="17" t="s">
        <v>80</v>
      </c>
      <c r="BK263" s="231">
        <f>ROUND(I263*H263,2)</f>
        <v>0</v>
      </c>
      <c r="BL263" s="17" t="s">
        <v>147</v>
      </c>
      <c r="BM263" s="230" t="s">
        <v>525</v>
      </c>
    </row>
    <row r="264" spans="1:63" s="11" customFormat="1" ht="22.8" customHeight="1">
      <c r="A264" s="11"/>
      <c r="B264" s="205"/>
      <c r="C264" s="206"/>
      <c r="D264" s="207" t="s">
        <v>72</v>
      </c>
      <c r="E264" s="295" t="s">
        <v>723</v>
      </c>
      <c r="F264" s="295" t="s">
        <v>724</v>
      </c>
      <c r="G264" s="206"/>
      <c r="H264" s="206"/>
      <c r="I264" s="209"/>
      <c r="J264" s="296">
        <f>BK264</f>
        <v>0</v>
      </c>
      <c r="K264" s="206"/>
      <c r="L264" s="211"/>
      <c r="M264" s="212"/>
      <c r="N264" s="213"/>
      <c r="O264" s="213"/>
      <c r="P264" s="214">
        <f>P265</f>
        <v>0</v>
      </c>
      <c r="Q264" s="213"/>
      <c r="R264" s="214">
        <f>R265</f>
        <v>0</v>
      </c>
      <c r="S264" s="213"/>
      <c r="T264" s="215">
        <f>T265</f>
        <v>0</v>
      </c>
      <c r="U264" s="11"/>
      <c r="V264" s="11"/>
      <c r="W264" s="11"/>
      <c r="X264" s="11"/>
      <c r="Y264" s="11"/>
      <c r="Z264" s="11"/>
      <c r="AA264" s="11"/>
      <c r="AB264" s="11"/>
      <c r="AC264" s="11"/>
      <c r="AD264" s="11"/>
      <c r="AE264" s="11"/>
      <c r="AR264" s="216" t="s">
        <v>80</v>
      </c>
      <c r="AT264" s="217" t="s">
        <v>72</v>
      </c>
      <c r="AU264" s="217" t="s">
        <v>80</v>
      </c>
      <c r="AY264" s="216" t="s">
        <v>141</v>
      </c>
      <c r="BK264" s="218">
        <f>BK265</f>
        <v>0</v>
      </c>
    </row>
    <row r="265" spans="1:65" s="2" customFormat="1" ht="14.4" customHeight="1">
      <c r="A265" s="38"/>
      <c r="B265" s="39"/>
      <c r="C265" s="219" t="s">
        <v>388</v>
      </c>
      <c r="D265" s="219" t="s">
        <v>142</v>
      </c>
      <c r="E265" s="220" t="s">
        <v>1114</v>
      </c>
      <c r="F265" s="221" t="s">
        <v>1115</v>
      </c>
      <c r="G265" s="222" t="s">
        <v>331</v>
      </c>
      <c r="H265" s="223">
        <v>960.637</v>
      </c>
      <c r="I265" s="224"/>
      <c r="J265" s="225">
        <f>ROUND(I265*H265,2)</f>
        <v>0</v>
      </c>
      <c r="K265" s="221" t="s">
        <v>890</v>
      </c>
      <c r="L265" s="44"/>
      <c r="M265" s="283" t="s">
        <v>1</v>
      </c>
      <c r="N265" s="284" t="s">
        <v>38</v>
      </c>
      <c r="O265" s="271"/>
      <c r="P265" s="285">
        <f>O265*H265</f>
        <v>0</v>
      </c>
      <c r="Q265" s="285">
        <v>0</v>
      </c>
      <c r="R265" s="285">
        <f>Q265*H265</f>
        <v>0</v>
      </c>
      <c r="S265" s="285">
        <v>0</v>
      </c>
      <c r="T265" s="286">
        <f>S265*H265</f>
        <v>0</v>
      </c>
      <c r="U265" s="38"/>
      <c r="V265" s="38"/>
      <c r="W265" s="38"/>
      <c r="X265" s="38"/>
      <c r="Y265" s="38"/>
      <c r="Z265" s="38"/>
      <c r="AA265" s="38"/>
      <c r="AB265" s="38"/>
      <c r="AC265" s="38"/>
      <c r="AD265" s="38"/>
      <c r="AE265" s="38"/>
      <c r="AR265" s="230" t="s">
        <v>147</v>
      </c>
      <c r="AT265" s="230" t="s">
        <v>142</v>
      </c>
      <c r="AU265" s="230" t="s">
        <v>82</v>
      </c>
      <c r="AY265" s="17" t="s">
        <v>141</v>
      </c>
      <c r="BE265" s="231">
        <f>IF(N265="základní",J265,0)</f>
        <v>0</v>
      </c>
      <c r="BF265" s="231">
        <f>IF(N265="snížená",J265,0)</f>
        <v>0</v>
      </c>
      <c r="BG265" s="231">
        <f>IF(N265="zákl. přenesená",J265,0)</f>
        <v>0</v>
      </c>
      <c r="BH265" s="231">
        <f>IF(N265="sníž. přenesená",J265,0)</f>
        <v>0</v>
      </c>
      <c r="BI265" s="231">
        <f>IF(N265="nulová",J265,0)</f>
        <v>0</v>
      </c>
      <c r="BJ265" s="17" t="s">
        <v>80</v>
      </c>
      <c r="BK265" s="231">
        <f>ROUND(I265*H265,2)</f>
        <v>0</v>
      </c>
      <c r="BL265" s="17" t="s">
        <v>147</v>
      </c>
      <c r="BM265" s="230" t="s">
        <v>529</v>
      </c>
    </row>
    <row r="266" spans="1:31" s="2" customFormat="1" ht="6.95" customHeight="1">
      <c r="A266" s="38"/>
      <c r="B266" s="66"/>
      <c r="C266" s="67"/>
      <c r="D266" s="67"/>
      <c r="E266" s="67"/>
      <c r="F266" s="67"/>
      <c r="G266" s="67"/>
      <c r="H266" s="67"/>
      <c r="I266" s="67"/>
      <c r="J266" s="67"/>
      <c r="K266" s="67"/>
      <c r="L266" s="44"/>
      <c r="M266" s="38"/>
      <c r="O266" s="38"/>
      <c r="P266" s="38"/>
      <c r="Q266" s="38"/>
      <c r="R266" s="38"/>
      <c r="S266" s="38"/>
      <c r="T266" s="38"/>
      <c r="U266" s="38"/>
      <c r="V266" s="38"/>
      <c r="W266" s="38"/>
      <c r="X266" s="38"/>
      <c r="Y266" s="38"/>
      <c r="Z266" s="38"/>
      <c r="AA266" s="38"/>
      <c r="AB266" s="38"/>
      <c r="AC266" s="38"/>
      <c r="AD266" s="38"/>
      <c r="AE266" s="38"/>
    </row>
  </sheetData>
  <sheetProtection password="CC35" sheet="1" objects="1" scenarios="1" formatColumns="0" formatRows="0" autoFilter="0"/>
  <autoFilter ref="C126:K265"/>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109</v>
      </c>
    </row>
    <row r="3" spans="2:46" s="1" customFormat="1" ht="6.95" customHeight="1">
      <c r="B3" s="146"/>
      <c r="C3" s="147"/>
      <c r="D3" s="147"/>
      <c r="E3" s="147"/>
      <c r="F3" s="147"/>
      <c r="G3" s="147"/>
      <c r="H3" s="147"/>
      <c r="I3" s="147"/>
      <c r="J3" s="147"/>
      <c r="K3" s="147"/>
      <c r="L3" s="20"/>
      <c r="AT3" s="17" t="s">
        <v>82</v>
      </c>
    </row>
    <row r="4" spans="2:46" s="1" customFormat="1" ht="24.95" customHeight="1">
      <c r="B4" s="20"/>
      <c r="D4" s="148" t="s">
        <v>110</v>
      </c>
      <c r="L4" s="20"/>
      <c r="M4" s="149" t="s">
        <v>10</v>
      </c>
      <c r="AT4" s="17" t="s">
        <v>4</v>
      </c>
    </row>
    <row r="5" spans="2:12" s="1" customFormat="1" ht="6.95" customHeight="1">
      <c r="B5" s="20"/>
      <c r="L5" s="20"/>
    </row>
    <row r="6" spans="2:12" s="1" customFormat="1" ht="12" customHeight="1">
      <c r="B6" s="20"/>
      <c r="D6" s="150" t="s">
        <v>16</v>
      </c>
      <c r="L6" s="20"/>
    </row>
    <row r="7" spans="2:12" s="1" customFormat="1" ht="16.5" customHeight="1">
      <c r="B7" s="20"/>
      <c r="E7" s="151" t="str">
        <f>'Rekapitulace stavby'!K6</f>
        <v xml:space="preserve">Modernizace silnice II/315 Hrádek  - Ústí nad Orlicí</v>
      </c>
      <c r="F7" s="150"/>
      <c r="G7" s="150"/>
      <c r="H7" s="150"/>
      <c r="L7" s="20"/>
    </row>
    <row r="8" spans="2:12" s="1" customFormat="1" ht="12" customHeight="1">
      <c r="B8" s="20"/>
      <c r="D8" s="150" t="s">
        <v>111</v>
      </c>
      <c r="L8" s="20"/>
    </row>
    <row r="9" spans="1:31" s="2" customFormat="1" ht="16.5" customHeight="1">
      <c r="A9" s="38"/>
      <c r="B9" s="44"/>
      <c r="C9" s="38"/>
      <c r="D9" s="38"/>
      <c r="E9" s="151" t="s">
        <v>828</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0" t="s">
        <v>113</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2" t="s">
        <v>1167</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0" t="s">
        <v>18</v>
      </c>
      <c r="E13" s="38"/>
      <c r="F13" s="141" t="s">
        <v>1</v>
      </c>
      <c r="G13" s="38"/>
      <c r="H13" s="38"/>
      <c r="I13" s="150"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0" t="s">
        <v>20</v>
      </c>
      <c r="E14" s="38"/>
      <c r="F14" s="141" t="s">
        <v>21</v>
      </c>
      <c r="G14" s="38"/>
      <c r="H14" s="38"/>
      <c r="I14" s="150" t="s">
        <v>22</v>
      </c>
      <c r="J14" s="153" t="str">
        <f>'Rekapitulace stavby'!AN8</f>
        <v>10. 7. 2021</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0" t="s">
        <v>24</v>
      </c>
      <c r="E16" s="38"/>
      <c r="F16" s="38"/>
      <c r="G16" s="38"/>
      <c r="H16" s="38"/>
      <c r="I16" s="150"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0" t="s">
        <v>26</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0" t="s">
        <v>27</v>
      </c>
      <c r="E19" s="38"/>
      <c r="F19" s="38"/>
      <c r="G19" s="38"/>
      <c r="H19" s="38"/>
      <c r="I19" s="150"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0" t="s">
        <v>26</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0" t="s">
        <v>29</v>
      </c>
      <c r="E22" s="38"/>
      <c r="F22" s="38"/>
      <c r="G22" s="38"/>
      <c r="H22" s="38"/>
      <c r="I22" s="150"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0" t="s">
        <v>26</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0" t="s">
        <v>31</v>
      </c>
      <c r="E25" s="38"/>
      <c r="F25" s="38"/>
      <c r="G25" s="38"/>
      <c r="H25" s="38"/>
      <c r="I25" s="150"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0" t="s">
        <v>26</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0" t="s">
        <v>32</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4"/>
      <c r="B29" s="155"/>
      <c r="C29" s="154"/>
      <c r="D29" s="154"/>
      <c r="E29" s="156" t="s">
        <v>1</v>
      </c>
      <c r="F29" s="156"/>
      <c r="G29" s="156"/>
      <c r="H29" s="156"/>
      <c r="I29" s="154"/>
      <c r="J29" s="154"/>
      <c r="K29" s="154"/>
      <c r="L29" s="157"/>
      <c r="S29" s="154"/>
      <c r="T29" s="154"/>
      <c r="U29" s="154"/>
      <c r="V29" s="154"/>
      <c r="W29" s="154"/>
      <c r="X29" s="154"/>
      <c r="Y29" s="154"/>
      <c r="Z29" s="154"/>
      <c r="AA29" s="154"/>
      <c r="AB29" s="154"/>
      <c r="AC29" s="154"/>
      <c r="AD29" s="154"/>
      <c r="AE29" s="154"/>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8"/>
      <c r="E31" s="158"/>
      <c r="F31" s="158"/>
      <c r="G31" s="158"/>
      <c r="H31" s="158"/>
      <c r="I31" s="158"/>
      <c r="J31" s="158"/>
      <c r="K31" s="158"/>
      <c r="L31" s="63"/>
      <c r="S31" s="38"/>
      <c r="T31" s="38"/>
      <c r="U31" s="38"/>
      <c r="V31" s="38"/>
      <c r="W31" s="38"/>
      <c r="X31" s="38"/>
      <c r="Y31" s="38"/>
      <c r="Z31" s="38"/>
      <c r="AA31" s="38"/>
      <c r="AB31" s="38"/>
      <c r="AC31" s="38"/>
      <c r="AD31" s="38"/>
      <c r="AE31" s="38"/>
    </row>
    <row r="32" spans="1:31" s="2" customFormat="1" ht="25.4" customHeight="1">
      <c r="A32" s="38"/>
      <c r="B32" s="44"/>
      <c r="C32" s="38"/>
      <c r="D32" s="159" t="s">
        <v>33</v>
      </c>
      <c r="E32" s="38"/>
      <c r="F32" s="38"/>
      <c r="G32" s="38"/>
      <c r="H32" s="38"/>
      <c r="I32" s="38"/>
      <c r="J32" s="160">
        <f>ROUND(J127,2)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8"/>
      <c r="E33" s="158"/>
      <c r="F33" s="158"/>
      <c r="G33" s="158"/>
      <c r="H33" s="158"/>
      <c r="I33" s="158"/>
      <c r="J33" s="158"/>
      <c r="K33" s="158"/>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1" t="s">
        <v>35</v>
      </c>
      <c r="G34" s="38"/>
      <c r="H34" s="38"/>
      <c r="I34" s="161" t="s">
        <v>34</v>
      </c>
      <c r="J34" s="161" t="s">
        <v>36</v>
      </c>
      <c r="K34" s="38"/>
      <c r="L34" s="63"/>
      <c r="S34" s="38"/>
      <c r="T34" s="38"/>
      <c r="U34" s="38"/>
      <c r="V34" s="38"/>
      <c r="W34" s="38"/>
      <c r="X34" s="38"/>
      <c r="Y34" s="38"/>
      <c r="Z34" s="38"/>
      <c r="AA34" s="38"/>
      <c r="AB34" s="38"/>
      <c r="AC34" s="38"/>
      <c r="AD34" s="38"/>
      <c r="AE34" s="38"/>
    </row>
    <row r="35" spans="1:31" s="2" customFormat="1" ht="14.4" customHeight="1">
      <c r="A35" s="38"/>
      <c r="B35" s="44"/>
      <c r="C35" s="38"/>
      <c r="D35" s="162" t="s">
        <v>37</v>
      </c>
      <c r="E35" s="150" t="s">
        <v>38</v>
      </c>
      <c r="F35" s="163">
        <f>ROUND((SUM(BE127:BE273)),2)</f>
        <v>0</v>
      </c>
      <c r="G35" s="38"/>
      <c r="H35" s="38"/>
      <c r="I35" s="164">
        <v>0.21</v>
      </c>
      <c r="J35" s="163">
        <f>ROUND(((SUM(BE127:BE273))*I35),2)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0" t="s">
        <v>39</v>
      </c>
      <c r="F36" s="163">
        <f>ROUND((SUM(BF127:BF273)),2)</f>
        <v>0</v>
      </c>
      <c r="G36" s="38"/>
      <c r="H36" s="38"/>
      <c r="I36" s="164">
        <v>0.15</v>
      </c>
      <c r="J36" s="163">
        <f>ROUND(((SUM(BF127:BF273))*I36),2)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0" t="s">
        <v>40</v>
      </c>
      <c r="F37" s="163">
        <f>ROUND((SUM(BG127:BG273)),2)</f>
        <v>0</v>
      </c>
      <c r="G37" s="38"/>
      <c r="H37" s="38"/>
      <c r="I37" s="164">
        <v>0.21</v>
      </c>
      <c r="J37" s="163">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0" t="s">
        <v>41</v>
      </c>
      <c r="F38" s="163">
        <f>ROUND((SUM(BH127:BH273)),2)</f>
        <v>0</v>
      </c>
      <c r="G38" s="38"/>
      <c r="H38" s="38"/>
      <c r="I38" s="164">
        <v>0.15</v>
      </c>
      <c r="J38" s="163">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0" t="s">
        <v>42</v>
      </c>
      <c r="F39" s="163">
        <f>ROUND((SUM(BI127:BI273)),2)</f>
        <v>0</v>
      </c>
      <c r="G39" s="38"/>
      <c r="H39" s="38"/>
      <c r="I39" s="164">
        <v>0</v>
      </c>
      <c r="J39" s="163">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5"/>
      <c r="D41" s="166" t="s">
        <v>43</v>
      </c>
      <c r="E41" s="167"/>
      <c r="F41" s="167"/>
      <c r="G41" s="168" t="s">
        <v>44</v>
      </c>
      <c r="H41" s="169" t="s">
        <v>45</v>
      </c>
      <c r="I41" s="167"/>
      <c r="J41" s="170">
        <f>SUM(J32:J39)</f>
        <v>0</v>
      </c>
      <c r="K41" s="171"/>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2" t="s">
        <v>46</v>
      </c>
      <c r="E50" s="173"/>
      <c r="F50" s="173"/>
      <c r="G50" s="172" t="s">
        <v>47</v>
      </c>
      <c r="H50" s="173"/>
      <c r="I50" s="173"/>
      <c r="J50" s="173"/>
      <c r="K50" s="173"/>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5"/>
      <c r="J61" s="177"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2" t="s">
        <v>50</v>
      </c>
      <c r="E65" s="178"/>
      <c r="F65" s="178"/>
      <c r="G65" s="172" t="s">
        <v>51</v>
      </c>
      <c r="H65" s="178"/>
      <c r="I65" s="178"/>
      <c r="J65" s="178"/>
      <c r="K65" s="178"/>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5"/>
      <c r="J76" s="177" t="s">
        <v>49</v>
      </c>
      <c r="K76" s="175"/>
      <c r="L76" s="63"/>
      <c r="S76" s="38"/>
      <c r="T76" s="38"/>
      <c r="U76" s="38"/>
      <c r="V76" s="38"/>
      <c r="W76" s="38"/>
      <c r="X76" s="38"/>
      <c r="Y76" s="38"/>
      <c r="Z76" s="38"/>
      <c r="AA76" s="38"/>
      <c r="AB76" s="38"/>
      <c r="AC76" s="38"/>
      <c r="AD76" s="38"/>
      <c r="AE76" s="38"/>
    </row>
    <row r="77" spans="1:31" s="2" customFormat="1" ht="14.4" customHeight="1">
      <c r="A77" s="38"/>
      <c r="B77" s="179"/>
      <c r="C77" s="180"/>
      <c r="D77" s="180"/>
      <c r="E77" s="180"/>
      <c r="F77" s="180"/>
      <c r="G77" s="180"/>
      <c r="H77" s="180"/>
      <c r="I77" s="180"/>
      <c r="J77" s="180"/>
      <c r="K77" s="180"/>
      <c r="L77" s="63"/>
      <c r="S77" s="38"/>
      <c r="T77" s="38"/>
      <c r="U77" s="38"/>
      <c r="V77" s="38"/>
      <c r="W77" s="38"/>
      <c r="X77" s="38"/>
      <c r="Y77" s="38"/>
      <c r="Z77" s="38"/>
      <c r="AA77" s="38"/>
      <c r="AB77" s="38"/>
      <c r="AC77" s="38"/>
      <c r="AD77" s="38"/>
      <c r="AE77" s="38"/>
    </row>
    <row r="81" spans="1:31" s="2" customFormat="1" ht="6.95" customHeight="1">
      <c r="A81" s="38"/>
      <c r="B81" s="181"/>
      <c r="C81" s="182"/>
      <c r="D81" s="182"/>
      <c r="E81" s="182"/>
      <c r="F81" s="182"/>
      <c r="G81" s="182"/>
      <c r="H81" s="182"/>
      <c r="I81" s="182"/>
      <c r="J81" s="182"/>
      <c r="K81" s="182"/>
      <c r="L81" s="63"/>
      <c r="S81" s="38"/>
      <c r="T81" s="38"/>
      <c r="U81" s="38"/>
      <c r="V81" s="38"/>
      <c r="W81" s="38"/>
      <c r="X81" s="38"/>
      <c r="Y81" s="38"/>
      <c r="Z81" s="38"/>
      <c r="AA81" s="38"/>
      <c r="AB81" s="38"/>
      <c r="AC81" s="38"/>
      <c r="AD81" s="38"/>
      <c r="AE81" s="38"/>
    </row>
    <row r="82" spans="1:31" s="2" customFormat="1" ht="24.95" customHeight="1">
      <c r="A82" s="38"/>
      <c r="B82" s="39"/>
      <c r="C82" s="23"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 xml:space="preserve">Modernizace silnice II/315 Hrádek  - Ústí nad Orlicí</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111</v>
      </c>
      <c r="D86" s="22"/>
      <c r="E86" s="22"/>
      <c r="F86" s="22"/>
      <c r="G86" s="22"/>
      <c r="H86" s="22"/>
      <c r="I86" s="22"/>
      <c r="J86" s="22"/>
      <c r="K86" s="22"/>
      <c r="L86" s="20"/>
    </row>
    <row r="87" spans="1:31" s="2" customFormat="1" ht="16.5" customHeight="1">
      <c r="A87" s="38"/>
      <c r="B87" s="39"/>
      <c r="C87" s="40"/>
      <c r="D87" s="40"/>
      <c r="E87" s="183" t="s">
        <v>828</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113</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 303 - Protierozní opat...</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10. 7. 2021</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29</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27</v>
      </c>
      <c r="D94" s="40"/>
      <c r="E94" s="40"/>
      <c r="F94" s="27" t="str">
        <f>IF(E20="","",E20)</f>
        <v>Vyplň údaj</v>
      </c>
      <c r="G94" s="40"/>
      <c r="H94" s="40"/>
      <c r="I94" s="32" t="s">
        <v>31</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4" t="s">
        <v>116</v>
      </c>
      <c r="D96" s="185"/>
      <c r="E96" s="185"/>
      <c r="F96" s="185"/>
      <c r="G96" s="185"/>
      <c r="H96" s="185"/>
      <c r="I96" s="185"/>
      <c r="J96" s="186" t="s">
        <v>117</v>
      </c>
      <c r="K96" s="185"/>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7" t="s">
        <v>118</v>
      </c>
      <c r="D98" s="40"/>
      <c r="E98" s="40"/>
      <c r="F98" s="40"/>
      <c r="G98" s="40"/>
      <c r="H98" s="40"/>
      <c r="I98" s="40"/>
      <c r="J98" s="110">
        <f>J127</f>
        <v>0</v>
      </c>
      <c r="K98" s="40"/>
      <c r="L98" s="63"/>
      <c r="S98" s="38"/>
      <c r="T98" s="38"/>
      <c r="U98" s="38"/>
      <c r="V98" s="38"/>
      <c r="W98" s="38"/>
      <c r="X98" s="38"/>
      <c r="Y98" s="38"/>
      <c r="Z98" s="38"/>
      <c r="AA98" s="38"/>
      <c r="AB98" s="38"/>
      <c r="AC98" s="38"/>
      <c r="AD98" s="38"/>
      <c r="AE98" s="38"/>
      <c r="AU98" s="17" t="s">
        <v>119</v>
      </c>
    </row>
    <row r="99" spans="1:31" s="9" customFormat="1" ht="24.95" customHeight="1">
      <c r="A99" s="9"/>
      <c r="B99" s="188"/>
      <c r="C99" s="189"/>
      <c r="D99" s="190" t="s">
        <v>731</v>
      </c>
      <c r="E99" s="191"/>
      <c r="F99" s="191"/>
      <c r="G99" s="191"/>
      <c r="H99" s="191"/>
      <c r="I99" s="191"/>
      <c r="J99" s="192">
        <f>J128</f>
        <v>0</v>
      </c>
      <c r="K99" s="189"/>
      <c r="L99" s="193"/>
      <c r="S99" s="9"/>
      <c r="T99" s="9"/>
      <c r="U99" s="9"/>
      <c r="V99" s="9"/>
      <c r="W99" s="9"/>
      <c r="X99" s="9"/>
      <c r="Y99" s="9"/>
      <c r="Z99" s="9"/>
      <c r="AA99" s="9"/>
      <c r="AB99" s="9"/>
      <c r="AC99" s="9"/>
      <c r="AD99" s="9"/>
      <c r="AE99" s="9"/>
    </row>
    <row r="100" spans="1:31" s="15" customFormat="1" ht="19.9" customHeight="1">
      <c r="A100" s="15"/>
      <c r="B100" s="290"/>
      <c r="C100" s="133"/>
      <c r="D100" s="291" t="s">
        <v>732</v>
      </c>
      <c r="E100" s="292"/>
      <c r="F100" s="292"/>
      <c r="G100" s="292"/>
      <c r="H100" s="292"/>
      <c r="I100" s="292"/>
      <c r="J100" s="293">
        <f>J129</f>
        <v>0</v>
      </c>
      <c r="K100" s="133"/>
      <c r="L100" s="294"/>
      <c r="S100" s="15"/>
      <c r="T100" s="15"/>
      <c r="U100" s="15"/>
      <c r="V100" s="15"/>
      <c r="W100" s="15"/>
      <c r="X100" s="15"/>
      <c r="Y100" s="15"/>
      <c r="Z100" s="15"/>
      <c r="AA100" s="15"/>
      <c r="AB100" s="15"/>
      <c r="AC100" s="15"/>
      <c r="AD100" s="15"/>
      <c r="AE100" s="15"/>
    </row>
    <row r="101" spans="1:31" s="15" customFormat="1" ht="19.9" customHeight="1">
      <c r="A101" s="15"/>
      <c r="B101" s="290"/>
      <c r="C101" s="133"/>
      <c r="D101" s="291" t="s">
        <v>735</v>
      </c>
      <c r="E101" s="292"/>
      <c r="F101" s="292"/>
      <c r="G101" s="292"/>
      <c r="H101" s="292"/>
      <c r="I101" s="292"/>
      <c r="J101" s="293">
        <f>J219</f>
        <v>0</v>
      </c>
      <c r="K101" s="133"/>
      <c r="L101" s="294"/>
      <c r="S101" s="15"/>
      <c r="T101" s="15"/>
      <c r="U101" s="15"/>
      <c r="V101" s="15"/>
      <c r="W101" s="15"/>
      <c r="X101" s="15"/>
      <c r="Y101" s="15"/>
      <c r="Z101" s="15"/>
      <c r="AA101" s="15"/>
      <c r="AB101" s="15"/>
      <c r="AC101" s="15"/>
      <c r="AD101" s="15"/>
      <c r="AE101" s="15"/>
    </row>
    <row r="102" spans="1:31" s="15" customFormat="1" ht="19.9" customHeight="1">
      <c r="A102" s="15"/>
      <c r="B102" s="290"/>
      <c r="C102" s="133"/>
      <c r="D102" s="291" t="s">
        <v>882</v>
      </c>
      <c r="E102" s="292"/>
      <c r="F102" s="292"/>
      <c r="G102" s="292"/>
      <c r="H102" s="292"/>
      <c r="I102" s="292"/>
      <c r="J102" s="293">
        <f>J246</f>
        <v>0</v>
      </c>
      <c r="K102" s="133"/>
      <c r="L102" s="294"/>
      <c r="S102" s="15"/>
      <c r="T102" s="15"/>
      <c r="U102" s="15"/>
      <c r="V102" s="15"/>
      <c r="W102" s="15"/>
      <c r="X102" s="15"/>
      <c r="Y102" s="15"/>
      <c r="Z102" s="15"/>
      <c r="AA102" s="15"/>
      <c r="AB102" s="15"/>
      <c r="AC102" s="15"/>
      <c r="AD102" s="15"/>
      <c r="AE102" s="15"/>
    </row>
    <row r="103" spans="1:31" s="15" customFormat="1" ht="19.9" customHeight="1">
      <c r="A103" s="15"/>
      <c r="B103" s="290"/>
      <c r="C103" s="133"/>
      <c r="D103" s="291" t="s">
        <v>884</v>
      </c>
      <c r="E103" s="292"/>
      <c r="F103" s="292"/>
      <c r="G103" s="292"/>
      <c r="H103" s="292"/>
      <c r="I103" s="292"/>
      <c r="J103" s="293">
        <f>J258</f>
        <v>0</v>
      </c>
      <c r="K103" s="133"/>
      <c r="L103" s="294"/>
      <c r="S103" s="15"/>
      <c r="T103" s="15"/>
      <c r="U103" s="15"/>
      <c r="V103" s="15"/>
      <c r="W103" s="15"/>
      <c r="X103" s="15"/>
      <c r="Y103" s="15"/>
      <c r="Z103" s="15"/>
      <c r="AA103" s="15"/>
      <c r="AB103" s="15"/>
      <c r="AC103" s="15"/>
      <c r="AD103" s="15"/>
      <c r="AE103" s="15"/>
    </row>
    <row r="104" spans="1:31" s="15" customFormat="1" ht="19.9" customHeight="1">
      <c r="A104" s="15"/>
      <c r="B104" s="290"/>
      <c r="C104" s="133"/>
      <c r="D104" s="291" t="s">
        <v>885</v>
      </c>
      <c r="E104" s="292"/>
      <c r="F104" s="292"/>
      <c r="G104" s="292"/>
      <c r="H104" s="292"/>
      <c r="I104" s="292"/>
      <c r="J104" s="293">
        <f>J267</f>
        <v>0</v>
      </c>
      <c r="K104" s="133"/>
      <c r="L104" s="294"/>
      <c r="S104" s="15"/>
      <c r="T104" s="15"/>
      <c r="U104" s="15"/>
      <c r="V104" s="15"/>
      <c r="W104" s="15"/>
      <c r="X104" s="15"/>
      <c r="Y104" s="15"/>
      <c r="Z104" s="15"/>
      <c r="AA104" s="15"/>
      <c r="AB104" s="15"/>
      <c r="AC104" s="15"/>
      <c r="AD104" s="15"/>
      <c r="AE104" s="15"/>
    </row>
    <row r="105" spans="1:31" s="15" customFormat="1" ht="19.9" customHeight="1">
      <c r="A105" s="15"/>
      <c r="B105" s="290"/>
      <c r="C105" s="133"/>
      <c r="D105" s="291" t="s">
        <v>736</v>
      </c>
      <c r="E105" s="292"/>
      <c r="F105" s="292"/>
      <c r="G105" s="292"/>
      <c r="H105" s="292"/>
      <c r="I105" s="292"/>
      <c r="J105" s="293">
        <f>J272</f>
        <v>0</v>
      </c>
      <c r="K105" s="133"/>
      <c r="L105" s="294"/>
      <c r="S105" s="15"/>
      <c r="T105" s="15"/>
      <c r="U105" s="15"/>
      <c r="V105" s="15"/>
      <c r="W105" s="15"/>
      <c r="X105" s="15"/>
      <c r="Y105" s="15"/>
      <c r="Z105" s="15"/>
      <c r="AA105" s="15"/>
      <c r="AB105" s="15"/>
      <c r="AC105" s="15"/>
      <c r="AD105" s="15"/>
      <c r="AE105" s="15"/>
    </row>
    <row r="106" spans="1:31" s="2" customFormat="1" ht="21.8"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pans="1:31" s="2" customFormat="1" ht="24.95" customHeight="1">
      <c r="A112" s="38"/>
      <c r="B112" s="39"/>
      <c r="C112" s="23" t="s">
        <v>125</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183" t="str">
        <f>E7</f>
        <v xml:space="preserve">Modernizace silnice II/315 Hrádek  - Ústí nad Orlicí</v>
      </c>
      <c r="F115" s="32"/>
      <c r="G115" s="32"/>
      <c r="H115" s="32"/>
      <c r="I115" s="40"/>
      <c r="J115" s="40"/>
      <c r="K115" s="40"/>
      <c r="L115" s="63"/>
      <c r="S115" s="38"/>
      <c r="T115" s="38"/>
      <c r="U115" s="38"/>
      <c r="V115" s="38"/>
      <c r="W115" s="38"/>
      <c r="X115" s="38"/>
      <c r="Y115" s="38"/>
      <c r="Z115" s="38"/>
      <c r="AA115" s="38"/>
      <c r="AB115" s="38"/>
      <c r="AC115" s="38"/>
      <c r="AD115" s="38"/>
      <c r="AE115" s="38"/>
    </row>
    <row r="116" spans="2:12" s="1" customFormat="1" ht="12" customHeight="1">
      <c r="B116" s="21"/>
      <c r="C116" s="32" t="s">
        <v>111</v>
      </c>
      <c r="D116" s="22"/>
      <c r="E116" s="22"/>
      <c r="F116" s="22"/>
      <c r="G116" s="22"/>
      <c r="H116" s="22"/>
      <c r="I116" s="22"/>
      <c r="J116" s="22"/>
      <c r="K116" s="22"/>
      <c r="L116" s="20"/>
    </row>
    <row r="117" spans="1:31" s="2" customFormat="1" ht="16.5" customHeight="1">
      <c r="A117" s="38"/>
      <c r="B117" s="39"/>
      <c r="C117" s="40"/>
      <c r="D117" s="40"/>
      <c r="E117" s="183" t="s">
        <v>828</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113</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76" t="str">
        <f>E11</f>
        <v>SO 303 - Protierozní opat...</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20</v>
      </c>
      <c r="D121" s="40"/>
      <c r="E121" s="40"/>
      <c r="F121" s="27" t="str">
        <f>F14</f>
        <v xml:space="preserve"> </v>
      </c>
      <c r="G121" s="40"/>
      <c r="H121" s="40"/>
      <c r="I121" s="32" t="s">
        <v>22</v>
      </c>
      <c r="J121" s="79" t="str">
        <f>IF(J14="","",J14)</f>
        <v>10. 7. 2021</v>
      </c>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24</v>
      </c>
      <c r="D123" s="40"/>
      <c r="E123" s="40"/>
      <c r="F123" s="27" t="str">
        <f>E17</f>
        <v xml:space="preserve"> </v>
      </c>
      <c r="G123" s="40"/>
      <c r="H123" s="40"/>
      <c r="I123" s="32" t="s">
        <v>29</v>
      </c>
      <c r="J123" s="36" t="str">
        <f>E23</f>
        <v xml:space="preserve"> </v>
      </c>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27</v>
      </c>
      <c r="D124" s="40"/>
      <c r="E124" s="40"/>
      <c r="F124" s="27" t="str">
        <f>IF(E20="","",E20)</f>
        <v>Vyplň údaj</v>
      </c>
      <c r="G124" s="40"/>
      <c r="H124" s="40"/>
      <c r="I124" s="32" t="s">
        <v>31</v>
      </c>
      <c r="J124" s="36" t="str">
        <f>E26</f>
        <v xml:space="preserve"> </v>
      </c>
      <c r="K124" s="40"/>
      <c r="L124" s="63"/>
      <c r="S124" s="38"/>
      <c r="T124" s="38"/>
      <c r="U124" s="38"/>
      <c r="V124" s="38"/>
      <c r="W124" s="38"/>
      <c r="X124" s="38"/>
      <c r="Y124" s="38"/>
      <c r="Z124" s="38"/>
      <c r="AA124" s="38"/>
      <c r="AB124" s="38"/>
      <c r="AC124" s="38"/>
      <c r="AD124" s="38"/>
      <c r="AE124" s="38"/>
    </row>
    <row r="125" spans="1:31" s="2" customFormat="1" ht="10.3"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10" customFormat="1" ht="29.25" customHeight="1">
      <c r="A126" s="194"/>
      <c r="B126" s="195"/>
      <c r="C126" s="196" t="s">
        <v>126</v>
      </c>
      <c r="D126" s="197" t="s">
        <v>58</v>
      </c>
      <c r="E126" s="197" t="s">
        <v>54</v>
      </c>
      <c r="F126" s="197" t="s">
        <v>55</v>
      </c>
      <c r="G126" s="197" t="s">
        <v>127</v>
      </c>
      <c r="H126" s="197" t="s">
        <v>128</v>
      </c>
      <c r="I126" s="197" t="s">
        <v>129</v>
      </c>
      <c r="J126" s="197" t="s">
        <v>117</v>
      </c>
      <c r="K126" s="198" t="s">
        <v>130</v>
      </c>
      <c r="L126" s="199"/>
      <c r="M126" s="100" t="s">
        <v>1</v>
      </c>
      <c r="N126" s="101" t="s">
        <v>37</v>
      </c>
      <c r="O126" s="101" t="s">
        <v>131</v>
      </c>
      <c r="P126" s="101" t="s">
        <v>132</v>
      </c>
      <c r="Q126" s="101" t="s">
        <v>133</v>
      </c>
      <c r="R126" s="101" t="s">
        <v>134</v>
      </c>
      <c r="S126" s="101" t="s">
        <v>135</v>
      </c>
      <c r="T126" s="102" t="s">
        <v>136</v>
      </c>
      <c r="U126" s="194"/>
      <c r="V126" s="194"/>
      <c r="W126" s="194"/>
      <c r="X126" s="194"/>
      <c r="Y126" s="194"/>
      <c r="Z126" s="194"/>
      <c r="AA126" s="194"/>
      <c r="AB126" s="194"/>
      <c r="AC126" s="194"/>
      <c r="AD126" s="194"/>
      <c r="AE126" s="194"/>
    </row>
    <row r="127" spans="1:63" s="2" customFormat="1" ht="22.8" customHeight="1">
      <c r="A127" s="38"/>
      <c r="B127" s="39"/>
      <c r="C127" s="107" t="s">
        <v>137</v>
      </c>
      <c r="D127" s="40"/>
      <c r="E127" s="40"/>
      <c r="F127" s="40"/>
      <c r="G127" s="40"/>
      <c r="H127" s="40"/>
      <c r="I127" s="40"/>
      <c r="J127" s="200">
        <f>BK127</f>
        <v>0</v>
      </c>
      <c r="K127" s="40"/>
      <c r="L127" s="44"/>
      <c r="M127" s="103"/>
      <c r="N127" s="201"/>
      <c r="O127" s="104"/>
      <c r="P127" s="202">
        <f>P128</f>
        <v>0</v>
      </c>
      <c r="Q127" s="104"/>
      <c r="R127" s="202">
        <f>R128</f>
        <v>0</v>
      </c>
      <c r="S127" s="104"/>
      <c r="T127" s="203">
        <f>T128</f>
        <v>0</v>
      </c>
      <c r="U127" s="38"/>
      <c r="V127" s="38"/>
      <c r="W127" s="38"/>
      <c r="X127" s="38"/>
      <c r="Y127" s="38"/>
      <c r="Z127" s="38"/>
      <c r="AA127" s="38"/>
      <c r="AB127" s="38"/>
      <c r="AC127" s="38"/>
      <c r="AD127" s="38"/>
      <c r="AE127" s="38"/>
      <c r="AT127" s="17" t="s">
        <v>72</v>
      </c>
      <c r="AU127" s="17" t="s">
        <v>119</v>
      </c>
      <c r="BK127" s="204">
        <f>BK128</f>
        <v>0</v>
      </c>
    </row>
    <row r="128" spans="1:63" s="11" customFormat="1" ht="25.9" customHeight="1">
      <c r="A128" s="11"/>
      <c r="B128" s="205"/>
      <c r="C128" s="206"/>
      <c r="D128" s="207" t="s">
        <v>72</v>
      </c>
      <c r="E128" s="208" t="s">
        <v>739</v>
      </c>
      <c r="F128" s="208" t="s">
        <v>740</v>
      </c>
      <c r="G128" s="206"/>
      <c r="H128" s="206"/>
      <c r="I128" s="209"/>
      <c r="J128" s="210">
        <f>BK128</f>
        <v>0</v>
      </c>
      <c r="K128" s="206"/>
      <c r="L128" s="211"/>
      <c r="M128" s="212"/>
      <c r="N128" s="213"/>
      <c r="O128" s="213"/>
      <c r="P128" s="214">
        <f>P129+P219+P246+P258+P267+P272</f>
        <v>0</v>
      </c>
      <c r="Q128" s="213"/>
      <c r="R128" s="214">
        <f>R129+R219+R246+R258+R267+R272</f>
        <v>0</v>
      </c>
      <c r="S128" s="213"/>
      <c r="T128" s="215">
        <f>T129+T219+T246+T258+T267+T272</f>
        <v>0</v>
      </c>
      <c r="U128" s="11"/>
      <c r="V128" s="11"/>
      <c r="W128" s="11"/>
      <c r="X128" s="11"/>
      <c r="Y128" s="11"/>
      <c r="Z128" s="11"/>
      <c r="AA128" s="11"/>
      <c r="AB128" s="11"/>
      <c r="AC128" s="11"/>
      <c r="AD128" s="11"/>
      <c r="AE128" s="11"/>
      <c r="AR128" s="216" t="s">
        <v>80</v>
      </c>
      <c r="AT128" s="217" t="s">
        <v>72</v>
      </c>
      <c r="AU128" s="217" t="s">
        <v>73</v>
      </c>
      <c r="AY128" s="216" t="s">
        <v>141</v>
      </c>
      <c r="BK128" s="218">
        <f>BK129+BK219+BK246+BK258+BK267+BK272</f>
        <v>0</v>
      </c>
    </row>
    <row r="129" spans="1:63" s="11" customFormat="1" ht="22.8" customHeight="1">
      <c r="A129" s="11"/>
      <c r="B129" s="205"/>
      <c r="C129" s="206"/>
      <c r="D129" s="207" t="s">
        <v>72</v>
      </c>
      <c r="E129" s="295" t="s">
        <v>80</v>
      </c>
      <c r="F129" s="295" t="s">
        <v>266</v>
      </c>
      <c r="G129" s="206"/>
      <c r="H129" s="206"/>
      <c r="I129" s="209"/>
      <c r="J129" s="296">
        <f>BK129</f>
        <v>0</v>
      </c>
      <c r="K129" s="206"/>
      <c r="L129" s="211"/>
      <c r="M129" s="212"/>
      <c r="N129" s="213"/>
      <c r="O129" s="213"/>
      <c r="P129" s="214">
        <f>SUM(P130:P218)</f>
        <v>0</v>
      </c>
      <c r="Q129" s="213"/>
      <c r="R129" s="214">
        <f>SUM(R130:R218)</f>
        <v>0</v>
      </c>
      <c r="S129" s="213"/>
      <c r="T129" s="215">
        <f>SUM(T130:T218)</f>
        <v>0</v>
      </c>
      <c r="U129" s="11"/>
      <c r="V129" s="11"/>
      <c r="W129" s="11"/>
      <c r="X129" s="11"/>
      <c r="Y129" s="11"/>
      <c r="Z129" s="11"/>
      <c r="AA129" s="11"/>
      <c r="AB129" s="11"/>
      <c r="AC129" s="11"/>
      <c r="AD129" s="11"/>
      <c r="AE129" s="11"/>
      <c r="AR129" s="216" t="s">
        <v>80</v>
      </c>
      <c r="AT129" s="217" t="s">
        <v>72</v>
      </c>
      <c r="AU129" s="217" t="s">
        <v>80</v>
      </c>
      <c r="AY129" s="216" t="s">
        <v>141</v>
      </c>
      <c r="BK129" s="218">
        <f>SUM(BK130:BK218)</f>
        <v>0</v>
      </c>
    </row>
    <row r="130" spans="1:65" s="2" customFormat="1" ht="24.15" customHeight="1">
      <c r="A130" s="38"/>
      <c r="B130" s="39"/>
      <c r="C130" s="219" t="s">
        <v>80</v>
      </c>
      <c r="D130" s="219" t="s">
        <v>142</v>
      </c>
      <c r="E130" s="220" t="s">
        <v>887</v>
      </c>
      <c r="F130" s="221" t="s">
        <v>888</v>
      </c>
      <c r="G130" s="222" t="s">
        <v>889</v>
      </c>
      <c r="H130" s="223">
        <v>7</v>
      </c>
      <c r="I130" s="224"/>
      <c r="J130" s="225">
        <f>ROUND(I130*H130,2)</f>
        <v>0</v>
      </c>
      <c r="K130" s="221" t="s">
        <v>890</v>
      </c>
      <c r="L130" s="44"/>
      <c r="M130" s="226" t="s">
        <v>1</v>
      </c>
      <c r="N130" s="227" t="s">
        <v>38</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147</v>
      </c>
      <c r="AT130" s="230" t="s">
        <v>142</v>
      </c>
      <c r="AU130" s="230" t="s">
        <v>82</v>
      </c>
      <c r="AY130" s="17" t="s">
        <v>141</v>
      </c>
      <c r="BE130" s="231">
        <f>IF(N130="základní",J130,0)</f>
        <v>0</v>
      </c>
      <c r="BF130" s="231">
        <f>IF(N130="snížená",J130,0)</f>
        <v>0</v>
      </c>
      <c r="BG130" s="231">
        <f>IF(N130="zákl. přenesená",J130,0)</f>
        <v>0</v>
      </c>
      <c r="BH130" s="231">
        <f>IF(N130="sníž. přenesená",J130,0)</f>
        <v>0</v>
      </c>
      <c r="BI130" s="231">
        <f>IF(N130="nulová",J130,0)</f>
        <v>0</v>
      </c>
      <c r="BJ130" s="17" t="s">
        <v>80</v>
      </c>
      <c r="BK130" s="231">
        <f>ROUND(I130*H130,2)</f>
        <v>0</v>
      </c>
      <c r="BL130" s="17" t="s">
        <v>147</v>
      </c>
      <c r="BM130" s="230" t="s">
        <v>82</v>
      </c>
    </row>
    <row r="131" spans="1:51" s="14" customFormat="1" ht="12">
      <c r="A131" s="14"/>
      <c r="B131" s="259"/>
      <c r="C131" s="260"/>
      <c r="D131" s="234" t="s">
        <v>148</v>
      </c>
      <c r="E131" s="261" t="s">
        <v>1</v>
      </c>
      <c r="F131" s="262" t="s">
        <v>1168</v>
      </c>
      <c r="G131" s="260"/>
      <c r="H131" s="261" t="s">
        <v>1</v>
      </c>
      <c r="I131" s="263"/>
      <c r="J131" s="260"/>
      <c r="K131" s="260"/>
      <c r="L131" s="264"/>
      <c r="M131" s="265"/>
      <c r="N131" s="266"/>
      <c r="O131" s="266"/>
      <c r="P131" s="266"/>
      <c r="Q131" s="266"/>
      <c r="R131" s="266"/>
      <c r="S131" s="266"/>
      <c r="T131" s="267"/>
      <c r="U131" s="14"/>
      <c r="V131" s="14"/>
      <c r="W131" s="14"/>
      <c r="X131" s="14"/>
      <c r="Y131" s="14"/>
      <c r="Z131" s="14"/>
      <c r="AA131" s="14"/>
      <c r="AB131" s="14"/>
      <c r="AC131" s="14"/>
      <c r="AD131" s="14"/>
      <c r="AE131" s="14"/>
      <c r="AT131" s="268" t="s">
        <v>148</v>
      </c>
      <c r="AU131" s="268" t="s">
        <v>82</v>
      </c>
      <c r="AV131" s="14" t="s">
        <v>80</v>
      </c>
      <c r="AW131" s="14" t="s">
        <v>30</v>
      </c>
      <c r="AX131" s="14" t="s">
        <v>73</v>
      </c>
      <c r="AY131" s="268" t="s">
        <v>141</v>
      </c>
    </row>
    <row r="132" spans="1:51" s="12" customFormat="1" ht="12">
      <c r="A132" s="12"/>
      <c r="B132" s="232"/>
      <c r="C132" s="233"/>
      <c r="D132" s="234" t="s">
        <v>148</v>
      </c>
      <c r="E132" s="235" t="s">
        <v>1</v>
      </c>
      <c r="F132" s="236" t="s">
        <v>175</v>
      </c>
      <c r="G132" s="233"/>
      <c r="H132" s="237">
        <v>7</v>
      </c>
      <c r="I132" s="238"/>
      <c r="J132" s="233"/>
      <c r="K132" s="233"/>
      <c r="L132" s="239"/>
      <c r="M132" s="240"/>
      <c r="N132" s="241"/>
      <c r="O132" s="241"/>
      <c r="P132" s="241"/>
      <c r="Q132" s="241"/>
      <c r="R132" s="241"/>
      <c r="S132" s="241"/>
      <c r="T132" s="242"/>
      <c r="U132" s="12"/>
      <c r="V132" s="12"/>
      <c r="W132" s="12"/>
      <c r="X132" s="12"/>
      <c r="Y132" s="12"/>
      <c r="Z132" s="12"/>
      <c r="AA132" s="12"/>
      <c r="AB132" s="12"/>
      <c r="AC132" s="12"/>
      <c r="AD132" s="12"/>
      <c r="AE132" s="12"/>
      <c r="AT132" s="243" t="s">
        <v>148</v>
      </c>
      <c r="AU132" s="243" t="s">
        <v>82</v>
      </c>
      <c r="AV132" s="12" t="s">
        <v>82</v>
      </c>
      <c r="AW132" s="12" t="s">
        <v>30</v>
      </c>
      <c r="AX132" s="12" t="s">
        <v>73</v>
      </c>
      <c r="AY132" s="243" t="s">
        <v>141</v>
      </c>
    </row>
    <row r="133" spans="1:51" s="13" customFormat="1" ht="12">
      <c r="A133" s="13"/>
      <c r="B133" s="244"/>
      <c r="C133" s="245"/>
      <c r="D133" s="234" t="s">
        <v>148</v>
      </c>
      <c r="E133" s="246" t="s">
        <v>1</v>
      </c>
      <c r="F133" s="247" t="s">
        <v>150</v>
      </c>
      <c r="G133" s="245"/>
      <c r="H133" s="248">
        <v>7</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148</v>
      </c>
      <c r="AU133" s="254" t="s">
        <v>82</v>
      </c>
      <c r="AV133" s="13" t="s">
        <v>147</v>
      </c>
      <c r="AW133" s="13" t="s">
        <v>30</v>
      </c>
      <c r="AX133" s="13" t="s">
        <v>80</v>
      </c>
      <c r="AY133" s="254" t="s">
        <v>141</v>
      </c>
    </row>
    <row r="134" spans="1:65" s="2" customFormat="1" ht="24.15" customHeight="1">
      <c r="A134" s="38"/>
      <c r="B134" s="39"/>
      <c r="C134" s="219" t="s">
        <v>82</v>
      </c>
      <c r="D134" s="219" t="s">
        <v>142</v>
      </c>
      <c r="E134" s="220" t="s">
        <v>892</v>
      </c>
      <c r="F134" s="221" t="s">
        <v>893</v>
      </c>
      <c r="G134" s="222" t="s">
        <v>889</v>
      </c>
      <c r="H134" s="223">
        <v>3</v>
      </c>
      <c r="I134" s="224"/>
      <c r="J134" s="225">
        <f>ROUND(I134*H134,2)</f>
        <v>0</v>
      </c>
      <c r="K134" s="221" t="s">
        <v>890</v>
      </c>
      <c r="L134" s="44"/>
      <c r="M134" s="226" t="s">
        <v>1</v>
      </c>
      <c r="N134" s="227" t="s">
        <v>38</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147</v>
      </c>
      <c r="AT134" s="230" t="s">
        <v>142</v>
      </c>
      <c r="AU134" s="230" t="s">
        <v>82</v>
      </c>
      <c r="AY134" s="17" t="s">
        <v>141</v>
      </c>
      <c r="BE134" s="231">
        <f>IF(N134="základní",J134,0)</f>
        <v>0</v>
      </c>
      <c r="BF134" s="231">
        <f>IF(N134="snížená",J134,0)</f>
        <v>0</v>
      </c>
      <c r="BG134" s="231">
        <f>IF(N134="zákl. přenesená",J134,0)</f>
        <v>0</v>
      </c>
      <c r="BH134" s="231">
        <f>IF(N134="sníž. přenesená",J134,0)</f>
        <v>0</v>
      </c>
      <c r="BI134" s="231">
        <f>IF(N134="nulová",J134,0)</f>
        <v>0</v>
      </c>
      <c r="BJ134" s="17" t="s">
        <v>80</v>
      </c>
      <c r="BK134" s="231">
        <f>ROUND(I134*H134,2)</f>
        <v>0</v>
      </c>
      <c r="BL134" s="17" t="s">
        <v>147</v>
      </c>
      <c r="BM134" s="230" t="s">
        <v>147</v>
      </c>
    </row>
    <row r="135" spans="1:51" s="14" customFormat="1" ht="12">
      <c r="A135" s="14"/>
      <c r="B135" s="259"/>
      <c r="C135" s="260"/>
      <c r="D135" s="234" t="s">
        <v>148</v>
      </c>
      <c r="E135" s="261" t="s">
        <v>1</v>
      </c>
      <c r="F135" s="262" t="s">
        <v>1168</v>
      </c>
      <c r="G135" s="260"/>
      <c r="H135" s="261" t="s">
        <v>1</v>
      </c>
      <c r="I135" s="263"/>
      <c r="J135" s="260"/>
      <c r="K135" s="260"/>
      <c r="L135" s="264"/>
      <c r="M135" s="265"/>
      <c r="N135" s="266"/>
      <c r="O135" s="266"/>
      <c r="P135" s="266"/>
      <c r="Q135" s="266"/>
      <c r="R135" s="266"/>
      <c r="S135" s="266"/>
      <c r="T135" s="267"/>
      <c r="U135" s="14"/>
      <c r="V135" s="14"/>
      <c r="W135" s="14"/>
      <c r="X135" s="14"/>
      <c r="Y135" s="14"/>
      <c r="Z135" s="14"/>
      <c r="AA135" s="14"/>
      <c r="AB135" s="14"/>
      <c r="AC135" s="14"/>
      <c r="AD135" s="14"/>
      <c r="AE135" s="14"/>
      <c r="AT135" s="268" t="s">
        <v>148</v>
      </c>
      <c r="AU135" s="268" t="s">
        <v>82</v>
      </c>
      <c r="AV135" s="14" t="s">
        <v>80</v>
      </c>
      <c r="AW135" s="14" t="s">
        <v>30</v>
      </c>
      <c r="AX135" s="14" t="s">
        <v>73</v>
      </c>
      <c r="AY135" s="268" t="s">
        <v>141</v>
      </c>
    </row>
    <row r="136" spans="1:51" s="12" customFormat="1" ht="12">
      <c r="A136" s="12"/>
      <c r="B136" s="232"/>
      <c r="C136" s="233"/>
      <c r="D136" s="234" t="s">
        <v>148</v>
      </c>
      <c r="E136" s="235" t="s">
        <v>1</v>
      </c>
      <c r="F136" s="236" t="s">
        <v>156</v>
      </c>
      <c r="G136" s="233"/>
      <c r="H136" s="237">
        <v>3</v>
      </c>
      <c r="I136" s="238"/>
      <c r="J136" s="233"/>
      <c r="K136" s="233"/>
      <c r="L136" s="239"/>
      <c r="M136" s="240"/>
      <c r="N136" s="241"/>
      <c r="O136" s="241"/>
      <c r="P136" s="241"/>
      <c r="Q136" s="241"/>
      <c r="R136" s="241"/>
      <c r="S136" s="241"/>
      <c r="T136" s="242"/>
      <c r="U136" s="12"/>
      <c r="V136" s="12"/>
      <c r="W136" s="12"/>
      <c r="X136" s="12"/>
      <c r="Y136" s="12"/>
      <c r="Z136" s="12"/>
      <c r="AA136" s="12"/>
      <c r="AB136" s="12"/>
      <c r="AC136" s="12"/>
      <c r="AD136" s="12"/>
      <c r="AE136" s="12"/>
      <c r="AT136" s="243" t="s">
        <v>148</v>
      </c>
      <c r="AU136" s="243" t="s">
        <v>82</v>
      </c>
      <c r="AV136" s="12" t="s">
        <v>82</v>
      </c>
      <c r="AW136" s="12" t="s">
        <v>30</v>
      </c>
      <c r="AX136" s="12" t="s">
        <v>73</v>
      </c>
      <c r="AY136" s="243" t="s">
        <v>141</v>
      </c>
    </row>
    <row r="137" spans="1:51" s="13" customFormat="1" ht="12">
      <c r="A137" s="13"/>
      <c r="B137" s="244"/>
      <c r="C137" s="245"/>
      <c r="D137" s="234" t="s">
        <v>148</v>
      </c>
      <c r="E137" s="246" t="s">
        <v>1</v>
      </c>
      <c r="F137" s="247" t="s">
        <v>150</v>
      </c>
      <c r="G137" s="245"/>
      <c r="H137" s="248">
        <v>3</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148</v>
      </c>
      <c r="AU137" s="254" t="s">
        <v>82</v>
      </c>
      <c r="AV137" s="13" t="s">
        <v>147</v>
      </c>
      <c r="AW137" s="13" t="s">
        <v>30</v>
      </c>
      <c r="AX137" s="13" t="s">
        <v>80</v>
      </c>
      <c r="AY137" s="254" t="s">
        <v>141</v>
      </c>
    </row>
    <row r="138" spans="1:65" s="2" customFormat="1" ht="24.15" customHeight="1">
      <c r="A138" s="38"/>
      <c r="B138" s="39"/>
      <c r="C138" s="219" t="s">
        <v>156</v>
      </c>
      <c r="D138" s="219" t="s">
        <v>142</v>
      </c>
      <c r="E138" s="220" t="s">
        <v>896</v>
      </c>
      <c r="F138" s="221" t="s">
        <v>897</v>
      </c>
      <c r="G138" s="222" t="s">
        <v>889</v>
      </c>
      <c r="H138" s="223">
        <v>7</v>
      </c>
      <c r="I138" s="224"/>
      <c r="J138" s="225">
        <f>ROUND(I138*H138,2)</f>
        <v>0</v>
      </c>
      <c r="K138" s="221" t="s">
        <v>890</v>
      </c>
      <c r="L138" s="44"/>
      <c r="M138" s="226" t="s">
        <v>1</v>
      </c>
      <c r="N138" s="227" t="s">
        <v>38</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147</v>
      </c>
      <c r="AT138" s="230" t="s">
        <v>142</v>
      </c>
      <c r="AU138" s="230" t="s">
        <v>82</v>
      </c>
      <c r="AY138" s="17" t="s">
        <v>141</v>
      </c>
      <c r="BE138" s="231">
        <f>IF(N138="základní",J138,0)</f>
        <v>0</v>
      </c>
      <c r="BF138" s="231">
        <f>IF(N138="snížená",J138,0)</f>
        <v>0</v>
      </c>
      <c r="BG138" s="231">
        <f>IF(N138="zákl. přenesená",J138,0)</f>
        <v>0</v>
      </c>
      <c r="BH138" s="231">
        <f>IF(N138="sníž. přenesená",J138,0)</f>
        <v>0</v>
      </c>
      <c r="BI138" s="231">
        <f>IF(N138="nulová",J138,0)</f>
        <v>0</v>
      </c>
      <c r="BJ138" s="17" t="s">
        <v>80</v>
      </c>
      <c r="BK138" s="231">
        <f>ROUND(I138*H138,2)</f>
        <v>0</v>
      </c>
      <c r="BL138" s="17" t="s">
        <v>147</v>
      </c>
      <c r="BM138" s="230" t="s">
        <v>159</v>
      </c>
    </row>
    <row r="139" spans="1:65" s="2" customFormat="1" ht="24.15" customHeight="1">
      <c r="A139" s="38"/>
      <c r="B139" s="39"/>
      <c r="C139" s="219" t="s">
        <v>147</v>
      </c>
      <c r="D139" s="219" t="s">
        <v>142</v>
      </c>
      <c r="E139" s="220" t="s">
        <v>898</v>
      </c>
      <c r="F139" s="221" t="s">
        <v>899</v>
      </c>
      <c r="G139" s="222" t="s">
        <v>889</v>
      </c>
      <c r="H139" s="223">
        <v>3</v>
      </c>
      <c r="I139" s="224"/>
      <c r="J139" s="225">
        <f>ROUND(I139*H139,2)</f>
        <v>0</v>
      </c>
      <c r="K139" s="221" t="s">
        <v>890</v>
      </c>
      <c r="L139" s="44"/>
      <c r="M139" s="226" t="s">
        <v>1</v>
      </c>
      <c r="N139" s="227" t="s">
        <v>38</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147</v>
      </c>
      <c r="AT139" s="230" t="s">
        <v>142</v>
      </c>
      <c r="AU139" s="230" t="s">
        <v>82</v>
      </c>
      <c r="AY139" s="17" t="s">
        <v>141</v>
      </c>
      <c r="BE139" s="231">
        <f>IF(N139="základní",J139,0)</f>
        <v>0</v>
      </c>
      <c r="BF139" s="231">
        <f>IF(N139="snížená",J139,0)</f>
        <v>0</v>
      </c>
      <c r="BG139" s="231">
        <f>IF(N139="zákl. přenesená",J139,0)</f>
        <v>0</v>
      </c>
      <c r="BH139" s="231">
        <f>IF(N139="sníž. přenesená",J139,0)</f>
        <v>0</v>
      </c>
      <c r="BI139" s="231">
        <f>IF(N139="nulová",J139,0)</f>
        <v>0</v>
      </c>
      <c r="BJ139" s="17" t="s">
        <v>80</v>
      </c>
      <c r="BK139" s="231">
        <f>ROUND(I139*H139,2)</f>
        <v>0</v>
      </c>
      <c r="BL139" s="17" t="s">
        <v>147</v>
      </c>
      <c r="BM139" s="230" t="s">
        <v>162</v>
      </c>
    </row>
    <row r="140" spans="1:65" s="2" customFormat="1" ht="24.15" customHeight="1">
      <c r="A140" s="38"/>
      <c r="B140" s="39"/>
      <c r="C140" s="219" t="s">
        <v>140</v>
      </c>
      <c r="D140" s="219" t="s">
        <v>142</v>
      </c>
      <c r="E140" s="220" t="s">
        <v>902</v>
      </c>
      <c r="F140" s="221" t="s">
        <v>903</v>
      </c>
      <c r="G140" s="222" t="s">
        <v>889</v>
      </c>
      <c r="H140" s="223">
        <v>7</v>
      </c>
      <c r="I140" s="224"/>
      <c r="J140" s="225">
        <f>ROUND(I140*H140,2)</f>
        <v>0</v>
      </c>
      <c r="K140" s="221" t="s">
        <v>890</v>
      </c>
      <c r="L140" s="44"/>
      <c r="M140" s="226" t="s">
        <v>1</v>
      </c>
      <c r="N140" s="227" t="s">
        <v>38</v>
      </c>
      <c r="O140" s="91"/>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147</v>
      </c>
      <c r="AT140" s="230" t="s">
        <v>142</v>
      </c>
      <c r="AU140" s="230" t="s">
        <v>82</v>
      </c>
      <c r="AY140" s="17" t="s">
        <v>141</v>
      </c>
      <c r="BE140" s="231">
        <f>IF(N140="základní",J140,0)</f>
        <v>0</v>
      </c>
      <c r="BF140" s="231">
        <f>IF(N140="snížená",J140,0)</f>
        <v>0</v>
      </c>
      <c r="BG140" s="231">
        <f>IF(N140="zákl. přenesená",J140,0)</f>
        <v>0</v>
      </c>
      <c r="BH140" s="231">
        <f>IF(N140="sníž. přenesená",J140,0)</f>
        <v>0</v>
      </c>
      <c r="BI140" s="231">
        <f>IF(N140="nulová",J140,0)</f>
        <v>0</v>
      </c>
      <c r="BJ140" s="17" t="s">
        <v>80</v>
      </c>
      <c r="BK140" s="231">
        <f>ROUND(I140*H140,2)</f>
        <v>0</v>
      </c>
      <c r="BL140" s="17" t="s">
        <v>147</v>
      </c>
      <c r="BM140" s="230" t="s">
        <v>167</v>
      </c>
    </row>
    <row r="141" spans="1:65" s="2" customFormat="1" ht="24.15" customHeight="1">
      <c r="A141" s="38"/>
      <c r="B141" s="39"/>
      <c r="C141" s="219" t="s">
        <v>159</v>
      </c>
      <c r="D141" s="219" t="s">
        <v>142</v>
      </c>
      <c r="E141" s="220" t="s">
        <v>904</v>
      </c>
      <c r="F141" s="221" t="s">
        <v>905</v>
      </c>
      <c r="G141" s="222" t="s">
        <v>889</v>
      </c>
      <c r="H141" s="223">
        <v>3</v>
      </c>
      <c r="I141" s="224"/>
      <c r="J141" s="225">
        <f>ROUND(I141*H141,2)</f>
        <v>0</v>
      </c>
      <c r="K141" s="221" t="s">
        <v>890</v>
      </c>
      <c r="L141" s="44"/>
      <c r="M141" s="226" t="s">
        <v>1</v>
      </c>
      <c r="N141" s="227" t="s">
        <v>38</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147</v>
      </c>
      <c r="AT141" s="230" t="s">
        <v>142</v>
      </c>
      <c r="AU141" s="230" t="s">
        <v>82</v>
      </c>
      <c r="AY141" s="17" t="s">
        <v>141</v>
      </c>
      <c r="BE141" s="231">
        <f>IF(N141="základní",J141,0)</f>
        <v>0</v>
      </c>
      <c r="BF141" s="231">
        <f>IF(N141="snížená",J141,0)</f>
        <v>0</v>
      </c>
      <c r="BG141" s="231">
        <f>IF(N141="zákl. přenesená",J141,0)</f>
        <v>0</v>
      </c>
      <c r="BH141" s="231">
        <f>IF(N141="sníž. přenesená",J141,0)</f>
        <v>0</v>
      </c>
      <c r="BI141" s="231">
        <f>IF(N141="nulová",J141,0)</f>
        <v>0</v>
      </c>
      <c r="BJ141" s="17" t="s">
        <v>80</v>
      </c>
      <c r="BK141" s="231">
        <f>ROUND(I141*H141,2)</f>
        <v>0</v>
      </c>
      <c r="BL141" s="17" t="s">
        <v>147</v>
      </c>
      <c r="BM141" s="230" t="s">
        <v>172</v>
      </c>
    </row>
    <row r="142" spans="1:65" s="2" customFormat="1" ht="24.15" customHeight="1">
      <c r="A142" s="38"/>
      <c r="B142" s="39"/>
      <c r="C142" s="219" t="s">
        <v>175</v>
      </c>
      <c r="D142" s="219" t="s">
        <v>142</v>
      </c>
      <c r="E142" s="220" t="s">
        <v>1169</v>
      </c>
      <c r="F142" s="221" t="s">
        <v>1170</v>
      </c>
      <c r="G142" s="222" t="s">
        <v>269</v>
      </c>
      <c r="H142" s="223">
        <v>24</v>
      </c>
      <c r="I142" s="224"/>
      <c r="J142" s="225">
        <f>ROUND(I142*H142,2)</f>
        <v>0</v>
      </c>
      <c r="K142" s="221" t="s">
        <v>890</v>
      </c>
      <c r="L142" s="44"/>
      <c r="M142" s="226" t="s">
        <v>1</v>
      </c>
      <c r="N142" s="227" t="s">
        <v>38</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147</v>
      </c>
      <c r="AT142" s="230" t="s">
        <v>142</v>
      </c>
      <c r="AU142" s="230" t="s">
        <v>82</v>
      </c>
      <c r="AY142" s="17" t="s">
        <v>141</v>
      </c>
      <c r="BE142" s="231">
        <f>IF(N142="základní",J142,0)</f>
        <v>0</v>
      </c>
      <c r="BF142" s="231">
        <f>IF(N142="snížená",J142,0)</f>
        <v>0</v>
      </c>
      <c r="BG142" s="231">
        <f>IF(N142="zákl. přenesená",J142,0)</f>
        <v>0</v>
      </c>
      <c r="BH142" s="231">
        <f>IF(N142="sníž. přenesená",J142,0)</f>
        <v>0</v>
      </c>
      <c r="BI142" s="231">
        <f>IF(N142="nulová",J142,0)</f>
        <v>0</v>
      </c>
      <c r="BJ142" s="17" t="s">
        <v>80</v>
      </c>
      <c r="BK142" s="231">
        <f>ROUND(I142*H142,2)</f>
        <v>0</v>
      </c>
      <c r="BL142" s="17" t="s">
        <v>147</v>
      </c>
      <c r="BM142" s="230" t="s">
        <v>178</v>
      </c>
    </row>
    <row r="143" spans="1:65" s="2" customFormat="1" ht="24.15" customHeight="1">
      <c r="A143" s="38"/>
      <c r="B143" s="39"/>
      <c r="C143" s="219" t="s">
        <v>162</v>
      </c>
      <c r="D143" s="219" t="s">
        <v>142</v>
      </c>
      <c r="E143" s="220" t="s">
        <v>908</v>
      </c>
      <c r="F143" s="221" t="s">
        <v>909</v>
      </c>
      <c r="G143" s="222" t="s">
        <v>269</v>
      </c>
      <c r="H143" s="223">
        <v>280</v>
      </c>
      <c r="I143" s="224"/>
      <c r="J143" s="225">
        <f>ROUND(I143*H143,2)</f>
        <v>0</v>
      </c>
      <c r="K143" s="221" t="s">
        <v>890</v>
      </c>
      <c r="L143" s="44"/>
      <c r="M143" s="226" t="s">
        <v>1</v>
      </c>
      <c r="N143" s="227" t="s">
        <v>38</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147</v>
      </c>
      <c r="AT143" s="230" t="s">
        <v>142</v>
      </c>
      <c r="AU143" s="230" t="s">
        <v>82</v>
      </c>
      <c r="AY143" s="17" t="s">
        <v>141</v>
      </c>
      <c r="BE143" s="231">
        <f>IF(N143="základní",J143,0)</f>
        <v>0</v>
      </c>
      <c r="BF143" s="231">
        <f>IF(N143="snížená",J143,0)</f>
        <v>0</v>
      </c>
      <c r="BG143" s="231">
        <f>IF(N143="zákl. přenesená",J143,0)</f>
        <v>0</v>
      </c>
      <c r="BH143" s="231">
        <f>IF(N143="sníž. přenesená",J143,0)</f>
        <v>0</v>
      </c>
      <c r="BI143" s="231">
        <f>IF(N143="nulová",J143,0)</f>
        <v>0</v>
      </c>
      <c r="BJ143" s="17" t="s">
        <v>80</v>
      </c>
      <c r="BK143" s="231">
        <f>ROUND(I143*H143,2)</f>
        <v>0</v>
      </c>
      <c r="BL143" s="17" t="s">
        <v>147</v>
      </c>
      <c r="BM143" s="230" t="s">
        <v>182</v>
      </c>
    </row>
    <row r="144" spans="1:51" s="14" customFormat="1" ht="12">
      <c r="A144" s="14"/>
      <c r="B144" s="259"/>
      <c r="C144" s="260"/>
      <c r="D144" s="234" t="s">
        <v>148</v>
      </c>
      <c r="E144" s="261" t="s">
        <v>1</v>
      </c>
      <c r="F144" s="262" t="s">
        <v>912</v>
      </c>
      <c r="G144" s="260"/>
      <c r="H144" s="261" t="s">
        <v>1</v>
      </c>
      <c r="I144" s="263"/>
      <c r="J144" s="260"/>
      <c r="K144" s="260"/>
      <c r="L144" s="264"/>
      <c r="M144" s="265"/>
      <c r="N144" s="266"/>
      <c r="O144" s="266"/>
      <c r="P144" s="266"/>
      <c r="Q144" s="266"/>
      <c r="R144" s="266"/>
      <c r="S144" s="266"/>
      <c r="T144" s="267"/>
      <c r="U144" s="14"/>
      <c r="V144" s="14"/>
      <c r="W144" s="14"/>
      <c r="X144" s="14"/>
      <c r="Y144" s="14"/>
      <c r="Z144" s="14"/>
      <c r="AA144" s="14"/>
      <c r="AB144" s="14"/>
      <c r="AC144" s="14"/>
      <c r="AD144" s="14"/>
      <c r="AE144" s="14"/>
      <c r="AT144" s="268" t="s">
        <v>148</v>
      </c>
      <c r="AU144" s="268" t="s">
        <v>82</v>
      </c>
      <c r="AV144" s="14" t="s">
        <v>80</v>
      </c>
      <c r="AW144" s="14" t="s">
        <v>30</v>
      </c>
      <c r="AX144" s="14" t="s">
        <v>73</v>
      </c>
      <c r="AY144" s="268" t="s">
        <v>141</v>
      </c>
    </row>
    <row r="145" spans="1:51" s="12" customFormat="1" ht="12">
      <c r="A145" s="12"/>
      <c r="B145" s="232"/>
      <c r="C145" s="233"/>
      <c r="D145" s="234" t="s">
        <v>148</v>
      </c>
      <c r="E145" s="235" t="s">
        <v>1</v>
      </c>
      <c r="F145" s="236" t="s">
        <v>1165</v>
      </c>
      <c r="G145" s="233"/>
      <c r="H145" s="237">
        <v>280</v>
      </c>
      <c r="I145" s="238"/>
      <c r="J145" s="233"/>
      <c r="K145" s="233"/>
      <c r="L145" s="239"/>
      <c r="M145" s="240"/>
      <c r="N145" s="241"/>
      <c r="O145" s="241"/>
      <c r="P145" s="241"/>
      <c r="Q145" s="241"/>
      <c r="R145" s="241"/>
      <c r="S145" s="241"/>
      <c r="T145" s="242"/>
      <c r="U145" s="12"/>
      <c r="V145" s="12"/>
      <c r="W145" s="12"/>
      <c r="X145" s="12"/>
      <c r="Y145" s="12"/>
      <c r="Z145" s="12"/>
      <c r="AA145" s="12"/>
      <c r="AB145" s="12"/>
      <c r="AC145" s="12"/>
      <c r="AD145" s="12"/>
      <c r="AE145" s="12"/>
      <c r="AT145" s="243" t="s">
        <v>148</v>
      </c>
      <c r="AU145" s="243" t="s">
        <v>82</v>
      </c>
      <c r="AV145" s="12" t="s">
        <v>82</v>
      </c>
      <c r="AW145" s="12" t="s">
        <v>30</v>
      </c>
      <c r="AX145" s="12" t="s">
        <v>73</v>
      </c>
      <c r="AY145" s="243" t="s">
        <v>141</v>
      </c>
    </row>
    <row r="146" spans="1:51" s="13" customFormat="1" ht="12">
      <c r="A146" s="13"/>
      <c r="B146" s="244"/>
      <c r="C146" s="245"/>
      <c r="D146" s="234" t="s">
        <v>148</v>
      </c>
      <c r="E146" s="246" t="s">
        <v>1</v>
      </c>
      <c r="F146" s="247" t="s">
        <v>150</v>
      </c>
      <c r="G146" s="245"/>
      <c r="H146" s="248">
        <v>280</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148</v>
      </c>
      <c r="AU146" s="254" t="s">
        <v>82</v>
      </c>
      <c r="AV146" s="13" t="s">
        <v>147</v>
      </c>
      <c r="AW146" s="13" t="s">
        <v>30</v>
      </c>
      <c r="AX146" s="13" t="s">
        <v>80</v>
      </c>
      <c r="AY146" s="254" t="s">
        <v>141</v>
      </c>
    </row>
    <row r="147" spans="1:65" s="2" customFormat="1" ht="24.15" customHeight="1">
      <c r="A147" s="38"/>
      <c r="B147" s="39"/>
      <c r="C147" s="219" t="s">
        <v>184</v>
      </c>
      <c r="D147" s="219" t="s">
        <v>142</v>
      </c>
      <c r="E147" s="220" t="s">
        <v>1171</v>
      </c>
      <c r="F147" s="221" t="s">
        <v>1172</v>
      </c>
      <c r="G147" s="222" t="s">
        <v>269</v>
      </c>
      <c r="H147" s="223">
        <v>24</v>
      </c>
      <c r="I147" s="224"/>
      <c r="J147" s="225">
        <f>ROUND(I147*H147,2)</f>
        <v>0</v>
      </c>
      <c r="K147" s="221" t="s">
        <v>890</v>
      </c>
      <c r="L147" s="44"/>
      <c r="M147" s="226" t="s">
        <v>1</v>
      </c>
      <c r="N147" s="227" t="s">
        <v>38</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147</v>
      </c>
      <c r="AT147" s="230" t="s">
        <v>142</v>
      </c>
      <c r="AU147" s="230" t="s">
        <v>82</v>
      </c>
      <c r="AY147" s="17" t="s">
        <v>141</v>
      </c>
      <c r="BE147" s="231">
        <f>IF(N147="základní",J147,0)</f>
        <v>0</v>
      </c>
      <c r="BF147" s="231">
        <f>IF(N147="snížená",J147,0)</f>
        <v>0</v>
      </c>
      <c r="BG147" s="231">
        <f>IF(N147="zákl. přenesená",J147,0)</f>
        <v>0</v>
      </c>
      <c r="BH147" s="231">
        <f>IF(N147="sníž. přenesená",J147,0)</f>
        <v>0</v>
      </c>
      <c r="BI147" s="231">
        <f>IF(N147="nulová",J147,0)</f>
        <v>0</v>
      </c>
      <c r="BJ147" s="17" t="s">
        <v>80</v>
      </c>
      <c r="BK147" s="231">
        <f>ROUND(I147*H147,2)</f>
        <v>0</v>
      </c>
      <c r="BL147" s="17" t="s">
        <v>147</v>
      </c>
      <c r="BM147" s="230" t="s">
        <v>187</v>
      </c>
    </row>
    <row r="148" spans="1:65" s="2" customFormat="1" ht="14.4" customHeight="1">
      <c r="A148" s="38"/>
      <c r="B148" s="39"/>
      <c r="C148" s="219" t="s">
        <v>167</v>
      </c>
      <c r="D148" s="219" t="s">
        <v>142</v>
      </c>
      <c r="E148" s="220" t="s">
        <v>914</v>
      </c>
      <c r="F148" s="221" t="s">
        <v>915</v>
      </c>
      <c r="G148" s="222" t="s">
        <v>269</v>
      </c>
      <c r="H148" s="223">
        <v>591.5</v>
      </c>
      <c r="I148" s="224"/>
      <c r="J148" s="225">
        <f>ROUND(I148*H148,2)</f>
        <v>0</v>
      </c>
      <c r="K148" s="221" t="s">
        <v>890</v>
      </c>
      <c r="L148" s="44"/>
      <c r="M148" s="226" t="s">
        <v>1</v>
      </c>
      <c r="N148" s="227" t="s">
        <v>38</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147</v>
      </c>
      <c r="AT148" s="230" t="s">
        <v>142</v>
      </c>
      <c r="AU148" s="230" t="s">
        <v>82</v>
      </c>
      <c r="AY148" s="17" t="s">
        <v>141</v>
      </c>
      <c r="BE148" s="231">
        <f>IF(N148="základní",J148,0)</f>
        <v>0</v>
      </c>
      <c r="BF148" s="231">
        <f>IF(N148="snížená",J148,0)</f>
        <v>0</v>
      </c>
      <c r="BG148" s="231">
        <f>IF(N148="zákl. přenesená",J148,0)</f>
        <v>0</v>
      </c>
      <c r="BH148" s="231">
        <f>IF(N148="sníž. přenesená",J148,0)</f>
        <v>0</v>
      </c>
      <c r="BI148" s="231">
        <f>IF(N148="nulová",J148,0)</f>
        <v>0</v>
      </c>
      <c r="BJ148" s="17" t="s">
        <v>80</v>
      </c>
      <c r="BK148" s="231">
        <f>ROUND(I148*H148,2)</f>
        <v>0</v>
      </c>
      <c r="BL148" s="17" t="s">
        <v>147</v>
      </c>
      <c r="BM148" s="230" t="s">
        <v>192</v>
      </c>
    </row>
    <row r="149" spans="1:65" s="2" customFormat="1" ht="24.15" customHeight="1">
      <c r="A149" s="38"/>
      <c r="B149" s="39"/>
      <c r="C149" s="219" t="s">
        <v>197</v>
      </c>
      <c r="D149" s="219" t="s">
        <v>142</v>
      </c>
      <c r="E149" s="220" t="s">
        <v>920</v>
      </c>
      <c r="F149" s="221" t="s">
        <v>921</v>
      </c>
      <c r="G149" s="222" t="s">
        <v>269</v>
      </c>
      <c r="H149" s="223">
        <v>2368.5</v>
      </c>
      <c r="I149" s="224"/>
      <c r="J149" s="225">
        <f>ROUND(I149*H149,2)</f>
        <v>0</v>
      </c>
      <c r="K149" s="221" t="s">
        <v>890</v>
      </c>
      <c r="L149" s="44"/>
      <c r="M149" s="226" t="s">
        <v>1</v>
      </c>
      <c r="N149" s="227" t="s">
        <v>38</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147</v>
      </c>
      <c r="AT149" s="230" t="s">
        <v>142</v>
      </c>
      <c r="AU149" s="230" t="s">
        <v>82</v>
      </c>
      <c r="AY149" s="17" t="s">
        <v>141</v>
      </c>
      <c r="BE149" s="231">
        <f>IF(N149="základní",J149,0)</f>
        <v>0</v>
      </c>
      <c r="BF149" s="231">
        <f>IF(N149="snížená",J149,0)</f>
        <v>0</v>
      </c>
      <c r="BG149" s="231">
        <f>IF(N149="zákl. přenesená",J149,0)</f>
        <v>0</v>
      </c>
      <c r="BH149" s="231">
        <f>IF(N149="sníž. přenesená",J149,0)</f>
        <v>0</v>
      </c>
      <c r="BI149" s="231">
        <f>IF(N149="nulová",J149,0)</f>
        <v>0</v>
      </c>
      <c r="BJ149" s="17" t="s">
        <v>80</v>
      </c>
      <c r="BK149" s="231">
        <f>ROUND(I149*H149,2)</f>
        <v>0</v>
      </c>
      <c r="BL149" s="17" t="s">
        <v>147</v>
      </c>
      <c r="BM149" s="230" t="s">
        <v>201</v>
      </c>
    </row>
    <row r="150" spans="1:51" s="14" customFormat="1" ht="12">
      <c r="A150" s="14"/>
      <c r="B150" s="259"/>
      <c r="C150" s="260"/>
      <c r="D150" s="234" t="s">
        <v>148</v>
      </c>
      <c r="E150" s="261" t="s">
        <v>1</v>
      </c>
      <c r="F150" s="262" t="s">
        <v>1173</v>
      </c>
      <c r="G150" s="260"/>
      <c r="H150" s="261" t="s">
        <v>1</v>
      </c>
      <c r="I150" s="263"/>
      <c r="J150" s="260"/>
      <c r="K150" s="260"/>
      <c r="L150" s="264"/>
      <c r="M150" s="265"/>
      <c r="N150" s="266"/>
      <c r="O150" s="266"/>
      <c r="P150" s="266"/>
      <c r="Q150" s="266"/>
      <c r="R150" s="266"/>
      <c r="S150" s="266"/>
      <c r="T150" s="267"/>
      <c r="U150" s="14"/>
      <c r="V150" s="14"/>
      <c r="W150" s="14"/>
      <c r="X150" s="14"/>
      <c r="Y150" s="14"/>
      <c r="Z150" s="14"/>
      <c r="AA150" s="14"/>
      <c r="AB150" s="14"/>
      <c r="AC150" s="14"/>
      <c r="AD150" s="14"/>
      <c r="AE150" s="14"/>
      <c r="AT150" s="268" t="s">
        <v>148</v>
      </c>
      <c r="AU150" s="268" t="s">
        <v>82</v>
      </c>
      <c r="AV150" s="14" t="s">
        <v>80</v>
      </c>
      <c r="AW150" s="14" t="s">
        <v>30</v>
      </c>
      <c r="AX150" s="14" t="s">
        <v>73</v>
      </c>
      <c r="AY150" s="268" t="s">
        <v>141</v>
      </c>
    </row>
    <row r="151" spans="1:51" s="12" customFormat="1" ht="12">
      <c r="A151" s="12"/>
      <c r="B151" s="232"/>
      <c r="C151" s="233"/>
      <c r="D151" s="234" t="s">
        <v>148</v>
      </c>
      <c r="E151" s="235" t="s">
        <v>1</v>
      </c>
      <c r="F151" s="236" t="s">
        <v>1174</v>
      </c>
      <c r="G151" s="233"/>
      <c r="H151" s="237">
        <v>1230</v>
      </c>
      <c r="I151" s="238"/>
      <c r="J151" s="233"/>
      <c r="K151" s="233"/>
      <c r="L151" s="239"/>
      <c r="M151" s="240"/>
      <c r="N151" s="241"/>
      <c r="O151" s="241"/>
      <c r="P151" s="241"/>
      <c r="Q151" s="241"/>
      <c r="R151" s="241"/>
      <c r="S151" s="241"/>
      <c r="T151" s="242"/>
      <c r="U151" s="12"/>
      <c r="V151" s="12"/>
      <c r="W151" s="12"/>
      <c r="X151" s="12"/>
      <c r="Y151" s="12"/>
      <c r="Z151" s="12"/>
      <c r="AA151" s="12"/>
      <c r="AB151" s="12"/>
      <c r="AC151" s="12"/>
      <c r="AD151" s="12"/>
      <c r="AE151" s="12"/>
      <c r="AT151" s="243" t="s">
        <v>148</v>
      </c>
      <c r="AU151" s="243" t="s">
        <v>82</v>
      </c>
      <c r="AV151" s="12" t="s">
        <v>82</v>
      </c>
      <c r="AW151" s="12" t="s">
        <v>30</v>
      </c>
      <c r="AX151" s="12" t="s">
        <v>73</v>
      </c>
      <c r="AY151" s="243" t="s">
        <v>141</v>
      </c>
    </row>
    <row r="152" spans="1:51" s="12" customFormat="1" ht="12">
      <c r="A152" s="12"/>
      <c r="B152" s="232"/>
      <c r="C152" s="233"/>
      <c r="D152" s="234" t="s">
        <v>148</v>
      </c>
      <c r="E152" s="235" t="s">
        <v>1</v>
      </c>
      <c r="F152" s="236" t="s">
        <v>1175</v>
      </c>
      <c r="G152" s="233"/>
      <c r="H152" s="237">
        <v>1138.5</v>
      </c>
      <c r="I152" s="238"/>
      <c r="J152" s="233"/>
      <c r="K152" s="233"/>
      <c r="L152" s="239"/>
      <c r="M152" s="240"/>
      <c r="N152" s="241"/>
      <c r="O152" s="241"/>
      <c r="P152" s="241"/>
      <c r="Q152" s="241"/>
      <c r="R152" s="241"/>
      <c r="S152" s="241"/>
      <c r="T152" s="242"/>
      <c r="U152" s="12"/>
      <c r="V152" s="12"/>
      <c r="W152" s="12"/>
      <c r="X152" s="12"/>
      <c r="Y152" s="12"/>
      <c r="Z152" s="12"/>
      <c r="AA152" s="12"/>
      <c r="AB152" s="12"/>
      <c r="AC152" s="12"/>
      <c r="AD152" s="12"/>
      <c r="AE152" s="12"/>
      <c r="AT152" s="243" t="s">
        <v>148</v>
      </c>
      <c r="AU152" s="243" t="s">
        <v>82</v>
      </c>
      <c r="AV152" s="12" t="s">
        <v>82</v>
      </c>
      <c r="AW152" s="12" t="s">
        <v>30</v>
      </c>
      <c r="AX152" s="12" t="s">
        <v>73</v>
      </c>
      <c r="AY152" s="243" t="s">
        <v>141</v>
      </c>
    </row>
    <row r="153" spans="1:51" s="13" customFormat="1" ht="12">
      <c r="A153" s="13"/>
      <c r="B153" s="244"/>
      <c r="C153" s="245"/>
      <c r="D153" s="234" t="s">
        <v>148</v>
      </c>
      <c r="E153" s="246" t="s">
        <v>1</v>
      </c>
      <c r="F153" s="247" t="s">
        <v>150</v>
      </c>
      <c r="G153" s="245"/>
      <c r="H153" s="248">
        <v>2368.5</v>
      </c>
      <c r="I153" s="249"/>
      <c r="J153" s="245"/>
      <c r="K153" s="245"/>
      <c r="L153" s="250"/>
      <c r="M153" s="251"/>
      <c r="N153" s="252"/>
      <c r="O153" s="252"/>
      <c r="P153" s="252"/>
      <c r="Q153" s="252"/>
      <c r="R153" s="252"/>
      <c r="S153" s="252"/>
      <c r="T153" s="253"/>
      <c r="U153" s="13"/>
      <c r="V153" s="13"/>
      <c r="W153" s="13"/>
      <c r="X153" s="13"/>
      <c r="Y153" s="13"/>
      <c r="Z153" s="13"/>
      <c r="AA153" s="13"/>
      <c r="AB153" s="13"/>
      <c r="AC153" s="13"/>
      <c r="AD153" s="13"/>
      <c r="AE153" s="13"/>
      <c r="AT153" s="254" t="s">
        <v>148</v>
      </c>
      <c r="AU153" s="254" t="s">
        <v>82</v>
      </c>
      <c r="AV153" s="13" t="s">
        <v>147</v>
      </c>
      <c r="AW153" s="13" t="s">
        <v>30</v>
      </c>
      <c r="AX153" s="13" t="s">
        <v>80</v>
      </c>
      <c r="AY153" s="254" t="s">
        <v>141</v>
      </c>
    </row>
    <row r="154" spans="1:65" s="2" customFormat="1" ht="24.15" customHeight="1">
      <c r="A154" s="38"/>
      <c r="B154" s="39"/>
      <c r="C154" s="219" t="s">
        <v>172</v>
      </c>
      <c r="D154" s="219" t="s">
        <v>142</v>
      </c>
      <c r="E154" s="220" t="s">
        <v>924</v>
      </c>
      <c r="F154" s="221" t="s">
        <v>925</v>
      </c>
      <c r="G154" s="222" t="s">
        <v>743</v>
      </c>
      <c r="H154" s="223">
        <v>1053.16</v>
      </c>
      <c r="I154" s="224"/>
      <c r="J154" s="225">
        <f>ROUND(I154*H154,2)</f>
        <v>0</v>
      </c>
      <c r="K154" s="221" t="s">
        <v>890</v>
      </c>
      <c r="L154" s="44"/>
      <c r="M154" s="226" t="s">
        <v>1</v>
      </c>
      <c r="N154" s="227" t="s">
        <v>38</v>
      </c>
      <c r="O154" s="91"/>
      <c r="P154" s="228">
        <f>O154*H154</f>
        <v>0</v>
      </c>
      <c r="Q154" s="228">
        <v>0</v>
      </c>
      <c r="R154" s="228">
        <f>Q154*H154</f>
        <v>0</v>
      </c>
      <c r="S154" s="228">
        <v>0</v>
      </c>
      <c r="T154" s="229">
        <f>S154*H154</f>
        <v>0</v>
      </c>
      <c r="U154" s="38"/>
      <c r="V154" s="38"/>
      <c r="W154" s="38"/>
      <c r="X154" s="38"/>
      <c r="Y154" s="38"/>
      <c r="Z154" s="38"/>
      <c r="AA154" s="38"/>
      <c r="AB154" s="38"/>
      <c r="AC154" s="38"/>
      <c r="AD154" s="38"/>
      <c r="AE154" s="38"/>
      <c r="AR154" s="230" t="s">
        <v>147</v>
      </c>
      <c r="AT154" s="230" t="s">
        <v>142</v>
      </c>
      <c r="AU154" s="230" t="s">
        <v>82</v>
      </c>
      <c r="AY154" s="17" t="s">
        <v>141</v>
      </c>
      <c r="BE154" s="231">
        <f>IF(N154="základní",J154,0)</f>
        <v>0</v>
      </c>
      <c r="BF154" s="231">
        <f>IF(N154="snížená",J154,0)</f>
        <v>0</v>
      </c>
      <c r="BG154" s="231">
        <f>IF(N154="zákl. přenesená",J154,0)</f>
        <v>0</v>
      </c>
      <c r="BH154" s="231">
        <f>IF(N154="sníž. přenesená",J154,0)</f>
        <v>0</v>
      </c>
      <c r="BI154" s="231">
        <f>IF(N154="nulová",J154,0)</f>
        <v>0</v>
      </c>
      <c r="BJ154" s="17" t="s">
        <v>80</v>
      </c>
      <c r="BK154" s="231">
        <f>ROUND(I154*H154,2)</f>
        <v>0</v>
      </c>
      <c r="BL154" s="17" t="s">
        <v>147</v>
      </c>
      <c r="BM154" s="230" t="s">
        <v>207</v>
      </c>
    </row>
    <row r="155" spans="1:51" s="14" customFormat="1" ht="12">
      <c r="A155" s="14"/>
      <c r="B155" s="259"/>
      <c r="C155" s="260"/>
      <c r="D155" s="234" t="s">
        <v>148</v>
      </c>
      <c r="E155" s="261" t="s">
        <v>1</v>
      </c>
      <c r="F155" s="262" t="s">
        <v>1176</v>
      </c>
      <c r="G155" s="260"/>
      <c r="H155" s="261" t="s">
        <v>1</v>
      </c>
      <c r="I155" s="263"/>
      <c r="J155" s="260"/>
      <c r="K155" s="260"/>
      <c r="L155" s="264"/>
      <c r="M155" s="265"/>
      <c r="N155" s="266"/>
      <c r="O155" s="266"/>
      <c r="P155" s="266"/>
      <c r="Q155" s="266"/>
      <c r="R155" s="266"/>
      <c r="S155" s="266"/>
      <c r="T155" s="267"/>
      <c r="U155" s="14"/>
      <c r="V155" s="14"/>
      <c r="W155" s="14"/>
      <c r="X155" s="14"/>
      <c r="Y155" s="14"/>
      <c r="Z155" s="14"/>
      <c r="AA155" s="14"/>
      <c r="AB155" s="14"/>
      <c r="AC155" s="14"/>
      <c r="AD155" s="14"/>
      <c r="AE155" s="14"/>
      <c r="AT155" s="268" t="s">
        <v>148</v>
      </c>
      <c r="AU155" s="268" t="s">
        <v>82</v>
      </c>
      <c r="AV155" s="14" t="s">
        <v>80</v>
      </c>
      <c r="AW155" s="14" t="s">
        <v>30</v>
      </c>
      <c r="AX155" s="14" t="s">
        <v>73</v>
      </c>
      <c r="AY155" s="268" t="s">
        <v>141</v>
      </c>
    </row>
    <row r="156" spans="1:51" s="12" customFormat="1" ht="12">
      <c r="A156" s="12"/>
      <c r="B156" s="232"/>
      <c r="C156" s="233"/>
      <c r="D156" s="234" t="s">
        <v>148</v>
      </c>
      <c r="E156" s="235" t="s">
        <v>1</v>
      </c>
      <c r="F156" s="236" t="s">
        <v>1177</v>
      </c>
      <c r="G156" s="233"/>
      <c r="H156" s="237">
        <v>127.3</v>
      </c>
      <c r="I156" s="238"/>
      <c r="J156" s="233"/>
      <c r="K156" s="233"/>
      <c r="L156" s="239"/>
      <c r="M156" s="240"/>
      <c r="N156" s="241"/>
      <c r="O156" s="241"/>
      <c r="P156" s="241"/>
      <c r="Q156" s="241"/>
      <c r="R156" s="241"/>
      <c r="S156" s="241"/>
      <c r="T156" s="242"/>
      <c r="U156" s="12"/>
      <c r="V156" s="12"/>
      <c r="W156" s="12"/>
      <c r="X156" s="12"/>
      <c r="Y156" s="12"/>
      <c r="Z156" s="12"/>
      <c r="AA156" s="12"/>
      <c r="AB156" s="12"/>
      <c r="AC156" s="12"/>
      <c r="AD156" s="12"/>
      <c r="AE156" s="12"/>
      <c r="AT156" s="243" t="s">
        <v>148</v>
      </c>
      <c r="AU156" s="243" t="s">
        <v>82</v>
      </c>
      <c r="AV156" s="12" t="s">
        <v>82</v>
      </c>
      <c r="AW156" s="12" t="s">
        <v>30</v>
      </c>
      <c r="AX156" s="12" t="s">
        <v>73</v>
      </c>
      <c r="AY156" s="243" t="s">
        <v>141</v>
      </c>
    </row>
    <row r="157" spans="1:51" s="12" customFormat="1" ht="12">
      <c r="A157" s="12"/>
      <c r="B157" s="232"/>
      <c r="C157" s="233"/>
      <c r="D157" s="234" t="s">
        <v>148</v>
      </c>
      <c r="E157" s="235" t="s">
        <v>1</v>
      </c>
      <c r="F157" s="236" t="s">
        <v>1178</v>
      </c>
      <c r="G157" s="233"/>
      <c r="H157" s="237">
        <v>166.4</v>
      </c>
      <c r="I157" s="238"/>
      <c r="J157" s="233"/>
      <c r="K157" s="233"/>
      <c r="L157" s="239"/>
      <c r="M157" s="240"/>
      <c r="N157" s="241"/>
      <c r="O157" s="241"/>
      <c r="P157" s="241"/>
      <c r="Q157" s="241"/>
      <c r="R157" s="241"/>
      <c r="S157" s="241"/>
      <c r="T157" s="242"/>
      <c r="U157" s="12"/>
      <c r="V157" s="12"/>
      <c r="W157" s="12"/>
      <c r="X157" s="12"/>
      <c r="Y157" s="12"/>
      <c r="Z157" s="12"/>
      <c r="AA157" s="12"/>
      <c r="AB157" s="12"/>
      <c r="AC157" s="12"/>
      <c r="AD157" s="12"/>
      <c r="AE157" s="12"/>
      <c r="AT157" s="243" t="s">
        <v>148</v>
      </c>
      <c r="AU157" s="243" t="s">
        <v>82</v>
      </c>
      <c r="AV157" s="12" t="s">
        <v>82</v>
      </c>
      <c r="AW157" s="12" t="s">
        <v>30</v>
      </c>
      <c r="AX157" s="12" t="s">
        <v>73</v>
      </c>
      <c r="AY157" s="243" t="s">
        <v>141</v>
      </c>
    </row>
    <row r="158" spans="1:51" s="12" customFormat="1" ht="12">
      <c r="A158" s="12"/>
      <c r="B158" s="232"/>
      <c r="C158" s="233"/>
      <c r="D158" s="234" t="s">
        <v>148</v>
      </c>
      <c r="E158" s="235" t="s">
        <v>1</v>
      </c>
      <c r="F158" s="236" t="s">
        <v>1179</v>
      </c>
      <c r="G158" s="233"/>
      <c r="H158" s="237">
        <v>119.25</v>
      </c>
      <c r="I158" s="238"/>
      <c r="J158" s="233"/>
      <c r="K158" s="233"/>
      <c r="L158" s="239"/>
      <c r="M158" s="240"/>
      <c r="N158" s="241"/>
      <c r="O158" s="241"/>
      <c r="P158" s="241"/>
      <c r="Q158" s="241"/>
      <c r="R158" s="241"/>
      <c r="S158" s="241"/>
      <c r="T158" s="242"/>
      <c r="U158" s="12"/>
      <c r="V158" s="12"/>
      <c r="W158" s="12"/>
      <c r="X158" s="12"/>
      <c r="Y158" s="12"/>
      <c r="Z158" s="12"/>
      <c r="AA158" s="12"/>
      <c r="AB158" s="12"/>
      <c r="AC158" s="12"/>
      <c r="AD158" s="12"/>
      <c r="AE158" s="12"/>
      <c r="AT158" s="243" t="s">
        <v>148</v>
      </c>
      <c r="AU158" s="243" t="s">
        <v>82</v>
      </c>
      <c r="AV158" s="12" t="s">
        <v>82</v>
      </c>
      <c r="AW158" s="12" t="s">
        <v>30</v>
      </c>
      <c r="AX158" s="12" t="s">
        <v>73</v>
      </c>
      <c r="AY158" s="243" t="s">
        <v>141</v>
      </c>
    </row>
    <row r="159" spans="1:51" s="12" customFormat="1" ht="12">
      <c r="A159" s="12"/>
      <c r="B159" s="232"/>
      <c r="C159" s="233"/>
      <c r="D159" s="234" t="s">
        <v>148</v>
      </c>
      <c r="E159" s="235" t="s">
        <v>1</v>
      </c>
      <c r="F159" s="236" t="s">
        <v>1180</v>
      </c>
      <c r="G159" s="233"/>
      <c r="H159" s="237">
        <v>298.87</v>
      </c>
      <c r="I159" s="238"/>
      <c r="J159" s="233"/>
      <c r="K159" s="233"/>
      <c r="L159" s="239"/>
      <c r="M159" s="240"/>
      <c r="N159" s="241"/>
      <c r="O159" s="241"/>
      <c r="P159" s="241"/>
      <c r="Q159" s="241"/>
      <c r="R159" s="241"/>
      <c r="S159" s="241"/>
      <c r="T159" s="242"/>
      <c r="U159" s="12"/>
      <c r="V159" s="12"/>
      <c r="W159" s="12"/>
      <c r="X159" s="12"/>
      <c r="Y159" s="12"/>
      <c r="Z159" s="12"/>
      <c r="AA159" s="12"/>
      <c r="AB159" s="12"/>
      <c r="AC159" s="12"/>
      <c r="AD159" s="12"/>
      <c r="AE159" s="12"/>
      <c r="AT159" s="243" t="s">
        <v>148</v>
      </c>
      <c r="AU159" s="243" t="s">
        <v>82</v>
      </c>
      <c r="AV159" s="12" t="s">
        <v>82</v>
      </c>
      <c r="AW159" s="12" t="s">
        <v>30</v>
      </c>
      <c r="AX159" s="12" t="s">
        <v>73</v>
      </c>
      <c r="AY159" s="243" t="s">
        <v>141</v>
      </c>
    </row>
    <row r="160" spans="1:51" s="12" customFormat="1" ht="12">
      <c r="A160" s="12"/>
      <c r="B160" s="232"/>
      <c r="C160" s="233"/>
      <c r="D160" s="234" t="s">
        <v>148</v>
      </c>
      <c r="E160" s="235" t="s">
        <v>1</v>
      </c>
      <c r="F160" s="236" t="s">
        <v>1181</v>
      </c>
      <c r="G160" s="233"/>
      <c r="H160" s="237">
        <v>263.34</v>
      </c>
      <c r="I160" s="238"/>
      <c r="J160" s="233"/>
      <c r="K160" s="233"/>
      <c r="L160" s="239"/>
      <c r="M160" s="240"/>
      <c r="N160" s="241"/>
      <c r="O160" s="241"/>
      <c r="P160" s="241"/>
      <c r="Q160" s="241"/>
      <c r="R160" s="241"/>
      <c r="S160" s="241"/>
      <c r="T160" s="242"/>
      <c r="U160" s="12"/>
      <c r="V160" s="12"/>
      <c r="W160" s="12"/>
      <c r="X160" s="12"/>
      <c r="Y160" s="12"/>
      <c r="Z160" s="12"/>
      <c r="AA160" s="12"/>
      <c r="AB160" s="12"/>
      <c r="AC160" s="12"/>
      <c r="AD160" s="12"/>
      <c r="AE160" s="12"/>
      <c r="AT160" s="243" t="s">
        <v>148</v>
      </c>
      <c r="AU160" s="243" t="s">
        <v>82</v>
      </c>
      <c r="AV160" s="12" t="s">
        <v>82</v>
      </c>
      <c r="AW160" s="12" t="s">
        <v>30</v>
      </c>
      <c r="AX160" s="12" t="s">
        <v>73</v>
      </c>
      <c r="AY160" s="243" t="s">
        <v>141</v>
      </c>
    </row>
    <row r="161" spans="1:51" s="12" customFormat="1" ht="12">
      <c r="A161" s="12"/>
      <c r="B161" s="232"/>
      <c r="C161" s="233"/>
      <c r="D161" s="234" t="s">
        <v>148</v>
      </c>
      <c r="E161" s="235" t="s">
        <v>1</v>
      </c>
      <c r="F161" s="236" t="s">
        <v>1182</v>
      </c>
      <c r="G161" s="233"/>
      <c r="H161" s="237">
        <v>78</v>
      </c>
      <c r="I161" s="238"/>
      <c r="J161" s="233"/>
      <c r="K161" s="233"/>
      <c r="L161" s="239"/>
      <c r="M161" s="240"/>
      <c r="N161" s="241"/>
      <c r="O161" s="241"/>
      <c r="P161" s="241"/>
      <c r="Q161" s="241"/>
      <c r="R161" s="241"/>
      <c r="S161" s="241"/>
      <c r="T161" s="242"/>
      <c r="U161" s="12"/>
      <c r="V161" s="12"/>
      <c r="W161" s="12"/>
      <c r="X161" s="12"/>
      <c r="Y161" s="12"/>
      <c r="Z161" s="12"/>
      <c r="AA161" s="12"/>
      <c r="AB161" s="12"/>
      <c r="AC161" s="12"/>
      <c r="AD161" s="12"/>
      <c r="AE161" s="12"/>
      <c r="AT161" s="243" t="s">
        <v>148</v>
      </c>
      <c r="AU161" s="243" t="s">
        <v>82</v>
      </c>
      <c r="AV161" s="12" t="s">
        <v>82</v>
      </c>
      <c r="AW161" s="12" t="s">
        <v>30</v>
      </c>
      <c r="AX161" s="12" t="s">
        <v>73</v>
      </c>
      <c r="AY161" s="243" t="s">
        <v>141</v>
      </c>
    </row>
    <row r="162" spans="1:51" s="13" customFormat="1" ht="12">
      <c r="A162" s="13"/>
      <c r="B162" s="244"/>
      <c r="C162" s="245"/>
      <c r="D162" s="234" t="s">
        <v>148</v>
      </c>
      <c r="E162" s="246" t="s">
        <v>1</v>
      </c>
      <c r="F162" s="247" t="s">
        <v>150</v>
      </c>
      <c r="G162" s="245"/>
      <c r="H162" s="248">
        <v>1053.1599999999999</v>
      </c>
      <c r="I162" s="249"/>
      <c r="J162" s="245"/>
      <c r="K162" s="245"/>
      <c r="L162" s="250"/>
      <c r="M162" s="251"/>
      <c r="N162" s="252"/>
      <c r="O162" s="252"/>
      <c r="P162" s="252"/>
      <c r="Q162" s="252"/>
      <c r="R162" s="252"/>
      <c r="S162" s="252"/>
      <c r="T162" s="253"/>
      <c r="U162" s="13"/>
      <c r="V162" s="13"/>
      <c r="W162" s="13"/>
      <c r="X162" s="13"/>
      <c r="Y162" s="13"/>
      <c r="Z162" s="13"/>
      <c r="AA162" s="13"/>
      <c r="AB162" s="13"/>
      <c r="AC162" s="13"/>
      <c r="AD162" s="13"/>
      <c r="AE162" s="13"/>
      <c r="AT162" s="254" t="s">
        <v>148</v>
      </c>
      <c r="AU162" s="254" t="s">
        <v>82</v>
      </c>
      <c r="AV162" s="13" t="s">
        <v>147</v>
      </c>
      <c r="AW162" s="13" t="s">
        <v>30</v>
      </c>
      <c r="AX162" s="13" t="s">
        <v>80</v>
      </c>
      <c r="AY162" s="254" t="s">
        <v>141</v>
      </c>
    </row>
    <row r="163" spans="1:65" s="2" customFormat="1" ht="37.8" customHeight="1">
      <c r="A163" s="38"/>
      <c r="B163" s="39"/>
      <c r="C163" s="219" t="s">
        <v>210</v>
      </c>
      <c r="D163" s="219" t="s">
        <v>142</v>
      </c>
      <c r="E163" s="220" t="s">
        <v>1183</v>
      </c>
      <c r="F163" s="221" t="s">
        <v>1184</v>
      </c>
      <c r="G163" s="222" t="s">
        <v>743</v>
      </c>
      <c r="H163" s="223">
        <v>338.7</v>
      </c>
      <c r="I163" s="224"/>
      <c r="J163" s="225">
        <f>ROUND(I163*H163,2)</f>
        <v>0</v>
      </c>
      <c r="K163" s="221" t="s">
        <v>890</v>
      </c>
      <c r="L163" s="44"/>
      <c r="M163" s="226" t="s">
        <v>1</v>
      </c>
      <c r="N163" s="227" t="s">
        <v>38</v>
      </c>
      <c r="O163" s="91"/>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147</v>
      </c>
      <c r="AT163" s="230" t="s">
        <v>142</v>
      </c>
      <c r="AU163" s="230" t="s">
        <v>82</v>
      </c>
      <c r="AY163" s="17" t="s">
        <v>141</v>
      </c>
      <c r="BE163" s="231">
        <f>IF(N163="základní",J163,0)</f>
        <v>0</v>
      </c>
      <c r="BF163" s="231">
        <f>IF(N163="snížená",J163,0)</f>
        <v>0</v>
      </c>
      <c r="BG163" s="231">
        <f>IF(N163="zákl. přenesená",J163,0)</f>
        <v>0</v>
      </c>
      <c r="BH163" s="231">
        <f>IF(N163="sníž. přenesená",J163,0)</f>
        <v>0</v>
      </c>
      <c r="BI163" s="231">
        <f>IF(N163="nulová",J163,0)</f>
        <v>0</v>
      </c>
      <c r="BJ163" s="17" t="s">
        <v>80</v>
      </c>
      <c r="BK163" s="231">
        <f>ROUND(I163*H163,2)</f>
        <v>0</v>
      </c>
      <c r="BL163" s="17" t="s">
        <v>147</v>
      </c>
      <c r="BM163" s="230" t="s">
        <v>213</v>
      </c>
    </row>
    <row r="164" spans="1:51" s="14" customFormat="1" ht="12">
      <c r="A164" s="14"/>
      <c r="B164" s="259"/>
      <c r="C164" s="260"/>
      <c r="D164" s="234" t="s">
        <v>148</v>
      </c>
      <c r="E164" s="261" t="s">
        <v>1</v>
      </c>
      <c r="F164" s="262" t="s">
        <v>1176</v>
      </c>
      <c r="G164" s="260"/>
      <c r="H164" s="261" t="s">
        <v>1</v>
      </c>
      <c r="I164" s="263"/>
      <c r="J164" s="260"/>
      <c r="K164" s="260"/>
      <c r="L164" s="264"/>
      <c r="M164" s="265"/>
      <c r="N164" s="266"/>
      <c r="O164" s="266"/>
      <c r="P164" s="266"/>
      <c r="Q164" s="266"/>
      <c r="R164" s="266"/>
      <c r="S164" s="266"/>
      <c r="T164" s="267"/>
      <c r="U164" s="14"/>
      <c r="V164" s="14"/>
      <c r="W164" s="14"/>
      <c r="X164" s="14"/>
      <c r="Y164" s="14"/>
      <c r="Z164" s="14"/>
      <c r="AA164" s="14"/>
      <c r="AB164" s="14"/>
      <c r="AC164" s="14"/>
      <c r="AD164" s="14"/>
      <c r="AE164" s="14"/>
      <c r="AT164" s="268" t="s">
        <v>148</v>
      </c>
      <c r="AU164" s="268" t="s">
        <v>82</v>
      </c>
      <c r="AV164" s="14" t="s">
        <v>80</v>
      </c>
      <c r="AW164" s="14" t="s">
        <v>30</v>
      </c>
      <c r="AX164" s="14" t="s">
        <v>73</v>
      </c>
      <c r="AY164" s="268" t="s">
        <v>141</v>
      </c>
    </row>
    <row r="165" spans="1:51" s="12" customFormat="1" ht="12">
      <c r="A165" s="12"/>
      <c r="B165" s="232"/>
      <c r="C165" s="233"/>
      <c r="D165" s="234" t="s">
        <v>148</v>
      </c>
      <c r="E165" s="235" t="s">
        <v>1</v>
      </c>
      <c r="F165" s="236" t="s">
        <v>1185</v>
      </c>
      <c r="G165" s="233"/>
      <c r="H165" s="237">
        <v>57</v>
      </c>
      <c r="I165" s="238"/>
      <c r="J165" s="233"/>
      <c r="K165" s="233"/>
      <c r="L165" s="239"/>
      <c r="M165" s="240"/>
      <c r="N165" s="241"/>
      <c r="O165" s="241"/>
      <c r="P165" s="241"/>
      <c r="Q165" s="241"/>
      <c r="R165" s="241"/>
      <c r="S165" s="241"/>
      <c r="T165" s="242"/>
      <c r="U165" s="12"/>
      <c r="V165" s="12"/>
      <c r="W165" s="12"/>
      <c r="X165" s="12"/>
      <c r="Y165" s="12"/>
      <c r="Z165" s="12"/>
      <c r="AA165" s="12"/>
      <c r="AB165" s="12"/>
      <c r="AC165" s="12"/>
      <c r="AD165" s="12"/>
      <c r="AE165" s="12"/>
      <c r="AT165" s="243" t="s">
        <v>148</v>
      </c>
      <c r="AU165" s="243" t="s">
        <v>82</v>
      </c>
      <c r="AV165" s="12" t="s">
        <v>82</v>
      </c>
      <c r="AW165" s="12" t="s">
        <v>30</v>
      </c>
      <c r="AX165" s="12" t="s">
        <v>73</v>
      </c>
      <c r="AY165" s="243" t="s">
        <v>141</v>
      </c>
    </row>
    <row r="166" spans="1:51" s="12" customFormat="1" ht="12">
      <c r="A166" s="12"/>
      <c r="B166" s="232"/>
      <c r="C166" s="233"/>
      <c r="D166" s="234" t="s">
        <v>148</v>
      </c>
      <c r="E166" s="235" t="s">
        <v>1</v>
      </c>
      <c r="F166" s="236" t="s">
        <v>1186</v>
      </c>
      <c r="G166" s="233"/>
      <c r="H166" s="237">
        <v>62.4</v>
      </c>
      <c r="I166" s="238"/>
      <c r="J166" s="233"/>
      <c r="K166" s="233"/>
      <c r="L166" s="239"/>
      <c r="M166" s="240"/>
      <c r="N166" s="241"/>
      <c r="O166" s="241"/>
      <c r="P166" s="241"/>
      <c r="Q166" s="241"/>
      <c r="R166" s="241"/>
      <c r="S166" s="241"/>
      <c r="T166" s="242"/>
      <c r="U166" s="12"/>
      <c r="V166" s="12"/>
      <c r="W166" s="12"/>
      <c r="X166" s="12"/>
      <c r="Y166" s="12"/>
      <c r="Z166" s="12"/>
      <c r="AA166" s="12"/>
      <c r="AB166" s="12"/>
      <c r="AC166" s="12"/>
      <c r="AD166" s="12"/>
      <c r="AE166" s="12"/>
      <c r="AT166" s="243" t="s">
        <v>148</v>
      </c>
      <c r="AU166" s="243" t="s">
        <v>82</v>
      </c>
      <c r="AV166" s="12" t="s">
        <v>82</v>
      </c>
      <c r="AW166" s="12" t="s">
        <v>30</v>
      </c>
      <c r="AX166" s="12" t="s">
        <v>73</v>
      </c>
      <c r="AY166" s="243" t="s">
        <v>141</v>
      </c>
    </row>
    <row r="167" spans="1:51" s="12" customFormat="1" ht="12">
      <c r="A167" s="12"/>
      <c r="B167" s="232"/>
      <c r="C167" s="233"/>
      <c r="D167" s="234" t="s">
        <v>148</v>
      </c>
      <c r="E167" s="235" t="s">
        <v>1</v>
      </c>
      <c r="F167" s="236" t="s">
        <v>1187</v>
      </c>
      <c r="G167" s="233"/>
      <c r="H167" s="237">
        <v>31.5</v>
      </c>
      <c r="I167" s="238"/>
      <c r="J167" s="233"/>
      <c r="K167" s="233"/>
      <c r="L167" s="239"/>
      <c r="M167" s="240"/>
      <c r="N167" s="241"/>
      <c r="O167" s="241"/>
      <c r="P167" s="241"/>
      <c r="Q167" s="241"/>
      <c r="R167" s="241"/>
      <c r="S167" s="241"/>
      <c r="T167" s="242"/>
      <c r="U167" s="12"/>
      <c r="V167" s="12"/>
      <c r="W167" s="12"/>
      <c r="X167" s="12"/>
      <c r="Y167" s="12"/>
      <c r="Z167" s="12"/>
      <c r="AA167" s="12"/>
      <c r="AB167" s="12"/>
      <c r="AC167" s="12"/>
      <c r="AD167" s="12"/>
      <c r="AE167" s="12"/>
      <c r="AT167" s="243" t="s">
        <v>148</v>
      </c>
      <c r="AU167" s="243" t="s">
        <v>82</v>
      </c>
      <c r="AV167" s="12" t="s">
        <v>82</v>
      </c>
      <c r="AW167" s="12" t="s">
        <v>30</v>
      </c>
      <c r="AX167" s="12" t="s">
        <v>73</v>
      </c>
      <c r="AY167" s="243" t="s">
        <v>141</v>
      </c>
    </row>
    <row r="168" spans="1:51" s="12" customFormat="1" ht="12">
      <c r="A168" s="12"/>
      <c r="B168" s="232"/>
      <c r="C168" s="233"/>
      <c r="D168" s="234" t="s">
        <v>148</v>
      </c>
      <c r="E168" s="235" t="s">
        <v>1</v>
      </c>
      <c r="F168" s="236" t="s">
        <v>1188</v>
      </c>
      <c r="G168" s="233"/>
      <c r="H168" s="237">
        <v>68.97</v>
      </c>
      <c r="I168" s="238"/>
      <c r="J168" s="233"/>
      <c r="K168" s="233"/>
      <c r="L168" s="239"/>
      <c r="M168" s="240"/>
      <c r="N168" s="241"/>
      <c r="O168" s="241"/>
      <c r="P168" s="241"/>
      <c r="Q168" s="241"/>
      <c r="R168" s="241"/>
      <c r="S168" s="241"/>
      <c r="T168" s="242"/>
      <c r="U168" s="12"/>
      <c r="V168" s="12"/>
      <c r="W168" s="12"/>
      <c r="X168" s="12"/>
      <c r="Y168" s="12"/>
      <c r="Z168" s="12"/>
      <c r="AA168" s="12"/>
      <c r="AB168" s="12"/>
      <c r="AC168" s="12"/>
      <c r="AD168" s="12"/>
      <c r="AE168" s="12"/>
      <c r="AT168" s="243" t="s">
        <v>148</v>
      </c>
      <c r="AU168" s="243" t="s">
        <v>82</v>
      </c>
      <c r="AV168" s="12" t="s">
        <v>82</v>
      </c>
      <c r="AW168" s="12" t="s">
        <v>30</v>
      </c>
      <c r="AX168" s="12" t="s">
        <v>73</v>
      </c>
      <c r="AY168" s="243" t="s">
        <v>141</v>
      </c>
    </row>
    <row r="169" spans="1:51" s="12" customFormat="1" ht="12">
      <c r="A169" s="12"/>
      <c r="B169" s="232"/>
      <c r="C169" s="233"/>
      <c r="D169" s="234" t="s">
        <v>148</v>
      </c>
      <c r="E169" s="235" t="s">
        <v>1</v>
      </c>
      <c r="F169" s="236" t="s">
        <v>1189</v>
      </c>
      <c r="G169" s="233"/>
      <c r="H169" s="237">
        <v>56.43</v>
      </c>
      <c r="I169" s="238"/>
      <c r="J169" s="233"/>
      <c r="K169" s="233"/>
      <c r="L169" s="239"/>
      <c r="M169" s="240"/>
      <c r="N169" s="241"/>
      <c r="O169" s="241"/>
      <c r="P169" s="241"/>
      <c r="Q169" s="241"/>
      <c r="R169" s="241"/>
      <c r="S169" s="241"/>
      <c r="T169" s="242"/>
      <c r="U169" s="12"/>
      <c r="V169" s="12"/>
      <c r="W169" s="12"/>
      <c r="X169" s="12"/>
      <c r="Y169" s="12"/>
      <c r="Z169" s="12"/>
      <c r="AA169" s="12"/>
      <c r="AB169" s="12"/>
      <c r="AC169" s="12"/>
      <c r="AD169" s="12"/>
      <c r="AE169" s="12"/>
      <c r="AT169" s="243" t="s">
        <v>148</v>
      </c>
      <c r="AU169" s="243" t="s">
        <v>82</v>
      </c>
      <c r="AV169" s="12" t="s">
        <v>82</v>
      </c>
      <c r="AW169" s="12" t="s">
        <v>30</v>
      </c>
      <c r="AX169" s="12" t="s">
        <v>73</v>
      </c>
      <c r="AY169" s="243" t="s">
        <v>141</v>
      </c>
    </row>
    <row r="170" spans="1:51" s="12" customFormat="1" ht="12">
      <c r="A170" s="12"/>
      <c r="B170" s="232"/>
      <c r="C170" s="233"/>
      <c r="D170" s="234" t="s">
        <v>148</v>
      </c>
      <c r="E170" s="235" t="s">
        <v>1</v>
      </c>
      <c r="F170" s="236" t="s">
        <v>1190</v>
      </c>
      <c r="G170" s="233"/>
      <c r="H170" s="237">
        <v>62.4</v>
      </c>
      <c r="I170" s="238"/>
      <c r="J170" s="233"/>
      <c r="K170" s="233"/>
      <c r="L170" s="239"/>
      <c r="M170" s="240"/>
      <c r="N170" s="241"/>
      <c r="O170" s="241"/>
      <c r="P170" s="241"/>
      <c r="Q170" s="241"/>
      <c r="R170" s="241"/>
      <c r="S170" s="241"/>
      <c r="T170" s="242"/>
      <c r="U170" s="12"/>
      <c r="V170" s="12"/>
      <c r="W170" s="12"/>
      <c r="X170" s="12"/>
      <c r="Y170" s="12"/>
      <c r="Z170" s="12"/>
      <c r="AA170" s="12"/>
      <c r="AB170" s="12"/>
      <c r="AC170" s="12"/>
      <c r="AD170" s="12"/>
      <c r="AE170" s="12"/>
      <c r="AT170" s="243" t="s">
        <v>148</v>
      </c>
      <c r="AU170" s="243" t="s">
        <v>82</v>
      </c>
      <c r="AV170" s="12" t="s">
        <v>82</v>
      </c>
      <c r="AW170" s="12" t="s">
        <v>30</v>
      </c>
      <c r="AX170" s="12" t="s">
        <v>73</v>
      </c>
      <c r="AY170" s="243" t="s">
        <v>141</v>
      </c>
    </row>
    <row r="171" spans="1:51" s="13" customFormat="1" ht="12">
      <c r="A171" s="13"/>
      <c r="B171" s="244"/>
      <c r="C171" s="245"/>
      <c r="D171" s="234" t="s">
        <v>148</v>
      </c>
      <c r="E171" s="246" t="s">
        <v>1</v>
      </c>
      <c r="F171" s="247" t="s">
        <v>150</v>
      </c>
      <c r="G171" s="245"/>
      <c r="H171" s="248">
        <v>338.7</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148</v>
      </c>
      <c r="AU171" s="254" t="s">
        <v>82</v>
      </c>
      <c r="AV171" s="13" t="s">
        <v>147</v>
      </c>
      <c r="AW171" s="13" t="s">
        <v>30</v>
      </c>
      <c r="AX171" s="13" t="s">
        <v>80</v>
      </c>
      <c r="AY171" s="254" t="s">
        <v>141</v>
      </c>
    </row>
    <row r="172" spans="1:65" s="2" customFormat="1" ht="24.15" customHeight="1">
      <c r="A172" s="38"/>
      <c r="B172" s="39"/>
      <c r="C172" s="219" t="s">
        <v>178</v>
      </c>
      <c r="D172" s="219" t="s">
        <v>142</v>
      </c>
      <c r="E172" s="220" t="s">
        <v>943</v>
      </c>
      <c r="F172" s="221" t="s">
        <v>944</v>
      </c>
      <c r="G172" s="222" t="s">
        <v>889</v>
      </c>
      <c r="H172" s="223">
        <v>7</v>
      </c>
      <c r="I172" s="224"/>
      <c r="J172" s="225">
        <f>ROUND(I172*H172,2)</f>
        <v>0</v>
      </c>
      <c r="K172" s="221" t="s">
        <v>890</v>
      </c>
      <c r="L172" s="44"/>
      <c r="M172" s="226" t="s">
        <v>1</v>
      </c>
      <c r="N172" s="227" t="s">
        <v>38</v>
      </c>
      <c r="O172" s="91"/>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147</v>
      </c>
      <c r="AT172" s="230" t="s">
        <v>142</v>
      </c>
      <c r="AU172" s="230" t="s">
        <v>82</v>
      </c>
      <c r="AY172" s="17" t="s">
        <v>141</v>
      </c>
      <c r="BE172" s="231">
        <f>IF(N172="základní",J172,0)</f>
        <v>0</v>
      </c>
      <c r="BF172" s="231">
        <f>IF(N172="snížená",J172,0)</f>
        <v>0</v>
      </c>
      <c r="BG172" s="231">
        <f>IF(N172="zákl. přenesená",J172,0)</f>
        <v>0</v>
      </c>
      <c r="BH172" s="231">
        <f>IF(N172="sníž. přenesená",J172,0)</f>
        <v>0</v>
      </c>
      <c r="BI172" s="231">
        <f>IF(N172="nulová",J172,0)</f>
        <v>0</v>
      </c>
      <c r="BJ172" s="17" t="s">
        <v>80</v>
      </c>
      <c r="BK172" s="231">
        <f>ROUND(I172*H172,2)</f>
        <v>0</v>
      </c>
      <c r="BL172" s="17" t="s">
        <v>147</v>
      </c>
      <c r="BM172" s="230" t="s">
        <v>218</v>
      </c>
    </row>
    <row r="173" spans="1:65" s="2" customFormat="1" ht="24.15" customHeight="1">
      <c r="A173" s="38"/>
      <c r="B173" s="39"/>
      <c r="C173" s="219" t="s">
        <v>8</v>
      </c>
      <c r="D173" s="219" t="s">
        <v>142</v>
      </c>
      <c r="E173" s="220" t="s">
        <v>945</v>
      </c>
      <c r="F173" s="221" t="s">
        <v>946</v>
      </c>
      <c r="G173" s="222" t="s">
        <v>889</v>
      </c>
      <c r="H173" s="223">
        <v>3</v>
      </c>
      <c r="I173" s="224"/>
      <c r="J173" s="225">
        <f>ROUND(I173*H173,2)</f>
        <v>0</v>
      </c>
      <c r="K173" s="221" t="s">
        <v>890</v>
      </c>
      <c r="L173" s="44"/>
      <c r="M173" s="226" t="s">
        <v>1</v>
      </c>
      <c r="N173" s="227" t="s">
        <v>38</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147</v>
      </c>
      <c r="AT173" s="230" t="s">
        <v>142</v>
      </c>
      <c r="AU173" s="230" t="s">
        <v>82</v>
      </c>
      <c r="AY173" s="17" t="s">
        <v>141</v>
      </c>
      <c r="BE173" s="231">
        <f>IF(N173="základní",J173,0)</f>
        <v>0</v>
      </c>
      <c r="BF173" s="231">
        <f>IF(N173="snížená",J173,0)</f>
        <v>0</v>
      </c>
      <c r="BG173" s="231">
        <f>IF(N173="zákl. přenesená",J173,0)</f>
        <v>0</v>
      </c>
      <c r="BH173" s="231">
        <f>IF(N173="sníž. přenesená",J173,0)</f>
        <v>0</v>
      </c>
      <c r="BI173" s="231">
        <f>IF(N173="nulová",J173,0)</f>
        <v>0</v>
      </c>
      <c r="BJ173" s="17" t="s">
        <v>80</v>
      </c>
      <c r="BK173" s="231">
        <f>ROUND(I173*H173,2)</f>
        <v>0</v>
      </c>
      <c r="BL173" s="17" t="s">
        <v>147</v>
      </c>
      <c r="BM173" s="230" t="s">
        <v>225</v>
      </c>
    </row>
    <row r="174" spans="1:65" s="2" customFormat="1" ht="24.15" customHeight="1">
      <c r="A174" s="38"/>
      <c r="B174" s="39"/>
      <c r="C174" s="219" t="s">
        <v>182</v>
      </c>
      <c r="D174" s="219" t="s">
        <v>142</v>
      </c>
      <c r="E174" s="220" t="s">
        <v>949</v>
      </c>
      <c r="F174" s="221" t="s">
        <v>950</v>
      </c>
      <c r="G174" s="222" t="s">
        <v>889</v>
      </c>
      <c r="H174" s="223">
        <v>7</v>
      </c>
      <c r="I174" s="224"/>
      <c r="J174" s="225">
        <f>ROUND(I174*H174,2)</f>
        <v>0</v>
      </c>
      <c r="K174" s="221" t="s">
        <v>890</v>
      </c>
      <c r="L174" s="44"/>
      <c r="M174" s="226" t="s">
        <v>1</v>
      </c>
      <c r="N174" s="227" t="s">
        <v>38</v>
      </c>
      <c r="O174" s="91"/>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147</v>
      </c>
      <c r="AT174" s="230" t="s">
        <v>142</v>
      </c>
      <c r="AU174" s="230" t="s">
        <v>82</v>
      </c>
      <c r="AY174" s="17" t="s">
        <v>141</v>
      </c>
      <c r="BE174" s="231">
        <f>IF(N174="základní",J174,0)</f>
        <v>0</v>
      </c>
      <c r="BF174" s="231">
        <f>IF(N174="snížená",J174,0)</f>
        <v>0</v>
      </c>
      <c r="BG174" s="231">
        <f>IF(N174="zákl. přenesená",J174,0)</f>
        <v>0</v>
      </c>
      <c r="BH174" s="231">
        <f>IF(N174="sníž. přenesená",J174,0)</f>
        <v>0</v>
      </c>
      <c r="BI174" s="231">
        <f>IF(N174="nulová",J174,0)</f>
        <v>0</v>
      </c>
      <c r="BJ174" s="17" t="s">
        <v>80</v>
      </c>
      <c r="BK174" s="231">
        <f>ROUND(I174*H174,2)</f>
        <v>0</v>
      </c>
      <c r="BL174" s="17" t="s">
        <v>147</v>
      </c>
      <c r="BM174" s="230" t="s">
        <v>234</v>
      </c>
    </row>
    <row r="175" spans="1:65" s="2" customFormat="1" ht="24.15" customHeight="1">
      <c r="A175" s="38"/>
      <c r="B175" s="39"/>
      <c r="C175" s="219" t="s">
        <v>236</v>
      </c>
      <c r="D175" s="219" t="s">
        <v>142</v>
      </c>
      <c r="E175" s="220" t="s">
        <v>951</v>
      </c>
      <c r="F175" s="221" t="s">
        <v>952</v>
      </c>
      <c r="G175" s="222" t="s">
        <v>889</v>
      </c>
      <c r="H175" s="223">
        <v>3</v>
      </c>
      <c r="I175" s="224"/>
      <c r="J175" s="225">
        <f>ROUND(I175*H175,2)</f>
        <v>0</v>
      </c>
      <c r="K175" s="221" t="s">
        <v>890</v>
      </c>
      <c r="L175" s="44"/>
      <c r="M175" s="226" t="s">
        <v>1</v>
      </c>
      <c r="N175" s="227" t="s">
        <v>38</v>
      </c>
      <c r="O175" s="91"/>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147</v>
      </c>
      <c r="AT175" s="230" t="s">
        <v>142</v>
      </c>
      <c r="AU175" s="230" t="s">
        <v>82</v>
      </c>
      <c r="AY175" s="17" t="s">
        <v>141</v>
      </c>
      <c r="BE175" s="231">
        <f>IF(N175="základní",J175,0)</f>
        <v>0</v>
      </c>
      <c r="BF175" s="231">
        <f>IF(N175="snížená",J175,0)</f>
        <v>0</v>
      </c>
      <c r="BG175" s="231">
        <f>IF(N175="zákl. přenesená",J175,0)</f>
        <v>0</v>
      </c>
      <c r="BH175" s="231">
        <f>IF(N175="sníž. přenesená",J175,0)</f>
        <v>0</v>
      </c>
      <c r="BI175" s="231">
        <f>IF(N175="nulová",J175,0)</f>
        <v>0</v>
      </c>
      <c r="BJ175" s="17" t="s">
        <v>80</v>
      </c>
      <c r="BK175" s="231">
        <f>ROUND(I175*H175,2)</f>
        <v>0</v>
      </c>
      <c r="BL175" s="17" t="s">
        <v>147</v>
      </c>
      <c r="BM175" s="230" t="s">
        <v>239</v>
      </c>
    </row>
    <row r="176" spans="1:65" s="2" customFormat="1" ht="24.15" customHeight="1">
      <c r="A176" s="38"/>
      <c r="B176" s="39"/>
      <c r="C176" s="219" t="s">
        <v>187</v>
      </c>
      <c r="D176" s="219" t="s">
        <v>142</v>
      </c>
      <c r="E176" s="220" t="s">
        <v>955</v>
      </c>
      <c r="F176" s="221" t="s">
        <v>956</v>
      </c>
      <c r="G176" s="222" t="s">
        <v>889</v>
      </c>
      <c r="H176" s="223">
        <v>133</v>
      </c>
      <c r="I176" s="224"/>
      <c r="J176" s="225">
        <f>ROUND(I176*H176,2)</f>
        <v>0</v>
      </c>
      <c r="K176" s="221" t="s">
        <v>890</v>
      </c>
      <c r="L176" s="44"/>
      <c r="M176" s="226" t="s">
        <v>1</v>
      </c>
      <c r="N176" s="227" t="s">
        <v>38</v>
      </c>
      <c r="O176" s="91"/>
      <c r="P176" s="228">
        <f>O176*H176</f>
        <v>0</v>
      </c>
      <c r="Q176" s="228">
        <v>0</v>
      </c>
      <c r="R176" s="228">
        <f>Q176*H176</f>
        <v>0</v>
      </c>
      <c r="S176" s="228">
        <v>0</v>
      </c>
      <c r="T176" s="229">
        <f>S176*H176</f>
        <v>0</v>
      </c>
      <c r="U176" s="38"/>
      <c r="V176" s="38"/>
      <c r="W176" s="38"/>
      <c r="X176" s="38"/>
      <c r="Y176" s="38"/>
      <c r="Z176" s="38"/>
      <c r="AA176" s="38"/>
      <c r="AB176" s="38"/>
      <c r="AC176" s="38"/>
      <c r="AD176" s="38"/>
      <c r="AE176" s="38"/>
      <c r="AR176" s="230" t="s">
        <v>147</v>
      </c>
      <c r="AT176" s="230" t="s">
        <v>142</v>
      </c>
      <c r="AU176" s="230" t="s">
        <v>82</v>
      </c>
      <c r="AY176" s="17" t="s">
        <v>141</v>
      </c>
      <c r="BE176" s="231">
        <f>IF(N176="základní",J176,0)</f>
        <v>0</v>
      </c>
      <c r="BF176" s="231">
        <f>IF(N176="snížená",J176,0)</f>
        <v>0</v>
      </c>
      <c r="BG176" s="231">
        <f>IF(N176="zákl. přenesená",J176,0)</f>
        <v>0</v>
      </c>
      <c r="BH176" s="231">
        <f>IF(N176="sníž. přenesená",J176,0)</f>
        <v>0</v>
      </c>
      <c r="BI176" s="231">
        <f>IF(N176="nulová",J176,0)</f>
        <v>0</v>
      </c>
      <c r="BJ176" s="17" t="s">
        <v>80</v>
      </c>
      <c r="BK176" s="231">
        <f>ROUND(I176*H176,2)</f>
        <v>0</v>
      </c>
      <c r="BL176" s="17" t="s">
        <v>147</v>
      </c>
      <c r="BM176" s="230" t="s">
        <v>243</v>
      </c>
    </row>
    <row r="177" spans="1:65" s="2" customFormat="1" ht="24.15" customHeight="1">
      <c r="A177" s="38"/>
      <c r="B177" s="39"/>
      <c r="C177" s="219" t="s">
        <v>245</v>
      </c>
      <c r="D177" s="219" t="s">
        <v>142</v>
      </c>
      <c r="E177" s="220" t="s">
        <v>957</v>
      </c>
      <c r="F177" s="221" t="s">
        <v>958</v>
      </c>
      <c r="G177" s="222" t="s">
        <v>889</v>
      </c>
      <c r="H177" s="223">
        <v>57</v>
      </c>
      <c r="I177" s="224"/>
      <c r="J177" s="225">
        <f>ROUND(I177*H177,2)</f>
        <v>0</v>
      </c>
      <c r="K177" s="221" t="s">
        <v>890</v>
      </c>
      <c r="L177" s="44"/>
      <c r="M177" s="226" t="s">
        <v>1</v>
      </c>
      <c r="N177" s="227" t="s">
        <v>38</v>
      </c>
      <c r="O177" s="91"/>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147</v>
      </c>
      <c r="AT177" s="230" t="s">
        <v>142</v>
      </c>
      <c r="AU177" s="230" t="s">
        <v>82</v>
      </c>
      <c r="AY177" s="17" t="s">
        <v>141</v>
      </c>
      <c r="BE177" s="231">
        <f>IF(N177="základní",J177,0)</f>
        <v>0</v>
      </c>
      <c r="BF177" s="231">
        <f>IF(N177="snížená",J177,0)</f>
        <v>0</v>
      </c>
      <c r="BG177" s="231">
        <f>IF(N177="zákl. přenesená",J177,0)</f>
        <v>0</v>
      </c>
      <c r="BH177" s="231">
        <f>IF(N177="sníž. přenesená",J177,0)</f>
        <v>0</v>
      </c>
      <c r="BI177" s="231">
        <f>IF(N177="nulová",J177,0)</f>
        <v>0</v>
      </c>
      <c r="BJ177" s="17" t="s">
        <v>80</v>
      </c>
      <c r="BK177" s="231">
        <f>ROUND(I177*H177,2)</f>
        <v>0</v>
      </c>
      <c r="BL177" s="17" t="s">
        <v>147</v>
      </c>
      <c r="BM177" s="230" t="s">
        <v>247</v>
      </c>
    </row>
    <row r="178" spans="1:65" s="2" customFormat="1" ht="24.15" customHeight="1">
      <c r="A178" s="38"/>
      <c r="B178" s="39"/>
      <c r="C178" s="219" t="s">
        <v>192</v>
      </c>
      <c r="D178" s="219" t="s">
        <v>142</v>
      </c>
      <c r="E178" s="220" t="s">
        <v>961</v>
      </c>
      <c r="F178" s="221" t="s">
        <v>962</v>
      </c>
      <c r="G178" s="222" t="s">
        <v>889</v>
      </c>
      <c r="H178" s="223">
        <v>133</v>
      </c>
      <c r="I178" s="224"/>
      <c r="J178" s="225">
        <f>ROUND(I178*H178,2)</f>
        <v>0</v>
      </c>
      <c r="K178" s="221" t="s">
        <v>890</v>
      </c>
      <c r="L178" s="44"/>
      <c r="M178" s="226" t="s">
        <v>1</v>
      </c>
      <c r="N178" s="227" t="s">
        <v>38</v>
      </c>
      <c r="O178" s="91"/>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147</v>
      </c>
      <c r="AT178" s="230" t="s">
        <v>142</v>
      </c>
      <c r="AU178" s="230" t="s">
        <v>82</v>
      </c>
      <c r="AY178" s="17" t="s">
        <v>141</v>
      </c>
      <c r="BE178" s="231">
        <f>IF(N178="základní",J178,0)</f>
        <v>0</v>
      </c>
      <c r="BF178" s="231">
        <f>IF(N178="snížená",J178,0)</f>
        <v>0</v>
      </c>
      <c r="BG178" s="231">
        <f>IF(N178="zákl. přenesená",J178,0)</f>
        <v>0</v>
      </c>
      <c r="BH178" s="231">
        <f>IF(N178="sníž. přenesená",J178,0)</f>
        <v>0</v>
      </c>
      <c r="BI178" s="231">
        <f>IF(N178="nulová",J178,0)</f>
        <v>0</v>
      </c>
      <c r="BJ178" s="17" t="s">
        <v>80</v>
      </c>
      <c r="BK178" s="231">
        <f>ROUND(I178*H178,2)</f>
        <v>0</v>
      </c>
      <c r="BL178" s="17" t="s">
        <v>147</v>
      </c>
      <c r="BM178" s="230" t="s">
        <v>253</v>
      </c>
    </row>
    <row r="179" spans="1:65" s="2" customFormat="1" ht="24.15" customHeight="1">
      <c r="A179" s="38"/>
      <c r="B179" s="39"/>
      <c r="C179" s="219" t="s">
        <v>7</v>
      </c>
      <c r="D179" s="219" t="s">
        <v>142</v>
      </c>
      <c r="E179" s="220" t="s">
        <v>963</v>
      </c>
      <c r="F179" s="221" t="s">
        <v>964</v>
      </c>
      <c r="G179" s="222" t="s">
        <v>889</v>
      </c>
      <c r="H179" s="223">
        <v>57</v>
      </c>
      <c r="I179" s="224"/>
      <c r="J179" s="225">
        <f>ROUND(I179*H179,2)</f>
        <v>0</v>
      </c>
      <c r="K179" s="221" t="s">
        <v>890</v>
      </c>
      <c r="L179" s="44"/>
      <c r="M179" s="226" t="s">
        <v>1</v>
      </c>
      <c r="N179" s="227" t="s">
        <v>38</v>
      </c>
      <c r="O179" s="91"/>
      <c r="P179" s="228">
        <f>O179*H179</f>
        <v>0</v>
      </c>
      <c r="Q179" s="228">
        <v>0</v>
      </c>
      <c r="R179" s="228">
        <f>Q179*H179</f>
        <v>0</v>
      </c>
      <c r="S179" s="228">
        <v>0</v>
      </c>
      <c r="T179" s="229">
        <f>S179*H179</f>
        <v>0</v>
      </c>
      <c r="U179" s="38"/>
      <c r="V179" s="38"/>
      <c r="W179" s="38"/>
      <c r="X179" s="38"/>
      <c r="Y179" s="38"/>
      <c r="Z179" s="38"/>
      <c r="AA179" s="38"/>
      <c r="AB179" s="38"/>
      <c r="AC179" s="38"/>
      <c r="AD179" s="38"/>
      <c r="AE179" s="38"/>
      <c r="AR179" s="230" t="s">
        <v>147</v>
      </c>
      <c r="AT179" s="230" t="s">
        <v>142</v>
      </c>
      <c r="AU179" s="230" t="s">
        <v>82</v>
      </c>
      <c r="AY179" s="17" t="s">
        <v>141</v>
      </c>
      <c r="BE179" s="231">
        <f>IF(N179="základní",J179,0)</f>
        <v>0</v>
      </c>
      <c r="BF179" s="231">
        <f>IF(N179="snížená",J179,0)</f>
        <v>0</v>
      </c>
      <c r="BG179" s="231">
        <f>IF(N179="zákl. přenesená",J179,0)</f>
        <v>0</v>
      </c>
      <c r="BH179" s="231">
        <f>IF(N179="sníž. přenesená",J179,0)</f>
        <v>0</v>
      </c>
      <c r="BI179" s="231">
        <f>IF(N179="nulová",J179,0)</f>
        <v>0</v>
      </c>
      <c r="BJ179" s="17" t="s">
        <v>80</v>
      </c>
      <c r="BK179" s="231">
        <f>ROUND(I179*H179,2)</f>
        <v>0</v>
      </c>
      <c r="BL179" s="17" t="s">
        <v>147</v>
      </c>
      <c r="BM179" s="230" t="s">
        <v>345</v>
      </c>
    </row>
    <row r="180" spans="1:65" s="2" customFormat="1" ht="37.8" customHeight="1">
      <c r="A180" s="38"/>
      <c r="B180" s="39"/>
      <c r="C180" s="219" t="s">
        <v>201</v>
      </c>
      <c r="D180" s="219" t="s">
        <v>142</v>
      </c>
      <c r="E180" s="220" t="s">
        <v>967</v>
      </c>
      <c r="F180" s="221" t="s">
        <v>968</v>
      </c>
      <c r="G180" s="222" t="s">
        <v>743</v>
      </c>
      <c r="H180" s="223">
        <v>3674.85</v>
      </c>
      <c r="I180" s="224"/>
      <c r="J180" s="225">
        <f>ROUND(I180*H180,2)</f>
        <v>0</v>
      </c>
      <c r="K180" s="221" t="s">
        <v>890</v>
      </c>
      <c r="L180" s="44"/>
      <c r="M180" s="226" t="s">
        <v>1</v>
      </c>
      <c r="N180" s="227" t="s">
        <v>38</v>
      </c>
      <c r="O180" s="91"/>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147</v>
      </c>
      <c r="AT180" s="230" t="s">
        <v>142</v>
      </c>
      <c r="AU180" s="230" t="s">
        <v>82</v>
      </c>
      <c r="AY180" s="17" t="s">
        <v>141</v>
      </c>
      <c r="BE180" s="231">
        <f>IF(N180="základní",J180,0)</f>
        <v>0</v>
      </c>
      <c r="BF180" s="231">
        <f>IF(N180="snížená",J180,0)</f>
        <v>0</v>
      </c>
      <c r="BG180" s="231">
        <f>IF(N180="zákl. přenesená",J180,0)</f>
        <v>0</v>
      </c>
      <c r="BH180" s="231">
        <f>IF(N180="sníž. přenesená",J180,0)</f>
        <v>0</v>
      </c>
      <c r="BI180" s="231">
        <f>IF(N180="nulová",J180,0)</f>
        <v>0</v>
      </c>
      <c r="BJ180" s="17" t="s">
        <v>80</v>
      </c>
      <c r="BK180" s="231">
        <f>ROUND(I180*H180,2)</f>
        <v>0</v>
      </c>
      <c r="BL180" s="17" t="s">
        <v>147</v>
      </c>
      <c r="BM180" s="230" t="s">
        <v>349</v>
      </c>
    </row>
    <row r="181" spans="1:65" s="2" customFormat="1" ht="37.8" customHeight="1">
      <c r="A181" s="38"/>
      <c r="B181" s="39"/>
      <c r="C181" s="219" t="s">
        <v>350</v>
      </c>
      <c r="D181" s="219" t="s">
        <v>142</v>
      </c>
      <c r="E181" s="220" t="s">
        <v>1191</v>
      </c>
      <c r="F181" s="221" t="s">
        <v>1192</v>
      </c>
      <c r="G181" s="222" t="s">
        <v>743</v>
      </c>
      <c r="H181" s="223">
        <v>147.2</v>
      </c>
      <c r="I181" s="224"/>
      <c r="J181" s="225">
        <f>ROUND(I181*H181,2)</f>
        <v>0</v>
      </c>
      <c r="K181" s="221" t="s">
        <v>890</v>
      </c>
      <c r="L181" s="44"/>
      <c r="M181" s="226" t="s">
        <v>1</v>
      </c>
      <c r="N181" s="227" t="s">
        <v>38</v>
      </c>
      <c r="O181" s="91"/>
      <c r="P181" s="228">
        <f>O181*H181</f>
        <v>0</v>
      </c>
      <c r="Q181" s="228">
        <v>0</v>
      </c>
      <c r="R181" s="228">
        <f>Q181*H181</f>
        <v>0</v>
      </c>
      <c r="S181" s="228">
        <v>0</v>
      </c>
      <c r="T181" s="229">
        <f>S181*H181</f>
        <v>0</v>
      </c>
      <c r="U181" s="38"/>
      <c r="V181" s="38"/>
      <c r="W181" s="38"/>
      <c r="X181" s="38"/>
      <c r="Y181" s="38"/>
      <c r="Z181" s="38"/>
      <c r="AA181" s="38"/>
      <c r="AB181" s="38"/>
      <c r="AC181" s="38"/>
      <c r="AD181" s="38"/>
      <c r="AE181" s="38"/>
      <c r="AR181" s="230" t="s">
        <v>147</v>
      </c>
      <c r="AT181" s="230" t="s">
        <v>142</v>
      </c>
      <c r="AU181" s="230" t="s">
        <v>82</v>
      </c>
      <c r="AY181" s="17" t="s">
        <v>141</v>
      </c>
      <c r="BE181" s="231">
        <f>IF(N181="základní",J181,0)</f>
        <v>0</v>
      </c>
      <c r="BF181" s="231">
        <f>IF(N181="snížená",J181,0)</f>
        <v>0</v>
      </c>
      <c r="BG181" s="231">
        <f>IF(N181="zákl. přenesená",J181,0)</f>
        <v>0</v>
      </c>
      <c r="BH181" s="231">
        <f>IF(N181="sníž. přenesená",J181,0)</f>
        <v>0</v>
      </c>
      <c r="BI181" s="231">
        <f>IF(N181="nulová",J181,0)</f>
        <v>0</v>
      </c>
      <c r="BJ181" s="17" t="s">
        <v>80</v>
      </c>
      <c r="BK181" s="231">
        <f>ROUND(I181*H181,2)</f>
        <v>0</v>
      </c>
      <c r="BL181" s="17" t="s">
        <v>147</v>
      </c>
      <c r="BM181" s="230" t="s">
        <v>353</v>
      </c>
    </row>
    <row r="182" spans="1:65" s="2" customFormat="1" ht="37.8" customHeight="1">
      <c r="A182" s="38"/>
      <c r="B182" s="39"/>
      <c r="C182" s="219" t="s">
        <v>207</v>
      </c>
      <c r="D182" s="219" t="s">
        <v>142</v>
      </c>
      <c r="E182" s="220" t="s">
        <v>746</v>
      </c>
      <c r="F182" s="221" t="s">
        <v>969</v>
      </c>
      <c r="G182" s="222" t="s">
        <v>743</v>
      </c>
      <c r="H182" s="223">
        <v>36.8</v>
      </c>
      <c r="I182" s="224"/>
      <c r="J182" s="225">
        <f>ROUND(I182*H182,2)</f>
        <v>0</v>
      </c>
      <c r="K182" s="221" t="s">
        <v>890</v>
      </c>
      <c r="L182" s="44"/>
      <c r="M182" s="226" t="s">
        <v>1</v>
      </c>
      <c r="N182" s="227" t="s">
        <v>38</v>
      </c>
      <c r="O182" s="91"/>
      <c r="P182" s="228">
        <f>O182*H182</f>
        <v>0</v>
      </c>
      <c r="Q182" s="228">
        <v>0</v>
      </c>
      <c r="R182" s="228">
        <f>Q182*H182</f>
        <v>0</v>
      </c>
      <c r="S182" s="228">
        <v>0</v>
      </c>
      <c r="T182" s="229">
        <f>S182*H182</f>
        <v>0</v>
      </c>
      <c r="U182" s="38"/>
      <c r="V182" s="38"/>
      <c r="W182" s="38"/>
      <c r="X182" s="38"/>
      <c r="Y182" s="38"/>
      <c r="Z182" s="38"/>
      <c r="AA182" s="38"/>
      <c r="AB182" s="38"/>
      <c r="AC182" s="38"/>
      <c r="AD182" s="38"/>
      <c r="AE182" s="38"/>
      <c r="AR182" s="230" t="s">
        <v>147</v>
      </c>
      <c r="AT182" s="230" t="s">
        <v>142</v>
      </c>
      <c r="AU182" s="230" t="s">
        <v>82</v>
      </c>
      <c r="AY182" s="17" t="s">
        <v>141</v>
      </c>
      <c r="BE182" s="231">
        <f>IF(N182="základní",J182,0)</f>
        <v>0</v>
      </c>
      <c r="BF182" s="231">
        <f>IF(N182="snížená",J182,0)</f>
        <v>0</v>
      </c>
      <c r="BG182" s="231">
        <f>IF(N182="zákl. přenesená",J182,0)</f>
        <v>0</v>
      </c>
      <c r="BH182" s="231">
        <f>IF(N182="sníž. přenesená",J182,0)</f>
        <v>0</v>
      </c>
      <c r="BI182" s="231">
        <f>IF(N182="nulová",J182,0)</f>
        <v>0</v>
      </c>
      <c r="BJ182" s="17" t="s">
        <v>80</v>
      </c>
      <c r="BK182" s="231">
        <f>ROUND(I182*H182,2)</f>
        <v>0</v>
      </c>
      <c r="BL182" s="17" t="s">
        <v>147</v>
      </c>
      <c r="BM182" s="230" t="s">
        <v>357</v>
      </c>
    </row>
    <row r="183" spans="1:65" s="2" customFormat="1" ht="24.15" customHeight="1">
      <c r="A183" s="38"/>
      <c r="B183" s="39"/>
      <c r="C183" s="219" t="s">
        <v>359</v>
      </c>
      <c r="D183" s="219" t="s">
        <v>142</v>
      </c>
      <c r="E183" s="220" t="s">
        <v>971</v>
      </c>
      <c r="F183" s="221" t="s">
        <v>972</v>
      </c>
      <c r="G183" s="222" t="s">
        <v>743</v>
      </c>
      <c r="H183" s="223">
        <v>1993.29</v>
      </c>
      <c r="I183" s="224"/>
      <c r="J183" s="225">
        <f>ROUND(I183*H183,2)</f>
        <v>0</v>
      </c>
      <c r="K183" s="221" t="s">
        <v>890</v>
      </c>
      <c r="L183" s="44"/>
      <c r="M183" s="226" t="s">
        <v>1</v>
      </c>
      <c r="N183" s="227" t="s">
        <v>38</v>
      </c>
      <c r="O183" s="91"/>
      <c r="P183" s="228">
        <f>O183*H183</f>
        <v>0</v>
      </c>
      <c r="Q183" s="228">
        <v>0</v>
      </c>
      <c r="R183" s="228">
        <f>Q183*H183</f>
        <v>0</v>
      </c>
      <c r="S183" s="228">
        <v>0</v>
      </c>
      <c r="T183" s="229">
        <f>S183*H183</f>
        <v>0</v>
      </c>
      <c r="U183" s="38"/>
      <c r="V183" s="38"/>
      <c r="W183" s="38"/>
      <c r="X183" s="38"/>
      <c r="Y183" s="38"/>
      <c r="Z183" s="38"/>
      <c r="AA183" s="38"/>
      <c r="AB183" s="38"/>
      <c r="AC183" s="38"/>
      <c r="AD183" s="38"/>
      <c r="AE183" s="38"/>
      <c r="AR183" s="230" t="s">
        <v>147</v>
      </c>
      <c r="AT183" s="230" t="s">
        <v>142</v>
      </c>
      <c r="AU183" s="230" t="s">
        <v>82</v>
      </c>
      <c r="AY183" s="17" t="s">
        <v>141</v>
      </c>
      <c r="BE183" s="231">
        <f>IF(N183="základní",J183,0)</f>
        <v>0</v>
      </c>
      <c r="BF183" s="231">
        <f>IF(N183="snížená",J183,0)</f>
        <v>0</v>
      </c>
      <c r="BG183" s="231">
        <f>IF(N183="zákl. přenesená",J183,0)</f>
        <v>0</v>
      </c>
      <c r="BH183" s="231">
        <f>IF(N183="sníž. přenesená",J183,0)</f>
        <v>0</v>
      </c>
      <c r="BI183" s="231">
        <f>IF(N183="nulová",J183,0)</f>
        <v>0</v>
      </c>
      <c r="BJ183" s="17" t="s">
        <v>80</v>
      </c>
      <c r="BK183" s="231">
        <f>ROUND(I183*H183,2)</f>
        <v>0</v>
      </c>
      <c r="BL183" s="17" t="s">
        <v>147</v>
      </c>
      <c r="BM183" s="230" t="s">
        <v>362</v>
      </c>
    </row>
    <row r="184" spans="1:65" s="2" customFormat="1" ht="24.15" customHeight="1">
      <c r="A184" s="38"/>
      <c r="B184" s="39"/>
      <c r="C184" s="219" t="s">
        <v>213</v>
      </c>
      <c r="D184" s="219" t="s">
        <v>142</v>
      </c>
      <c r="E184" s="220" t="s">
        <v>1138</v>
      </c>
      <c r="F184" s="221" t="s">
        <v>1139</v>
      </c>
      <c r="G184" s="222" t="s">
        <v>743</v>
      </c>
      <c r="H184" s="223">
        <v>1685.79</v>
      </c>
      <c r="I184" s="224"/>
      <c r="J184" s="225">
        <f>ROUND(I184*H184,2)</f>
        <v>0</v>
      </c>
      <c r="K184" s="221" t="s">
        <v>890</v>
      </c>
      <c r="L184" s="44"/>
      <c r="M184" s="226" t="s">
        <v>1</v>
      </c>
      <c r="N184" s="227" t="s">
        <v>38</v>
      </c>
      <c r="O184" s="91"/>
      <c r="P184" s="228">
        <f>O184*H184</f>
        <v>0</v>
      </c>
      <c r="Q184" s="228">
        <v>0</v>
      </c>
      <c r="R184" s="228">
        <f>Q184*H184</f>
        <v>0</v>
      </c>
      <c r="S184" s="228">
        <v>0</v>
      </c>
      <c r="T184" s="229">
        <f>S184*H184</f>
        <v>0</v>
      </c>
      <c r="U184" s="38"/>
      <c r="V184" s="38"/>
      <c r="W184" s="38"/>
      <c r="X184" s="38"/>
      <c r="Y184" s="38"/>
      <c r="Z184" s="38"/>
      <c r="AA184" s="38"/>
      <c r="AB184" s="38"/>
      <c r="AC184" s="38"/>
      <c r="AD184" s="38"/>
      <c r="AE184" s="38"/>
      <c r="AR184" s="230" t="s">
        <v>147</v>
      </c>
      <c r="AT184" s="230" t="s">
        <v>142</v>
      </c>
      <c r="AU184" s="230" t="s">
        <v>82</v>
      </c>
      <c r="AY184" s="17" t="s">
        <v>141</v>
      </c>
      <c r="BE184" s="231">
        <f>IF(N184="základní",J184,0)</f>
        <v>0</v>
      </c>
      <c r="BF184" s="231">
        <f>IF(N184="snížená",J184,0)</f>
        <v>0</v>
      </c>
      <c r="BG184" s="231">
        <f>IF(N184="zákl. přenesená",J184,0)</f>
        <v>0</v>
      </c>
      <c r="BH184" s="231">
        <f>IF(N184="sníž. přenesená",J184,0)</f>
        <v>0</v>
      </c>
      <c r="BI184" s="231">
        <f>IF(N184="nulová",J184,0)</f>
        <v>0</v>
      </c>
      <c r="BJ184" s="17" t="s">
        <v>80</v>
      </c>
      <c r="BK184" s="231">
        <f>ROUND(I184*H184,2)</f>
        <v>0</v>
      </c>
      <c r="BL184" s="17" t="s">
        <v>147</v>
      </c>
      <c r="BM184" s="230" t="s">
        <v>365</v>
      </c>
    </row>
    <row r="185" spans="1:51" s="14" customFormat="1" ht="12">
      <c r="A185" s="14"/>
      <c r="B185" s="259"/>
      <c r="C185" s="260"/>
      <c r="D185" s="234" t="s">
        <v>148</v>
      </c>
      <c r="E185" s="261" t="s">
        <v>1</v>
      </c>
      <c r="F185" s="262" t="s">
        <v>1176</v>
      </c>
      <c r="G185" s="260"/>
      <c r="H185" s="261" t="s">
        <v>1</v>
      </c>
      <c r="I185" s="263"/>
      <c r="J185" s="260"/>
      <c r="K185" s="260"/>
      <c r="L185" s="264"/>
      <c r="M185" s="265"/>
      <c r="N185" s="266"/>
      <c r="O185" s="266"/>
      <c r="P185" s="266"/>
      <c r="Q185" s="266"/>
      <c r="R185" s="266"/>
      <c r="S185" s="266"/>
      <c r="T185" s="267"/>
      <c r="U185" s="14"/>
      <c r="V185" s="14"/>
      <c r="W185" s="14"/>
      <c r="X185" s="14"/>
      <c r="Y185" s="14"/>
      <c r="Z185" s="14"/>
      <c r="AA185" s="14"/>
      <c r="AB185" s="14"/>
      <c r="AC185" s="14"/>
      <c r="AD185" s="14"/>
      <c r="AE185" s="14"/>
      <c r="AT185" s="268" t="s">
        <v>148</v>
      </c>
      <c r="AU185" s="268" t="s">
        <v>82</v>
      </c>
      <c r="AV185" s="14" t="s">
        <v>80</v>
      </c>
      <c r="AW185" s="14" t="s">
        <v>30</v>
      </c>
      <c r="AX185" s="14" t="s">
        <v>73</v>
      </c>
      <c r="AY185" s="268" t="s">
        <v>141</v>
      </c>
    </row>
    <row r="186" spans="1:51" s="12" customFormat="1" ht="12">
      <c r="A186" s="12"/>
      <c r="B186" s="232"/>
      <c r="C186" s="233"/>
      <c r="D186" s="234" t="s">
        <v>148</v>
      </c>
      <c r="E186" s="235" t="s">
        <v>1</v>
      </c>
      <c r="F186" s="236" t="s">
        <v>1193</v>
      </c>
      <c r="G186" s="233"/>
      <c r="H186" s="237">
        <v>176.7</v>
      </c>
      <c r="I186" s="238"/>
      <c r="J186" s="233"/>
      <c r="K186" s="233"/>
      <c r="L186" s="239"/>
      <c r="M186" s="240"/>
      <c r="N186" s="241"/>
      <c r="O186" s="241"/>
      <c r="P186" s="241"/>
      <c r="Q186" s="241"/>
      <c r="R186" s="241"/>
      <c r="S186" s="241"/>
      <c r="T186" s="242"/>
      <c r="U186" s="12"/>
      <c r="V186" s="12"/>
      <c r="W186" s="12"/>
      <c r="X186" s="12"/>
      <c r="Y186" s="12"/>
      <c r="Z186" s="12"/>
      <c r="AA186" s="12"/>
      <c r="AB186" s="12"/>
      <c r="AC186" s="12"/>
      <c r="AD186" s="12"/>
      <c r="AE186" s="12"/>
      <c r="AT186" s="243" t="s">
        <v>148</v>
      </c>
      <c r="AU186" s="243" t="s">
        <v>82</v>
      </c>
      <c r="AV186" s="12" t="s">
        <v>82</v>
      </c>
      <c r="AW186" s="12" t="s">
        <v>30</v>
      </c>
      <c r="AX186" s="12" t="s">
        <v>73</v>
      </c>
      <c r="AY186" s="243" t="s">
        <v>141</v>
      </c>
    </row>
    <row r="187" spans="1:51" s="12" customFormat="1" ht="12">
      <c r="A187" s="12"/>
      <c r="B187" s="232"/>
      <c r="C187" s="233"/>
      <c r="D187" s="234" t="s">
        <v>148</v>
      </c>
      <c r="E187" s="235" t="s">
        <v>1</v>
      </c>
      <c r="F187" s="236" t="s">
        <v>1194</v>
      </c>
      <c r="G187" s="233"/>
      <c r="H187" s="237">
        <v>480.48</v>
      </c>
      <c r="I187" s="238"/>
      <c r="J187" s="233"/>
      <c r="K187" s="233"/>
      <c r="L187" s="239"/>
      <c r="M187" s="240"/>
      <c r="N187" s="241"/>
      <c r="O187" s="241"/>
      <c r="P187" s="241"/>
      <c r="Q187" s="241"/>
      <c r="R187" s="241"/>
      <c r="S187" s="241"/>
      <c r="T187" s="242"/>
      <c r="U187" s="12"/>
      <c r="V187" s="12"/>
      <c r="W187" s="12"/>
      <c r="X187" s="12"/>
      <c r="Y187" s="12"/>
      <c r="Z187" s="12"/>
      <c r="AA187" s="12"/>
      <c r="AB187" s="12"/>
      <c r="AC187" s="12"/>
      <c r="AD187" s="12"/>
      <c r="AE187" s="12"/>
      <c r="AT187" s="243" t="s">
        <v>148</v>
      </c>
      <c r="AU187" s="243" t="s">
        <v>82</v>
      </c>
      <c r="AV187" s="12" t="s">
        <v>82</v>
      </c>
      <c r="AW187" s="12" t="s">
        <v>30</v>
      </c>
      <c r="AX187" s="12" t="s">
        <v>73</v>
      </c>
      <c r="AY187" s="243" t="s">
        <v>141</v>
      </c>
    </row>
    <row r="188" spans="1:51" s="12" customFormat="1" ht="12">
      <c r="A188" s="12"/>
      <c r="B188" s="232"/>
      <c r="C188" s="233"/>
      <c r="D188" s="234" t="s">
        <v>148</v>
      </c>
      <c r="E188" s="235" t="s">
        <v>1</v>
      </c>
      <c r="F188" s="236" t="s">
        <v>1195</v>
      </c>
      <c r="G188" s="233"/>
      <c r="H188" s="237">
        <v>481.5</v>
      </c>
      <c r="I188" s="238"/>
      <c r="J188" s="233"/>
      <c r="K188" s="233"/>
      <c r="L188" s="239"/>
      <c r="M188" s="240"/>
      <c r="N188" s="241"/>
      <c r="O188" s="241"/>
      <c r="P188" s="241"/>
      <c r="Q188" s="241"/>
      <c r="R188" s="241"/>
      <c r="S188" s="241"/>
      <c r="T188" s="242"/>
      <c r="U188" s="12"/>
      <c r="V188" s="12"/>
      <c r="W188" s="12"/>
      <c r="X188" s="12"/>
      <c r="Y188" s="12"/>
      <c r="Z188" s="12"/>
      <c r="AA188" s="12"/>
      <c r="AB188" s="12"/>
      <c r="AC188" s="12"/>
      <c r="AD188" s="12"/>
      <c r="AE188" s="12"/>
      <c r="AT188" s="243" t="s">
        <v>148</v>
      </c>
      <c r="AU188" s="243" t="s">
        <v>82</v>
      </c>
      <c r="AV188" s="12" t="s">
        <v>82</v>
      </c>
      <c r="AW188" s="12" t="s">
        <v>30</v>
      </c>
      <c r="AX188" s="12" t="s">
        <v>73</v>
      </c>
      <c r="AY188" s="243" t="s">
        <v>141</v>
      </c>
    </row>
    <row r="189" spans="1:51" s="12" customFormat="1" ht="12">
      <c r="A189" s="12"/>
      <c r="B189" s="232"/>
      <c r="C189" s="233"/>
      <c r="D189" s="234" t="s">
        <v>148</v>
      </c>
      <c r="E189" s="235" t="s">
        <v>1</v>
      </c>
      <c r="F189" s="236" t="s">
        <v>1196</v>
      </c>
      <c r="G189" s="233"/>
      <c r="H189" s="237">
        <v>213.18</v>
      </c>
      <c r="I189" s="238"/>
      <c r="J189" s="233"/>
      <c r="K189" s="233"/>
      <c r="L189" s="239"/>
      <c r="M189" s="240"/>
      <c r="N189" s="241"/>
      <c r="O189" s="241"/>
      <c r="P189" s="241"/>
      <c r="Q189" s="241"/>
      <c r="R189" s="241"/>
      <c r="S189" s="241"/>
      <c r="T189" s="242"/>
      <c r="U189" s="12"/>
      <c r="V189" s="12"/>
      <c r="W189" s="12"/>
      <c r="X189" s="12"/>
      <c r="Y189" s="12"/>
      <c r="Z189" s="12"/>
      <c r="AA189" s="12"/>
      <c r="AB189" s="12"/>
      <c r="AC189" s="12"/>
      <c r="AD189" s="12"/>
      <c r="AE189" s="12"/>
      <c r="AT189" s="243" t="s">
        <v>148</v>
      </c>
      <c r="AU189" s="243" t="s">
        <v>82</v>
      </c>
      <c r="AV189" s="12" t="s">
        <v>82</v>
      </c>
      <c r="AW189" s="12" t="s">
        <v>30</v>
      </c>
      <c r="AX189" s="12" t="s">
        <v>73</v>
      </c>
      <c r="AY189" s="243" t="s">
        <v>141</v>
      </c>
    </row>
    <row r="190" spans="1:51" s="12" customFormat="1" ht="12">
      <c r="A190" s="12"/>
      <c r="B190" s="232"/>
      <c r="C190" s="233"/>
      <c r="D190" s="234" t="s">
        <v>148</v>
      </c>
      <c r="E190" s="235" t="s">
        <v>1</v>
      </c>
      <c r="F190" s="236" t="s">
        <v>1197</v>
      </c>
      <c r="G190" s="233"/>
      <c r="H190" s="237">
        <v>181.83</v>
      </c>
      <c r="I190" s="238"/>
      <c r="J190" s="233"/>
      <c r="K190" s="233"/>
      <c r="L190" s="239"/>
      <c r="M190" s="240"/>
      <c r="N190" s="241"/>
      <c r="O190" s="241"/>
      <c r="P190" s="241"/>
      <c r="Q190" s="241"/>
      <c r="R190" s="241"/>
      <c r="S190" s="241"/>
      <c r="T190" s="242"/>
      <c r="U190" s="12"/>
      <c r="V190" s="12"/>
      <c r="W190" s="12"/>
      <c r="X190" s="12"/>
      <c r="Y190" s="12"/>
      <c r="Z190" s="12"/>
      <c r="AA190" s="12"/>
      <c r="AB190" s="12"/>
      <c r="AC190" s="12"/>
      <c r="AD190" s="12"/>
      <c r="AE190" s="12"/>
      <c r="AT190" s="243" t="s">
        <v>148</v>
      </c>
      <c r="AU190" s="243" t="s">
        <v>82</v>
      </c>
      <c r="AV190" s="12" t="s">
        <v>82</v>
      </c>
      <c r="AW190" s="12" t="s">
        <v>30</v>
      </c>
      <c r="AX190" s="12" t="s">
        <v>73</v>
      </c>
      <c r="AY190" s="243" t="s">
        <v>141</v>
      </c>
    </row>
    <row r="191" spans="1:51" s="12" customFormat="1" ht="12">
      <c r="A191" s="12"/>
      <c r="B191" s="232"/>
      <c r="C191" s="233"/>
      <c r="D191" s="234" t="s">
        <v>148</v>
      </c>
      <c r="E191" s="235" t="s">
        <v>1</v>
      </c>
      <c r="F191" s="236" t="s">
        <v>1198</v>
      </c>
      <c r="G191" s="233"/>
      <c r="H191" s="237">
        <v>152.1</v>
      </c>
      <c r="I191" s="238"/>
      <c r="J191" s="233"/>
      <c r="K191" s="233"/>
      <c r="L191" s="239"/>
      <c r="M191" s="240"/>
      <c r="N191" s="241"/>
      <c r="O191" s="241"/>
      <c r="P191" s="241"/>
      <c r="Q191" s="241"/>
      <c r="R191" s="241"/>
      <c r="S191" s="241"/>
      <c r="T191" s="242"/>
      <c r="U191" s="12"/>
      <c r="V191" s="12"/>
      <c r="W191" s="12"/>
      <c r="X191" s="12"/>
      <c r="Y191" s="12"/>
      <c r="Z191" s="12"/>
      <c r="AA191" s="12"/>
      <c r="AB191" s="12"/>
      <c r="AC191" s="12"/>
      <c r="AD191" s="12"/>
      <c r="AE191" s="12"/>
      <c r="AT191" s="243" t="s">
        <v>148</v>
      </c>
      <c r="AU191" s="243" t="s">
        <v>82</v>
      </c>
      <c r="AV191" s="12" t="s">
        <v>82</v>
      </c>
      <c r="AW191" s="12" t="s">
        <v>30</v>
      </c>
      <c r="AX191" s="12" t="s">
        <v>73</v>
      </c>
      <c r="AY191" s="243" t="s">
        <v>141</v>
      </c>
    </row>
    <row r="192" spans="1:51" s="13" customFormat="1" ht="12">
      <c r="A192" s="13"/>
      <c r="B192" s="244"/>
      <c r="C192" s="245"/>
      <c r="D192" s="234" t="s">
        <v>148</v>
      </c>
      <c r="E192" s="246" t="s">
        <v>1</v>
      </c>
      <c r="F192" s="247" t="s">
        <v>150</v>
      </c>
      <c r="G192" s="245"/>
      <c r="H192" s="248">
        <v>1685.79</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148</v>
      </c>
      <c r="AU192" s="254" t="s">
        <v>82</v>
      </c>
      <c r="AV192" s="13" t="s">
        <v>147</v>
      </c>
      <c r="AW192" s="13" t="s">
        <v>30</v>
      </c>
      <c r="AX192" s="13" t="s">
        <v>80</v>
      </c>
      <c r="AY192" s="254" t="s">
        <v>141</v>
      </c>
    </row>
    <row r="193" spans="1:65" s="2" customFormat="1" ht="14.4" customHeight="1">
      <c r="A193" s="38"/>
      <c r="B193" s="39"/>
      <c r="C193" s="219" t="s">
        <v>367</v>
      </c>
      <c r="D193" s="219" t="s">
        <v>142</v>
      </c>
      <c r="E193" s="220" t="s">
        <v>757</v>
      </c>
      <c r="F193" s="221" t="s">
        <v>758</v>
      </c>
      <c r="G193" s="222" t="s">
        <v>743</v>
      </c>
      <c r="H193" s="223">
        <v>1681.56</v>
      </c>
      <c r="I193" s="224"/>
      <c r="J193" s="225">
        <f>ROUND(I193*H193,2)</f>
        <v>0</v>
      </c>
      <c r="K193" s="221" t="s">
        <v>890</v>
      </c>
      <c r="L193" s="44"/>
      <c r="M193" s="226" t="s">
        <v>1</v>
      </c>
      <c r="N193" s="227" t="s">
        <v>38</v>
      </c>
      <c r="O193" s="91"/>
      <c r="P193" s="228">
        <f>O193*H193</f>
        <v>0</v>
      </c>
      <c r="Q193" s="228">
        <v>0</v>
      </c>
      <c r="R193" s="228">
        <f>Q193*H193</f>
        <v>0</v>
      </c>
      <c r="S193" s="228">
        <v>0</v>
      </c>
      <c r="T193" s="229">
        <f>S193*H193</f>
        <v>0</v>
      </c>
      <c r="U193" s="38"/>
      <c r="V193" s="38"/>
      <c r="W193" s="38"/>
      <c r="X193" s="38"/>
      <c r="Y193" s="38"/>
      <c r="Z193" s="38"/>
      <c r="AA193" s="38"/>
      <c r="AB193" s="38"/>
      <c r="AC193" s="38"/>
      <c r="AD193" s="38"/>
      <c r="AE193" s="38"/>
      <c r="AR193" s="230" t="s">
        <v>147</v>
      </c>
      <c r="AT193" s="230" t="s">
        <v>142</v>
      </c>
      <c r="AU193" s="230" t="s">
        <v>82</v>
      </c>
      <c r="AY193" s="17" t="s">
        <v>141</v>
      </c>
      <c r="BE193" s="231">
        <f>IF(N193="základní",J193,0)</f>
        <v>0</v>
      </c>
      <c r="BF193" s="231">
        <f>IF(N193="snížená",J193,0)</f>
        <v>0</v>
      </c>
      <c r="BG193" s="231">
        <f>IF(N193="zákl. přenesená",J193,0)</f>
        <v>0</v>
      </c>
      <c r="BH193" s="231">
        <f>IF(N193="sníž. přenesená",J193,0)</f>
        <v>0</v>
      </c>
      <c r="BI193" s="231">
        <f>IF(N193="nulová",J193,0)</f>
        <v>0</v>
      </c>
      <c r="BJ193" s="17" t="s">
        <v>80</v>
      </c>
      <c r="BK193" s="231">
        <f>ROUND(I193*H193,2)</f>
        <v>0</v>
      </c>
      <c r="BL193" s="17" t="s">
        <v>147</v>
      </c>
      <c r="BM193" s="230" t="s">
        <v>370</v>
      </c>
    </row>
    <row r="194" spans="1:65" s="2" customFormat="1" ht="24.15" customHeight="1">
      <c r="A194" s="38"/>
      <c r="B194" s="39"/>
      <c r="C194" s="219" t="s">
        <v>218</v>
      </c>
      <c r="D194" s="219" t="s">
        <v>142</v>
      </c>
      <c r="E194" s="220" t="s">
        <v>990</v>
      </c>
      <c r="F194" s="221" t="s">
        <v>991</v>
      </c>
      <c r="G194" s="222" t="s">
        <v>331</v>
      </c>
      <c r="H194" s="223">
        <v>0.52</v>
      </c>
      <c r="I194" s="224"/>
      <c r="J194" s="225">
        <f>ROUND(I194*H194,2)</f>
        <v>0</v>
      </c>
      <c r="K194" s="221" t="s">
        <v>1</v>
      </c>
      <c r="L194" s="44"/>
      <c r="M194" s="226" t="s">
        <v>1</v>
      </c>
      <c r="N194" s="227" t="s">
        <v>38</v>
      </c>
      <c r="O194" s="91"/>
      <c r="P194" s="228">
        <f>O194*H194</f>
        <v>0</v>
      </c>
      <c r="Q194" s="228">
        <v>0</v>
      </c>
      <c r="R194" s="228">
        <f>Q194*H194</f>
        <v>0</v>
      </c>
      <c r="S194" s="228">
        <v>0</v>
      </c>
      <c r="T194" s="229">
        <f>S194*H194</f>
        <v>0</v>
      </c>
      <c r="U194" s="38"/>
      <c r="V194" s="38"/>
      <c r="W194" s="38"/>
      <c r="X194" s="38"/>
      <c r="Y194" s="38"/>
      <c r="Z194" s="38"/>
      <c r="AA194" s="38"/>
      <c r="AB194" s="38"/>
      <c r="AC194" s="38"/>
      <c r="AD194" s="38"/>
      <c r="AE194" s="38"/>
      <c r="AR194" s="230" t="s">
        <v>147</v>
      </c>
      <c r="AT194" s="230" t="s">
        <v>142</v>
      </c>
      <c r="AU194" s="230" t="s">
        <v>82</v>
      </c>
      <c r="AY194" s="17" t="s">
        <v>141</v>
      </c>
      <c r="BE194" s="231">
        <f>IF(N194="základní",J194,0)</f>
        <v>0</v>
      </c>
      <c r="BF194" s="231">
        <f>IF(N194="snížená",J194,0)</f>
        <v>0</v>
      </c>
      <c r="BG194" s="231">
        <f>IF(N194="zákl. přenesená",J194,0)</f>
        <v>0</v>
      </c>
      <c r="BH194" s="231">
        <f>IF(N194="sníž. přenesená",J194,0)</f>
        <v>0</v>
      </c>
      <c r="BI194" s="231">
        <f>IF(N194="nulová",J194,0)</f>
        <v>0</v>
      </c>
      <c r="BJ194" s="17" t="s">
        <v>80</v>
      </c>
      <c r="BK194" s="231">
        <f>ROUND(I194*H194,2)</f>
        <v>0</v>
      </c>
      <c r="BL194" s="17" t="s">
        <v>147</v>
      </c>
      <c r="BM194" s="230" t="s">
        <v>374</v>
      </c>
    </row>
    <row r="195" spans="1:65" s="2" customFormat="1" ht="24.15" customHeight="1">
      <c r="A195" s="38"/>
      <c r="B195" s="39"/>
      <c r="C195" s="219" t="s">
        <v>376</v>
      </c>
      <c r="D195" s="219" t="s">
        <v>142</v>
      </c>
      <c r="E195" s="220" t="s">
        <v>992</v>
      </c>
      <c r="F195" s="221" t="s">
        <v>993</v>
      </c>
      <c r="G195" s="222" t="s">
        <v>889</v>
      </c>
      <c r="H195" s="223">
        <v>7</v>
      </c>
      <c r="I195" s="224"/>
      <c r="J195" s="225">
        <f>ROUND(I195*H195,2)</f>
        <v>0</v>
      </c>
      <c r="K195" s="221" t="s">
        <v>1</v>
      </c>
      <c r="L195" s="44"/>
      <c r="M195" s="226" t="s">
        <v>1</v>
      </c>
      <c r="N195" s="227" t="s">
        <v>38</v>
      </c>
      <c r="O195" s="91"/>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147</v>
      </c>
      <c r="AT195" s="230" t="s">
        <v>142</v>
      </c>
      <c r="AU195" s="230" t="s">
        <v>82</v>
      </c>
      <c r="AY195" s="17" t="s">
        <v>141</v>
      </c>
      <c r="BE195" s="231">
        <f>IF(N195="základní",J195,0)</f>
        <v>0</v>
      </c>
      <c r="BF195" s="231">
        <f>IF(N195="snížená",J195,0)</f>
        <v>0</v>
      </c>
      <c r="BG195" s="231">
        <f>IF(N195="zákl. přenesená",J195,0)</f>
        <v>0</v>
      </c>
      <c r="BH195" s="231">
        <f>IF(N195="sníž. přenesená",J195,0)</f>
        <v>0</v>
      </c>
      <c r="BI195" s="231">
        <f>IF(N195="nulová",J195,0)</f>
        <v>0</v>
      </c>
      <c r="BJ195" s="17" t="s">
        <v>80</v>
      </c>
      <c r="BK195" s="231">
        <f>ROUND(I195*H195,2)</f>
        <v>0</v>
      </c>
      <c r="BL195" s="17" t="s">
        <v>147</v>
      </c>
      <c r="BM195" s="230" t="s">
        <v>379</v>
      </c>
    </row>
    <row r="196" spans="1:65" s="2" customFormat="1" ht="24.15" customHeight="1">
      <c r="A196" s="38"/>
      <c r="B196" s="39"/>
      <c r="C196" s="219" t="s">
        <v>225</v>
      </c>
      <c r="D196" s="219" t="s">
        <v>142</v>
      </c>
      <c r="E196" s="220" t="s">
        <v>994</v>
      </c>
      <c r="F196" s="221" t="s">
        <v>995</v>
      </c>
      <c r="G196" s="222" t="s">
        <v>889</v>
      </c>
      <c r="H196" s="223">
        <v>3</v>
      </c>
      <c r="I196" s="224"/>
      <c r="J196" s="225">
        <f>ROUND(I196*H196,2)</f>
        <v>0</v>
      </c>
      <c r="K196" s="221" t="s">
        <v>1</v>
      </c>
      <c r="L196" s="44"/>
      <c r="M196" s="226" t="s">
        <v>1</v>
      </c>
      <c r="N196" s="227" t="s">
        <v>38</v>
      </c>
      <c r="O196" s="91"/>
      <c r="P196" s="228">
        <f>O196*H196</f>
        <v>0</v>
      </c>
      <c r="Q196" s="228">
        <v>0</v>
      </c>
      <c r="R196" s="228">
        <f>Q196*H196</f>
        <v>0</v>
      </c>
      <c r="S196" s="228">
        <v>0</v>
      </c>
      <c r="T196" s="229">
        <f>S196*H196</f>
        <v>0</v>
      </c>
      <c r="U196" s="38"/>
      <c r="V196" s="38"/>
      <c r="W196" s="38"/>
      <c r="X196" s="38"/>
      <c r="Y196" s="38"/>
      <c r="Z196" s="38"/>
      <c r="AA196" s="38"/>
      <c r="AB196" s="38"/>
      <c r="AC196" s="38"/>
      <c r="AD196" s="38"/>
      <c r="AE196" s="38"/>
      <c r="AR196" s="230" t="s">
        <v>147</v>
      </c>
      <c r="AT196" s="230" t="s">
        <v>142</v>
      </c>
      <c r="AU196" s="230" t="s">
        <v>82</v>
      </c>
      <c r="AY196" s="17" t="s">
        <v>141</v>
      </c>
      <c r="BE196" s="231">
        <f>IF(N196="základní",J196,0)</f>
        <v>0</v>
      </c>
      <c r="BF196" s="231">
        <f>IF(N196="snížená",J196,0)</f>
        <v>0</v>
      </c>
      <c r="BG196" s="231">
        <f>IF(N196="zákl. přenesená",J196,0)</f>
        <v>0</v>
      </c>
      <c r="BH196" s="231">
        <f>IF(N196="sníž. přenesená",J196,0)</f>
        <v>0</v>
      </c>
      <c r="BI196" s="231">
        <f>IF(N196="nulová",J196,0)</f>
        <v>0</v>
      </c>
      <c r="BJ196" s="17" t="s">
        <v>80</v>
      </c>
      <c r="BK196" s="231">
        <f>ROUND(I196*H196,2)</f>
        <v>0</v>
      </c>
      <c r="BL196" s="17" t="s">
        <v>147</v>
      </c>
      <c r="BM196" s="230" t="s">
        <v>383</v>
      </c>
    </row>
    <row r="197" spans="1:65" s="2" customFormat="1" ht="24.15" customHeight="1">
      <c r="A197" s="38"/>
      <c r="B197" s="39"/>
      <c r="C197" s="219" t="s">
        <v>385</v>
      </c>
      <c r="D197" s="219" t="s">
        <v>142</v>
      </c>
      <c r="E197" s="220" t="s">
        <v>1199</v>
      </c>
      <c r="F197" s="221" t="s">
        <v>1146</v>
      </c>
      <c r="G197" s="222" t="s">
        <v>269</v>
      </c>
      <c r="H197" s="223">
        <v>730</v>
      </c>
      <c r="I197" s="224"/>
      <c r="J197" s="225">
        <f>ROUND(I197*H197,2)</f>
        <v>0</v>
      </c>
      <c r="K197" s="221" t="s">
        <v>890</v>
      </c>
      <c r="L197" s="44"/>
      <c r="M197" s="226" t="s">
        <v>1</v>
      </c>
      <c r="N197" s="227" t="s">
        <v>38</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147</v>
      </c>
      <c r="AT197" s="230" t="s">
        <v>142</v>
      </c>
      <c r="AU197" s="230" t="s">
        <v>82</v>
      </c>
      <c r="AY197" s="17" t="s">
        <v>141</v>
      </c>
      <c r="BE197" s="231">
        <f>IF(N197="základní",J197,0)</f>
        <v>0</v>
      </c>
      <c r="BF197" s="231">
        <f>IF(N197="snížená",J197,0)</f>
        <v>0</v>
      </c>
      <c r="BG197" s="231">
        <f>IF(N197="zákl. přenesená",J197,0)</f>
        <v>0</v>
      </c>
      <c r="BH197" s="231">
        <f>IF(N197="sníž. přenesená",J197,0)</f>
        <v>0</v>
      </c>
      <c r="BI197" s="231">
        <f>IF(N197="nulová",J197,0)</f>
        <v>0</v>
      </c>
      <c r="BJ197" s="17" t="s">
        <v>80</v>
      </c>
      <c r="BK197" s="231">
        <f>ROUND(I197*H197,2)</f>
        <v>0</v>
      </c>
      <c r="BL197" s="17" t="s">
        <v>147</v>
      </c>
      <c r="BM197" s="230" t="s">
        <v>388</v>
      </c>
    </row>
    <row r="198" spans="1:51" s="14" customFormat="1" ht="12">
      <c r="A198" s="14"/>
      <c r="B198" s="259"/>
      <c r="C198" s="260"/>
      <c r="D198" s="234" t="s">
        <v>148</v>
      </c>
      <c r="E198" s="261" t="s">
        <v>1</v>
      </c>
      <c r="F198" s="262" t="s">
        <v>1176</v>
      </c>
      <c r="G198" s="260"/>
      <c r="H198" s="261" t="s">
        <v>1</v>
      </c>
      <c r="I198" s="263"/>
      <c r="J198" s="260"/>
      <c r="K198" s="260"/>
      <c r="L198" s="264"/>
      <c r="M198" s="265"/>
      <c r="N198" s="266"/>
      <c r="O198" s="266"/>
      <c r="P198" s="266"/>
      <c r="Q198" s="266"/>
      <c r="R198" s="266"/>
      <c r="S198" s="266"/>
      <c r="T198" s="267"/>
      <c r="U198" s="14"/>
      <c r="V198" s="14"/>
      <c r="W198" s="14"/>
      <c r="X198" s="14"/>
      <c r="Y198" s="14"/>
      <c r="Z198" s="14"/>
      <c r="AA198" s="14"/>
      <c r="AB198" s="14"/>
      <c r="AC198" s="14"/>
      <c r="AD198" s="14"/>
      <c r="AE198" s="14"/>
      <c r="AT198" s="268" t="s">
        <v>148</v>
      </c>
      <c r="AU198" s="268" t="s">
        <v>82</v>
      </c>
      <c r="AV198" s="14" t="s">
        <v>80</v>
      </c>
      <c r="AW198" s="14" t="s">
        <v>30</v>
      </c>
      <c r="AX198" s="14" t="s">
        <v>73</v>
      </c>
      <c r="AY198" s="268" t="s">
        <v>141</v>
      </c>
    </row>
    <row r="199" spans="1:51" s="12" customFormat="1" ht="12">
      <c r="A199" s="12"/>
      <c r="B199" s="232"/>
      <c r="C199" s="233"/>
      <c r="D199" s="234" t="s">
        <v>148</v>
      </c>
      <c r="E199" s="235" t="s">
        <v>1</v>
      </c>
      <c r="F199" s="236" t="s">
        <v>1200</v>
      </c>
      <c r="G199" s="233"/>
      <c r="H199" s="237">
        <v>730</v>
      </c>
      <c r="I199" s="238"/>
      <c r="J199" s="233"/>
      <c r="K199" s="233"/>
      <c r="L199" s="239"/>
      <c r="M199" s="240"/>
      <c r="N199" s="241"/>
      <c r="O199" s="241"/>
      <c r="P199" s="241"/>
      <c r="Q199" s="241"/>
      <c r="R199" s="241"/>
      <c r="S199" s="241"/>
      <c r="T199" s="242"/>
      <c r="U199" s="12"/>
      <c r="V199" s="12"/>
      <c r="W199" s="12"/>
      <c r="X199" s="12"/>
      <c r="Y199" s="12"/>
      <c r="Z199" s="12"/>
      <c r="AA199" s="12"/>
      <c r="AB199" s="12"/>
      <c r="AC199" s="12"/>
      <c r="AD199" s="12"/>
      <c r="AE199" s="12"/>
      <c r="AT199" s="243" t="s">
        <v>148</v>
      </c>
      <c r="AU199" s="243" t="s">
        <v>82</v>
      </c>
      <c r="AV199" s="12" t="s">
        <v>82</v>
      </c>
      <c r="AW199" s="12" t="s">
        <v>30</v>
      </c>
      <c r="AX199" s="12" t="s">
        <v>73</v>
      </c>
      <c r="AY199" s="243" t="s">
        <v>141</v>
      </c>
    </row>
    <row r="200" spans="1:51" s="13" customFormat="1" ht="12">
      <c r="A200" s="13"/>
      <c r="B200" s="244"/>
      <c r="C200" s="245"/>
      <c r="D200" s="234" t="s">
        <v>148</v>
      </c>
      <c r="E200" s="246" t="s">
        <v>1</v>
      </c>
      <c r="F200" s="247" t="s">
        <v>150</v>
      </c>
      <c r="G200" s="245"/>
      <c r="H200" s="248">
        <v>730</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148</v>
      </c>
      <c r="AU200" s="254" t="s">
        <v>82</v>
      </c>
      <c r="AV200" s="13" t="s">
        <v>147</v>
      </c>
      <c r="AW200" s="13" t="s">
        <v>30</v>
      </c>
      <c r="AX200" s="13" t="s">
        <v>80</v>
      </c>
      <c r="AY200" s="254" t="s">
        <v>141</v>
      </c>
    </row>
    <row r="201" spans="1:65" s="2" customFormat="1" ht="24.15" customHeight="1">
      <c r="A201" s="38"/>
      <c r="B201" s="39"/>
      <c r="C201" s="219" t="s">
        <v>234</v>
      </c>
      <c r="D201" s="219" t="s">
        <v>142</v>
      </c>
      <c r="E201" s="220" t="s">
        <v>1201</v>
      </c>
      <c r="F201" s="221" t="s">
        <v>1146</v>
      </c>
      <c r="G201" s="222" t="s">
        <v>269</v>
      </c>
      <c r="H201" s="223">
        <v>1840</v>
      </c>
      <c r="I201" s="224"/>
      <c r="J201" s="225">
        <f>ROUND(I201*H201,2)</f>
        <v>0</v>
      </c>
      <c r="K201" s="221" t="s">
        <v>890</v>
      </c>
      <c r="L201" s="44"/>
      <c r="M201" s="226" t="s">
        <v>1</v>
      </c>
      <c r="N201" s="227" t="s">
        <v>38</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147</v>
      </c>
      <c r="AT201" s="230" t="s">
        <v>142</v>
      </c>
      <c r="AU201" s="230" t="s">
        <v>82</v>
      </c>
      <c r="AY201" s="17" t="s">
        <v>141</v>
      </c>
      <c r="BE201" s="231">
        <f>IF(N201="základní",J201,0)</f>
        <v>0</v>
      </c>
      <c r="BF201" s="231">
        <f>IF(N201="snížená",J201,0)</f>
        <v>0</v>
      </c>
      <c r="BG201" s="231">
        <f>IF(N201="zákl. přenesená",J201,0)</f>
        <v>0</v>
      </c>
      <c r="BH201" s="231">
        <f>IF(N201="sníž. přenesená",J201,0)</f>
        <v>0</v>
      </c>
      <c r="BI201" s="231">
        <f>IF(N201="nulová",J201,0)</f>
        <v>0</v>
      </c>
      <c r="BJ201" s="17" t="s">
        <v>80</v>
      </c>
      <c r="BK201" s="231">
        <f>ROUND(I201*H201,2)</f>
        <v>0</v>
      </c>
      <c r="BL201" s="17" t="s">
        <v>147</v>
      </c>
      <c r="BM201" s="230" t="s">
        <v>392</v>
      </c>
    </row>
    <row r="202" spans="1:47" s="2" customFormat="1" ht="12">
      <c r="A202" s="38"/>
      <c r="B202" s="39"/>
      <c r="C202" s="40"/>
      <c r="D202" s="234" t="s">
        <v>154</v>
      </c>
      <c r="E202" s="40"/>
      <c r="F202" s="255" t="s">
        <v>1202</v>
      </c>
      <c r="G202" s="40"/>
      <c r="H202" s="40"/>
      <c r="I202" s="256"/>
      <c r="J202" s="40"/>
      <c r="K202" s="40"/>
      <c r="L202" s="44"/>
      <c r="M202" s="257"/>
      <c r="N202" s="258"/>
      <c r="O202" s="91"/>
      <c r="P202" s="91"/>
      <c r="Q202" s="91"/>
      <c r="R202" s="91"/>
      <c r="S202" s="91"/>
      <c r="T202" s="92"/>
      <c r="U202" s="38"/>
      <c r="V202" s="38"/>
      <c r="W202" s="38"/>
      <c r="X202" s="38"/>
      <c r="Y202" s="38"/>
      <c r="Z202" s="38"/>
      <c r="AA202" s="38"/>
      <c r="AB202" s="38"/>
      <c r="AC202" s="38"/>
      <c r="AD202" s="38"/>
      <c r="AE202" s="38"/>
      <c r="AT202" s="17" t="s">
        <v>154</v>
      </c>
      <c r="AU202" s="17" t="s">
        <v>82</v>
      </c>
    </row>
    <row r="203" spans="1:65" s="2" customFormat="1" ht="24.15" customHeight="1">
      <c r="A203" s="38"/>
      <c r="B203" s="39"/>
      <c r="C203" s="219" t="s">
        <v>393</v>
      </c>
      <c r="D203" s="219" t="s">
        <v>142</v>
      </c>
      <c r="E203" s="220" t="s">
        <v>1203</v>
      </c>
      <c r="F203" s="221" t="s">
        <v>1204</v>
      </c>
      <c r="G203" s="222" t="s">
        <v>269</v>
      </c>
      <c r="H203" s="223">
        <v>730</v>
      </c>
      <c r="I203" s="224"/>
      <c r="J203" s="225">
        <f>ROUND(I203*H203,2)</f>
        <v>0</v>
      </c>
      <c r="K203" s="221" t="s">
        <v>890</v>
      </c>
      <c r="L203" s="44"/>
      <c r="M203" s="226" t="s">
        <v>1</v>
      </c>
      <c r="N203" s="227" t="s">
        <v>38</v>
      </c>
      <c r="O203" s="91"/>
      <c r="P203" s="228">
        <f>O203*H203</f>
        <v>0</v>
      </c>
      <c r="Q203" s="228">
        <v>0</v>
      </c>
      <c r="R203" s="228">
        <f>Q203*H203</f>
        <v>0</v>
      </c>
      <c r="S203" s="228">
        <v>0</v>
      </c>
      <c r="T203" s="229">
        <f>S203*H203</f>
        <v>0</v>
      </c>
      <c r="U203" s="38"/>
      <c r="V203" s="38"/>
      <c r="W203" s="38"/>
      <c r="X203" s="38"/>
      <c r="Y203" s="38"/>
      <c r="Z203" s="38"/>
      <c r="AA203" s="38"/>
      <c r="AB203" s="38"/>
      <c r="AC203" s="38"/>
      <c r="AD203" s="38"/>
      <c r="AE203" s="38"/>
      <c r="AR203" s="230" t="s">
        <v>147</v>
      </c>
      <c r="AT203" s="230" t="s">
        <v>142</v>
      </c>
      <c r="AU203" s="230" t="s">
        <v>82</v>
      </c>
      <c r="AY203" s="17" t="s">
        <v>141</v>
      </c>
      <c r="BE203" s="231">
        <f>IF(N203="základní",J203,0)</f>
        <v>0</v>
      </c>
      <c r="BF203" s="231">
        <f>IF(N203="snížená",J203,0)</f>
        <v>0</v>
      </c>
      <c r="BG203" s="231">
        <f>IF(N203="zákl. přenesená",J203,0)</f>
        <v>0</v>
      </c>
      <c r="BH203" s="231">
        <f>IF(N203="sníž. přenesená",J203,0)</f>
        <v>0</v>
      </c>
      <c r="BI203" s="231">
        <f>IF(N203="nulová",J203,0)</f>
        <v>0</v>
      </c>
      <c r="BJ203" s="17" t="s">
        <v>80</v>
      </c>
      <c r="BK203" s="231">
        <f>ROUND(I203*H203,2)</f>
        <v>0</v>
      </c>
      <c r="BL203" s="17" t="s">
        <v>147</v>
      </c>
      <c r="BM203" s="230" t="s">
        <v>396</v>
      </c>
    </row>
    <row r="204" spans="1:65" s="2" customFormat="1" ht="14.4" customHeight="1">
      <c r="A204" s="38"/>
      <c r="B204" s="39"/>
      <c r="C204" s="273" t="s">
        <v>239</v>
      </c>
      <c r="D204" s="273" t="s">
        <v>153</v>
      </c>
      <c r="E204" s="274" t="s">
        <v>1003</v>
      </c>
      <c r="F204" s="275" t="s">
        <v>1004</v>
      </c>
      <c r="G204" s="276" t="s">
        <v>352</v>
      </c>
      <c r="H204" s="277">
        <v>21.9</v>
      </c>
      <c r="I204" s="278"/>
      <c r="J204" s="279">
        <f>ROUND(I204*H204,2)</f>
        <v>0</v>
      </c>
      <c r="K204" s="275" t="s">
        <v>890</v>
      </c>
      <c r="L204" s="280"/>
      <c r="M204" s="281" t="s">
        <v>1</v>
      </c>
      <c r="N204" s="282" t="s">
        <v>38</v>
      </c>
      <c r="O204" s="91"/>
      <c r="P204" s="228">
        <f>O204*H204</f>
        <v>0</v>
      </c>
      <c r="Q204" s="228">
        <v>0</v>
      </c>
      <c r="R204" s="228">
        <f>Q204*H204</f>
        <v>0</v>
      </c>
      <c r="S204" s="228">
        <v>0</v>
      </c>
      <c r="T204" s="229">
        <f>S204*H204</f>
        <v>0</v>
      </c>
      <c r="U204" s="38"/>
      <c r="V204" s="38"/>
      <c r="W204" s="38"/>
      <c r="X204" s="38"/>
      <c r="Y204" s="38"/>
      <c r="Z204" s="38"/>
      <c r="AA204" s="38"/>
      <c r="AB204" s="38"/>
      <c r="AC204" s="38"/>
      <c r="AD204" s="38"/>
      <c r="AE204" s="38"/>
      <c r="AR204" s="230" t="s">
        <v>162</v>
      </c>
      <c r="AT204" s="230" t="s">
        <v>153</v>
      </c>
      <c r="AU204" s="230" t="s">
        <v>82</v>
      </c>
      <c r="AY204" s="17" t="s">
        <v>141</v>
      </c>
      <c r="BE204" s="231">
        <f>IF(N204="základní",J204,0)</f>
        <v>0</v>
      </c>
      <c r="BF204" s="231">
        <f>IF(N204="snížená",J204,0)</f>
        <v>0</v>
      </c>
      <c r="BG204" s="231">
        <f>IF(N204="zákl. přenesená",J204,0)</f>
        <v>0</v>
      </c>
      <c r="BH204" s="231">
        <f>IF(N204="sníž. přenesená",J204,0)</f>
        <v>0</v>
      </c>
      <c r="BI204" s="231">
        <f>IF(N204="nulová",J204,0)</f>
        <v>0</v>
      </c>
      <c r="BJ204" s="17" t="s">
        <v>80</v>
      </c>
      <c r="BK204" s="231">
        <f>ROUND(I204*H204,2)</f>
        <v>0</v>
      </c>
      <c r="BL204" s="17" t="s">
        <v>147</v>
      </c>
      <c r="BM204" s="230" t="s">
        <v>400</v>
      </c>
    </row>
    <row r="205" spans="1:65" s="2" customFormat="1" ht="24.15" customHeight="1">
      <c r="A205" s="38"/>
      <c r="B205" s="39"/>
      <c r="C205" s="219" t="s">
        <v>402</v>
      </c>
      <c r="D205" s="219" t="s">
        <v>142</v>
      </c>
      <c r="E205" s="220" t="s">
        <v>1205</v>
      </c>
      <c r="F205" s="221" t="s">
        <v>1206</v>
      </c>
      <c r="G205" s="222" t="s">
        <v>269</v>
      </c>
      <c r="H205" s="223">
        <v>1438</v>
      </c>
      <c r="I205" s="224"/>
      <c r="J205" s="225">
        <f>ROUND(I205*H205,2)</f>
        <v>0</v>
      </c>
      <c r="K205" s="221" t="s">
        <v>890</v>
      </c>
      <c r="L205" s="44"/>
      <c r="M205" s="226" t="s">
        <v>1</v>
      </c>
      <c r="N205" s="227" t="s">
        <v>38</v>
      </c>
      <c r="O205" s="91"/>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147</v>
      </c>
      <c r="AT205" s="230" t="s">
        <v>142</v>
      </c>
      <c r="AU205" s="230" t="s">
        <v>82</v>
      </c>
      <c r="AY205" s="17" t="s">
        <v>141</v>
      </c>
      <c r="BE205" s="231">
        <f>IF(N205="základní",J205,0)</f>
        <v>0</v>
      </c>
      <c r="BF205" s="231">
        <f>IF(N205="snížená",J205,0)</f>
        <v>0</v>
      </c>
      <c r="BG205" s="231">
        <f>IF(N205="zákl. přenesená",J205,0)</f>
        <v>0</v>
      </c>
      <c r="BH205" s="231">
        <f>IF(N205="sníž. přenesená",J205,0)</f>
        <v>0</v>
      </c>
      <c r="BI205" s="231">
        <f>IF(N205="nulová",J205,0)</f>
        <v>0</v>
      </c>
      <c r="BJ205" s="17" t="s">
        <v>80</v>
      </c>
      <c r="BK205" s="231">
        <f>ROUND(I205*H205,2)</f>
        <v>0</v>
      </c>
      <c r="BL205" s="17" t="s">
        <v>147</v>
      </c>
      <c r="BM205" s="230" t="s">
        <v>405</v>
      </c>
    </row>
    <row r="206" spans="1:65" s="2" customFormat="1" ht="14.4" customHeight="1">
      <c r="A206" s="38"/>
      <c r="B206" s="39"/>
      <c r="C206" s="273" t="s">
        <v>243</v>
      </c>
      <c r="D206" s="273" t="s">
        <v>153</v>
      </c>
      <c r="E206" s="274" t="s">
        <v>1150</v>
      </c>
      <c r="F206" s="275" t="s">
        <v>1151</v>
      </c>
      <c r="G206" s="276" t="s">
        <v>352</v>
      </c>
      <c r="H206" s="277">
        <v>43.14</v>
      </c>
      <c r="I206" s="278"/>
      <c r="J206" s="279">
        <f>ROUND(I206*H206,2)</f>
        <v>0</v>
      </c>
      <c r="K206" s="275" t="s">
        <v>890</v>
      </c>
      <c r="L206" s="280"/>
      <c r="M206" s="281" t="s">
        <v>1</v>
      </c>
      <c r="N206" s="282" t="s">
        <v>38</v>
      </c>
      <c r="O206" s="91"/>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162</v>
      </c>
      <c r="AT206" s="230" t="s">
        <v>153</v>
      </c>
      <c r="AU206" s="230" t="s">
        <v>82</v>
      </c>
      <c r="AY206" s="17" t="s">
        <v>141</v>
      </c>
      <c r="BE206" s="231">
        <f>IF(N206="základní",J206,0)</f>
        <v>0</v>
      </c>
      <c r="BF206" s="231">
        <f>IF(N206="snížená",J206,0)</f>
        <v>0</v>
      </c>
      <c r="BG206" s="231">
        <f>IF(N206="zákl. přenesená",J206,0)</f>
        <v>0</v>
      </c>
      <c r="BH206" s="231">
        <f>IF(N206="sníž. přenesená",J206,0)</f>
        <v>0</v>
      </c>
      <c r="BI206" s="231">
        <f>IF(N206="nulová",J206,0)</f>
        <v>0</v>
      </c>
      <c r="BJ206" s="17" t="s">
        <v>80</v>
      </c>
      <c r="BK206" s="231">
        <f>ROUND(I206*H206,2)</f>
        <v>0</v>
      </c>
      <c r="BL206" s="17" t="s">
        <v>147</v>
      </c>
      <c r="BM206" s="230" t="s">
        <v>410</v>
      </c>
    </row>
    <row r="207" spans="1:65" s="2" customFormat="1" ht="24.15" customHeight="1">
      <c r="A207" s="38"/>
      <c r="B207" s="39"/>
      <c r="C207" s="219" t="s">
        <v>412</v>
      </c>
      <c r="D207" s="219" t="s">
        <v>142</v>
      </c>
      <c r="E207" s="220" t="s">
        <v>1005</v>
      </c>
      <c r="F207" s="221" t="s">
        <v>1006</v>
      </c>
      <c r="G207" s="222" t="s">
        <v>269</v>
      </c>
      <c r="H207" s="223">
        <v>730</v>
      </c>
      <c r="I207" s="224"/>
      <c r="J207" s="225">
        <f>ROUND(I207*H207,2)</f>
        <v>0</v>
      </c>
      <c r="K207" s="221" t="s">
        <v>890</v>
      </c>
      <c r="L207" s="44"/>
      <c r="M207" s="226" t="s">
        <v>1</v>
      </c>
      <c r="N207" s="227" t="s">
        <v>38</v>
      </c>
      <c r="O207" s="91"/>
      <c r="P207" s="228">
        <f>O207*H207</f>
        <v>0</v>
      </c>
      <c r="Q207" s="228">
        <v>0</v>
      </c>
      <c r="R207" s="228">
        <f>Q207*H207</f>
        <v>0</v>
      </c>
      <c r="S207" s="228">
        <v>0</v>
      </c>
      <c r="T207" s="229">
        <f>S207*H207</f>
        <v>0</v>
      </c>
      <c r="U207" s="38"/>
      <c r="V207" s="38"/>
      <c r="W207" s="38"/>
      <c r="X207" s="38"/>
      <c r="Y207" s="38"/>
      <c r="Z207" s="38"/>
      <c r="AA207" s="38"/>
      <c r="AB207" s="38"/>
      <c r="AC207" s="38"/>
      <c r="AD207" s="38"/>
      <c r="AE207" s="38"/>
      <c r="AR207" s="230" t="s">
        <v>147</v>
      </c>
      <c r="AT207" s="230" t="s">
        <v>142</v>
      </c>
      <c r="AU207" s="230" t="s">
        <v>82</v>
      </c>
      <c r="AY207" s="17" t="s">
        <v>141</v>
      </c>
      <c r="BE207" s="231">
        <f>IF(N207="základní",J207,0)</f>
        <v>0</v>
      </c>
      <c r="BF207" s="231">
        <f>IF(N207="snížená",J207,0)</f>
        <v>0</v>
      </c>
      <c r="BG207" s="231">
        <f>IF(N207="zákl. přenesená",J207,0)</f>
        <v>0</v>
      </c>
      <c r="BH207" s="231">
        <f>IF(N207="sníž. přenesená",J207,0)</f>
        <v>0</v>
      </c>
      <c r="BI207" s="231">
        <f>IF(N207="nulová",J207,0)</f>
        <v>0</v>
      </c>
      <c r="BJ207" s="17" t="s">
        <v>80</v>
      </c>
      <c r="BK207" s="231">
        <f>ROUND(I207*H207,2)</f>
        <v>0</v>
      </c>
      <c r="BL207" s="17" t="s">
        <v>147</v>
      </c>
      <c r="BM207" s="230" t="s">
        <v>415</v>
      </c>
    </row>
    <row r="208" spans="1:65" s="2" customFormat="1" ht="24.15" customHeight="1">
      <c r="A208" s="38"/>
      <c r="B208" s="39"/>
      <c r="C208" s="219" t="s">
        <v>247</v>
      </c>
      <c r="D208" s="219" t="s">
        <v>142</v>
      </c>
      <c r="E208" s="220" t="s">
        <v>1152</v>
      </c>
      <c r="F208" s="221" t="s">
        <v>1153</v>
      </c>
      <c r="G208" s="222" t="s">
        <v>269</v>
      </c>
      <c r="H208" s="223">
        <v>1438</v>
      </c>
      <c r="I208" s="224"/>
      <c r="J208" s="225">
        <f>ROUND(I208*H208,2)</f>
        <v>0</v>
      </c>
      <c r="K208" s="221" t="s">
        <v>890</v>
      </c>
      <c r="L208" s="44"/>
      <c r="M208" s="226" t="s">
        <v>1</v>
      </c>
      <c r="N208" s="227" t="s">
        <v>38</v>
      </c>
      <c r="O208" s="91"/>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147</v>
      </c>
      <c r="AT208" s="230" t="s">
        <v>142</v>
      </c>
      <c r="AU208" s="230" t="s">
        <v>82</v>
      </c>
      <c r="AY208" s="17" t="s">
        <v>141</v>
      </c>
      <c r="BE208" s="231">
        <f>IF(N208="základní",J208,0)</f>
        <v>0</v>
      </c>
      <c r="BF208" s="231">
        <f>IF(N208="snížená",J208,0)</f>
        <v>0</v>
      </c>
      <c r="BG208" s="231">
        <f>IF(N208="zákl. přenesená",J208,0)</f>
        <v>0</v>
      </c>
      <c r="BH208" s="231">
        <f>IF(N208="sníž. přenesená",J208,0)</f>
        <v>0</v>
      </c>
      <c r="BI208" s="231">
        <f>IF(N208="nulová",J208,0)</f>
        <v>0</v>
      </c>
      <c r="BJ208" s="17" t="s">
        <v>80</v>
      </c>
      <c r="BK208" s="231">
        <f>ROUND(I208*H208,2)</f>
        <v>0</v>
      </c>
      <c r="BL208" s="17" t="s">
        <v>147</v>
      </c>
      <c r="BM208" s="230" t="s">
        <v>419</v>
      </c>
    </row>
    <row r="209" spans="1:65" s="2" customFormat="1" ht="24.15" customHeight="1">
      <c r="A209" s="38"/>
      <c r="B209" s="39"/>
      <c r="C209" s="219" t="s">
        <v>421</v>
      </c>
      <c r="D209" s="219" t="s">
        <v>142</v>
      </c>
      <c r="E209" s="220" t="s">
        <v>368</v>
      </c>
      <c r="F209" s="221" t="s">
        <v>369</v>
      </c>
      <c r="G209" s="222" t="s">
        <v>269</v>
      </c>
      <c r="H209" s="223">
        <v>1438</v>
      </c>
      <c r="I209" s="224"/>
      <c r="J209" s="225">
        <f>ROUND(I209*H209,2)</f>
        <v>0</v>
      </c>
      <c r="K209" s="221" t="s">
        <v>890</v>
      </c>
      <c r="L209" s="44"/>
      <c r="M209" s="226" t="s">
        <v>1</v>
      </c>
      <c r="N209" s="227" t="s">
        <v>38</v>
      </c>
      <c r="O209" s="91"/>
      <c r="P209" s="228">
        <f>O209*H209</f>
        <v>0</v>
      </c>
      <c r="Q209" s="228">
        <v>0</v>
      </c>
      <c r="R209" s="228">
        <f>Q209*H209</f>
        <v>0</v>
      </c>
      <c r="S209" s="228">
        <v>0</v>
      </c>
      <c r="T209" s="229">
        <f>S209*H209</f>
        <v>0</v>
      </c>
      <c r="U209" s="38"/>
      <c r="V209" s="38"/>
      <c r="W209" s="38"/>
      <c r="X209" s="38"/>
      <c r="Y209" s="38"/>
      <c r="Z209" s="38"/>
      <c r="AA209" s="38"/>
      <c r="AB209" s="38"/>
      <c r="AC209" s="38"/>
      <c r="AD209" s="38"/>
      <c r="AE209" s="38"/>
      <c r="AR209" s="230" t="s">
        <v>147</v>
      </c>
      <c r="AT209" s="230" t="s">
        <v>142</v>
      </c>
      <c r="AU209" s="230" t="s">
        <v>82</v>
      </c>
      <c r="AY209" s="17" t="s">
        <v>141</v>
      </c>
      <c r="BE209" s="231">
        <f>IF(N209="základní",J209,0)</f>
        <v>0</v>
      </c>
      <c r="BF209" s="231">
        <f>IF(N209="snížená",J209,0)</f>
        <v>0</v>
      </c>
      <c r="BG209" s="231">
        <f>IF(N209="zákl. přenesená",J209,0)</f>
        <v>0</v>
      </c>
      <c r="BH209" s="231">
        <f>IF(N209="sníž. přenesená",J209,0)</f>
        <v>0</v>
      </c>
      <c r="BI209" s="231">
        <f>IF(N209="nulová",J209,0)</f>
        <v>0</v>
      </c>
      <c r="BJ209" s="17" t="s">
        <v>80</v>
      </c>
      <c r="BK209" s="231">
        <f>ROUND(I209*H209,2)</f>
        <v>0</v>
      </c>
      <c r="BL209" s="17" t="s">
        <v>147</v>
      </c>
      <c r="BM209" s="230" t="s">
        <v>424</v>
      </c>
    </row>
    <row r="210" spans="1:51" s="14" customFormat="1" ht="12">
      <c r="A210" s="14"/>
      <c r="B210" s="259"/>
      <c r="C210" s="260"/>
      <c r="D210" s="234" t="s">
        <v>148</v>
      </c>
      <c r="E210" s="261" t="s">
        <v>1</v>
      </c>
      <c r="F210" s="262" t="s">
        <v>1176</v>
      </c>
      <c r="G210" s="260"/>
      <c r="H210" s="261" t="s">
        <v>1</v>
      </c>
      <c r="I210" s="263"/>
      <c r="J210" s="260"/>
      <c r="K210" s="260"/>
      <c r="L210" s="264"/>
      <c r="M210" s="265"/>
      <c r="N210" s="266"/>
      <c r="O210" s="266"/>
      <c r="P210" s="266"/>
      <c r="Q210" s="266"/>
      <c r="R210" s="266"/>
      <c r="S210" s="266"/>
      <c r="T210" s="267"/>
      <c r="U210" s="14"/>
      <c r="V210" s="14"/>
      <c r="W210" s="14"/>
      <c r="X210" s="14"/>
      <c r="Y210" s="14"/>
      <c r="Z210" s="14"/>
      <c r="AA210" s="14"/>
      <c r="AB210" s="14"/>
      <c r="AC210" s="14"/>
      <c r="AD210" s="14"/>
      <c r="AE210" s="14"/>
      <c r="AT210" s="268" t="s">
        <v>148</v>
      </c>
      <c r="AU210" s="268" t="s">
        <v>82</v>
      </c>
      <c r="AV210" s="14" t="s">
        <v>80</v>
      </c>
      <c r="AW210" s="14" t="s">
        <v>30</v>
      </c>
      <c r="AX210" s="14" t="s">
        <v>73</v>
      </c>
      <c r="AY210" s="268" t="s">
        <v>141</v>
      </c>
    </row>
    <row r="211" spans="1:51" s="12" customFormat="1" ht="12">
      <c r="A211" s="12"/>
      <c r="B211" s="232"/>
      <c r="C211" s="233"/>
      <c r="D211" s="234" t="s">
        <v>148</v>
      </c>
      <c r="E211" s="235" t="s">
        <v>1</v>
      </c>
      <c r="F211" s="236" t="s">
        <v>1207</v>
      </c>
      <c r="G211" s="233"/>
      <c r="H211" s="237">
        <v>1438</v>
      </c>
      <c r="I211" s="238"/>
      <c r="J211" s="233"/>
      <c r="K211" s="233"/>
      <c r="L211" s="239"/>
      <c r="M211" s="240"/>
      <c r="N211" s="241"/>
      <c r="O211" s="241"/>
      <c r="P211" s="241"/>
      <c r="Q211" s="241"/>
      <c r="R211" s="241"/>
      <c r="S211" s="241"/>
      <c r="T211" s="242"/>
      <c r="U211" s="12"/>
      <c r="V211" s="12"/>
      <c r="W211" s="12"/>
      <c r="X211" s="12"/>
      <c r="Y211" s="12"/>
      <c r="Z211" s="12"/>
      <c r="AA211" s="12"/>
      <c r="AB211" s="12"/>
      <c r="AC211" s="12"/>
      <c r="AD211" s="12"/>
      <c r="AE211" s="12"/>
      <c r="AT211" s="243" t="s">
        <v>148</v>
      </c>
      <c r="AU211" s="243" t="s">
        <v>82</v>
      </c>
      <c r="AV211" s="12" t="s">
        <v>82</v>
      </c>
      <c r="AW211" s="12" t="s">
        <v>30</v>
      </c>
      <c r="AX211" s="12" t="s">
        <v>73</v>
      </c>
      <c r="AY211" s="243" t="s">
        <v>141</v>
      </c>
    </row>
    <row r="212" spans="1:51" s="13" customFormat="1" ht="12">
      <c r="A212" s="13"/>
      <c r="B212" s="244"/>
      <c r="C212" s="245"/>
      <c r="D212" s="234" t="s">
        <v>148</v>
      </c>
      <c r="E212" s="246" t="s">
        <v>1</v>
      </c>
      <c r="F212" s="247" t="s">
        <v>150</v>
      </c>
      <c r="G212" s="245"/>
      <c r="H212" s="248">
        <v>1438</v>
      </c>
      <c r="I212" s="249"/>
      <c r="J212" s="245"/>
      <c r="K212" s="245"/>
      <c r="L212" s="250"/>
      <c r="M212" s="251"/>
      <c r="N212" s="252"/>
      <c r="O212" s="252"/>
      <c r="P212" s="252"/>
      <c r="Q212" s="252"/>
      <c r="R212" s="252"/>
      <c r="S212" s="252"/>
      <c r="T212" s="253"/>
      <c r="U212" s="13"/>
      <c r="V212" s="13"/>
      <c r="W212" s="13"/>
      <c r="X212" s="13"/>
      <c r="Y212" s="13"/>
      <c r="Z212" s="13"/>
      <c r="AA212" s="13"/>
      <c r="AB212" s="13"/>
      <c r="AC212" s="13"/>
      <c r="AD212" s="13"/>
      <c r="AE212" s="13"/>
      <c r="AT212" s="254" t="s">
        <v>148</v>
      </c>
      <c r="AU212" s="254" t="s">
        <v>82</v>
      </c>
      <c r="AV212" s="13" t="s">
        <v>147</v>
      </c>
      <c r="AW212" s="13" t="s">
        <v>30</v>
      </c>
      <c r="AX212" s="13" t="s">
        <v>80</v>
      </c>
      <c r="AY212" s="254" t="s">
        <v>141</v>
      </c>
    </row>
    <row r="213" spans="1:65" s="2" customFormat="1" ht="14.4" customHeight="1">
      <c r="A213" s="38"/>
      <c r="B213" s="39"/>
      <c r="C213" s="273" t="s">
        <v>253</v>
      </c>
      <c r="D213" s="273" t="s">
        <v>153</v>
      </c>
      <c r="E213" s="274" t="s">
        <v>372</v>
      </c>
      <c r="F213" s="275" t="s">
        <v>373</v>
      </c>
      <c r="G213" s="276" t="s">
        <v>331</v>
      </c>
      <c r="H213" s="277">
        <v>201.76</v>
      </c>
      <c r="I213" s="278"/>
      <c r="J213" s="279">
        <f>ROUND(I213*H213,2)</f>
        <v>0</v>
      </c>
      <c r="K213" s="275" t="s">
        <v>890</v>
      </c>
      <c r="L213" s="280"/>
      <c r="M213" s="281" t="s">
        <v>1</v>
      </c>
      <c r="N213" s="282" t="s">
        <v>38</v>
      </c>
      <c r="O213" s="91"/>
      <c r="P213" s="228">
        <f>O213*H213</f>
        <v>0</v>
      </c>
      <c r="Q213" s="228">
        <v>0</v>
      </c>
      <c r="R213" s="228">
        <f>Q213*H213</f>
        <v>0</v>
      </c>
      <c r="S213" s="228">
        <v>0</v>
      </c>
      <c r="T213" s="229">
        <f>S213*H213</f>
        <v>0</v>
      </c>
      <c r="U213" s="38"/>
      <c r="V213" s="38"/>
      <c r="W213" s="38"/>
      <c r="X213" s="38"/>
      <c r="Y213" s="38"/>
      <c r="Z213" s="38"/>
      <c r="AA213" s="38"/>
      <c r="AB213" s="38"/>
      <c r="AC213" s="38"/>
      <c r="AD213" s="38"/>
      <c r="AE213" s="38"/>
      <c r="AR213" s="230" t="s">
        <v>162</v>
      </c>
      <c r="AT213" s="230" t="s">
        <v>153</v>
      </c>
      <c r="AU213" s="230" t="s">
        <v>82</v>
      </c>
      <c r="AY213" s="17" t="s">
        <v>141</v>
      </c>
      <c r="BE213" s="231">
        <f>IF(N213="základní",J213,0)</f>
        <v>0</v>
      </c>
      <c r="BF213" s="231">
        <f>IF(N213="snížená",J213,0)</f>
        <v>0</v>
      </c>
      <c r="BG213" s="231">
        <f>IF(N213="zákl. přenesená",J213,0)</f>
        <v>0</v>
      </c>
      <c r="BH213" s="231">
        <f>IF(N213="sníž. přenesená",J213,0)</f>
        <v>0</v>
      </c>
      <c r="BI213" s="231">
        <f>IF(N213="nulová",J213,0)</f>
        <v>0</v>
      </c>
      <c r="BJ213" s="17" t="s">
        <v>80</v>
      </c>
      <c r="BK213" s="231">
        <f>ROUND(I213*H213,2)</f>
        <v>0</v>
      </c>
      <c r="BL213" s="17" t="s">
        <v>147</v>
      </c>
      <c r="BM213" s="230" t="s">
        <v>428</v>
      </c>
    </row>
    <row r="214" spans="1:65" s="2" customFormat="1" ht="14.4" customHeight="1">
      <c r="A214" s="38"/>
      <c r="B214" s="39"/>
      <c r="C214" s="219" t="s">
        <v>429</v>
      </c>
      <c r="D214" s="219" t="s">
        <v>142</v>
      </c>
      <c r="E214" s="220" t="s">
        <v>1027</v>
      </c>
      <c r="F214" s="221" t="s">
        <v>1028</v>
      </c>
      <c r="G214" s="222" t="s">
        <v>269</v>
      </c>
      <c r="H214" s="223">
        <v>730</v>
      </c>
      <c r="I214" s="224"/>
      <c r="J214" s="225">
        <f>ROUND(I214*H214,2)</f>
        <v>0</v>
      </c>
      <c r="K214" s="221" t="s">
        <v>890</v>
      </c>
      <c r="L214" s="44"/>
      <c r="M214" s="226" t="s">
        <v>1</v>
      </c>
      <c r="N214" s="227" t="s">
        <v>38</v>
      </c>
      <c r="O214" s="91"/>
      <c r="P214" s="228">
        <f>O214*H214</f>
        <v>0</v>
      </c>
      <c r="Q214" s="228">
        <v>0</v>
      </c>
      <c r="R214" s="228">
        <f>Q214*H214</f>
        <v>0</v>
      </c>
      <c r="S214" s="228">
        <v>0</v>
      </c>
      <c r="T214" s="229">
        <f>S214*H214</f>
        <v>0</v>
      </c>
      <c r="U214" s="38"/>
      <c r="V214" s="38"/>
      <c r="W214" s="38"/>
      <c r="X214" s="38"/>
      <c r="Y214" s="38"/>
      <c r="Z214" s="38"/>
      <c r="AA214" s="38"/>
      <c r="AB214" s="38"/>
      <c r="AC214" s="38"/>
      <c r="AD214" s="38"/>
      <c r="AE214" s="38"/>
      <c r="AR214" s="230" t="s">
        <v>147</v>
      </c>
      <c r="AT214" s="230" t="s">
        <v>142</v>
      </c>
      <c r="AU214" s="230" t="s">
        <v>82</v>
      </c>
      <c r="AY214" s="17" t="s">
        <v>141</v>
      </c>
      <c r="BE214" s="231">
        <f>IF(N214="základní",J214,0)</f>
        <v>0</v>
      </c>
      <c r="BF214" s="231">
        <f>IF(N214="snížená",J214,0)</f>
        <v>0</v>
      </c>
      <c r="BG214" s="231">
        <f>IF(N214="zákl. přenesená",J214,0)</f>
        <v>0</v>
      </c>
      <c r="BH214" s="231">
        <f>IF(N214="sníž. přenesená",J214,0)</f>
        <v>0</v>
      </c>
      <c r="BI214" s="231">
        <f>IF(N214="nulová",J214,0)</f>
        <v>0</v>
      </c>
      <c r="BJ214" s="17" t="s">
        <v>80</v>
      </c>
      <c r="BK214" s="231">
        <f>ROUND(I214*H214,2)</f>
        <v>0</v>
      </c>
      <c r="BL214" s="17" t="s">
        <v>147</v>
      </c>
      <c r="BM214" s="230" t="s">
        <v>432</v>
      </c>
    </row>
    <row r="215" spans="1:65" s="2" customFormat="1" ht="14.4" customHeight="1">
      <c r="A215" s="38"/>
      <c r="B215" s="39"/>
      <c r="C215" s="219" t="s">
        <v>345</v>
      </c>
      <c r="D215" s="219" t="s">
        <v>142</v>
      </c>
      <c r="E215" s="220" t="s">
        <v>1156</v>
      </c>
      <c r="F215" s="221" t="s">
        <v>1157</v>
      </c>
      <c r="G215" s="222" t="s">
        <v>269</v>
      </c>
      <c r="H215" s="223">
        <v>1438</v>
      </c>
      <c r="I215" s="224"/>
      <c r="J215" s="225">
        <f>ROUND(I215*H215,2)</f>
        <v>0</v>
      </c>
      <c r="K215" s="221" t="s">
        <v>890</v>
      </c>
      <c r="L215" s="44"/>
      <c r="M215" s="226" t="s">
        <v>1</v>
      </c>
      <c r="N215" s="227" t="s">
        <v>38</v>
      </c>
      <c r="O215" s="91"/>
      <c r="P215" s="228">
        <f>O215*H215</f>
        <v>0</v>
      </c>
      <c r="Q215" s="228">
        <v>0</v>
      </c>
      <c r="R215" s="228">
        <f>Q215*H215</f>
        <v>0</v>
      </c>
      <c r="S215" s="228">
        <v>0</v>
      </c>
      <c r="T215" s="229">
        <f>S215*H215</f>
        <v>0</v>
      </c>
      <c r="U215" s="38"/>
      <c r="V215" s="38"/>
      <c r="W215" s="38"/>
      <c r="X215" s="38"/>
      <c r="Y215" s="38"/>
      <c r="Z215" s="38"/>
      <c r="AA215" s="38"/>
      <c r="AB215" s="38"/>
      <c r="AC215" s="38"/>
      <c r="AD215" s="38"/>
      <c r="AE215" s="38"/>
      <c r="AR215" s="230" t="s">
        <v>147</v>
      </c>
      <c r="AT215" s="230" t="s">
        <v>142</v>
      </c>
      <c r="AU215" s="230" t="s">
        <v>82</v>
      </c>
      <c r="AY215" s="17" t="s">
        <v>141</v>
      </c>
      <c r="BE215" s="231">
        <f>IF(N215="základní",J215,0)</f>
        <v>0</v>
      </c>
      <c r="BF215" s="231">
        <f>IF(N215="snížená",J215,0)</f>
        <v>0</v>
      </c>
      <c r="BG215" s="231">
        <f>IF(N215="zákl. přenesená",J215,0)</f>
        <v>0</v>
      </c>
      <c r="BH215" s="231">
        <f>IF(N215="sníž. přenesená",J215,0)</f>
        <v>0</v>
      </c>
      <c r="BI215" s="231">
        <f>IF(N215="nulová",J215,0)</f>
        <v>0</v>
      </c>
      <c r="BJ215" s="17" t="s">
        <v>80</v>
      </c>
      <c r="BK215" s="231">
        <f>ROUND(I215*H215,2)</f>
        <v>0</v>
      </c>
      <c r="BL215" s="17" t="s">
        <v>147</v>
      </c>
      <c r="BM215" s="230" t="s">
        <v>436</v>
      </c>
    </row>
    <row r="216" spans="1:65" s="2" customFormat="1" ht="14.4" customHeight="1">
      <c r="A216" s="38"/>
      <c r="B216" s="39"/>
      <c r="C216" s="219" t="s">
        <v>438</v>
      </c>
      <c r="D216" s="219" t="s">
        <v>142</v>
      </c>
      <c r="E216" s="220" t="s">
        <v>377</v>
      </c>
      <c r="F216" s="221" t="s">
        <v>378</v>
      </c>
      <c r="G216" s="222" t="s">
        <v>743</v>
      </c>
      <c r="H216" s="223">
        <v>65.04</v>
      </c>
      <c r="I216" s="224"/>
      <c r="J216" s="225">
        <f>ROUND(I216*H216,2)</f>
        <v>0</v>
      </c>
      <c r="K216" s="221" t="s">
        <v>890</v>
      </c>
      <c r="L216" s="44"/>
      <c r="M216" s="226" t="s">
        <v>1</v>
      </c>
      <c r="N216" s="227" t="s">
        <v>38</v>
      </c>
      <c r="O216" s="91"/>
      <c r="P216" s="228">
        <f>O216*H216</f>
        <v>0</v>
      </c>
      <c r="Q216" s="228">
        <v>0</v>
      </c>
      <c r="R216" s="228">
        <f>Q216*H216</f>
        <v>0</v>
      </c>
      <c r="S216" s="228">
        <v>0</v>
      </c>
      <c r="T216" s="229">
        <f>S216*H216</f>
        <v>0</v>
      </c>
      <c r="U216" s="38"/>
      <c r="V216" s="38"/>
      <c r="W216" s="38"/>
      <c r="X216" s="38"/>
      <c r="Y216" s="38"/>
      <c r="Z216" s="38"/>
      <c r="AA216" s="38"/>
      <c r="AB216" s="38"/>
      <c r="AC216" s="38"/>
      <c r="AD216" s="38"/>
      <c r="AE216" s="38"/>
      <c r="AR216" s="230" t="s">
        <v>147</v>
      </c>
      <c r="AT216" s="230" t="s">
        <v>142</v>
      </c>
      <c r="AU216" s="230" t="s">
        <v>82</v>
      </c>
      <c r="AY216" s="17" t="s">
        <v>141</v>
      </c>
      <c r="BE216" s="231">
        <f>IF(N216="základní",J216,0)</f>
        <v>0</v>
      </c>
      <c r="BF216" s="231">
        <f>IF(N216="snížená",J216,0)</f>
        <v>0</v>
      </c>
      <c r="BG216" s="231">
        <f>IF(N216="zákl. přenesená",J216,0)</f>
        <v>0</v>
      </c>
      <c r="BH216" s="231">
        <f>IF(N216="sníž. přenesená",J216,0)</f>
        <v>0</v>
      </c>
      <c r="BI216" s="231">
        <f>IF(N216="nulová",J216,0)</f>
        <v>0</v>
      </c>
      <c r="BJ216" s="17" t="s">
        <v>80</v>
      </c>
      <c r="BK216" s="231">
        <f>ROUND(I216*H216,2)</f>
        <v>0</v>
      </c>
      <c r="BL216" s="17" t="s">
        <v>147</v>
      </c>
      <c r="BM216" s="230" t="s">
        <v>441</v>
      </c>
    </row>
    <row r="217" spans="1:65" s="2" customFormat="1" ht="14.4" customHeight="1">
      <c r="A217" s="38"/>
      <c r="B217" s="39"/>
      <c r="C217" s="219" t="s">
        <v>349</v>
      </c>
      <c r="D217" s="219" t="s">
        <v>142</v>
      </c>
      <c r="E217" s="220" t="s">
        <v>381</v>
      </c>
      <c r="F217" s="221" t="s">
        <v>382</v>
      </c>
      <c r="G217" s="222" t="s">
        <v>743</v>
      </c>
      <c r="H217" s="223">
        <v>65.04</v>
      </c>
      <c r="I217" s="224"/>
      <c r="J217" s="225">
        <f>ROUND(I217*H217,2)</f>
        <v>0</v>
      </c>
      <c r="K217" s="221" t="s">
        <v>890</v>
      </c>
      <c r="L217" s="44"/>
      <c r="M217" s="226" t="s">
        <v>1</v>
      </c>
      <c r="N217" s="227" t="s">
        <v>38</v>
      </c>
      <c r="O217" s="91"/>
      <c r="P217" s="228">
        <f>O217*H217</f>
        <v>0</v>
      </c>
      <c r="Q217" s="228">
        <v>0</v>
      </c>
      <c r="R217" s="228">
        <f>Q217*H217</f>
        <v>0</v>
      </c>
      <c r="S217" s="228">
        <v>0</v>
      </c>
      <c r="T217" s="229">
        <f>S217*H217</f>
        <v>0</v>
      </c>
      <c r="U217" s="38"/>
      <c r="V217" s="38"/>
      <c r="W217" s="38"/>
      <c r="X217" s="38"/>
      <c r="Y217" s="38"/>
      <c r="Z217" s="38"/>
      <c r="AA217" s="38"/>
      <c r="AB217" s="38"/>
      <c r="AC217" s="38"/>
      <c r="AD217" s="38"/>
      <c r="AE217" s="38"/>
      <c r="AR217" s="230" t="s">
        <v>147</v>
      </c>
      <c r="AT217" s="230" t="s">
        <v>142</v>
      </c>
      <c r="AU217" s="230" t="s">
        <v>82</v>
      </c>
      <c r="AY217" s="17" t="s">
        <v>141</v>
      </c>
      <c r="BE217" s="231">
        <f>IF(N217="základní",J217,0)</f>
        <v>0</v>
      </c>
      <c r="BF217" s="231">
        <f>IF(N217="snížená",J217,0)</f>
        <v>0</v>
      </c>
      <c r="BG217" s="231">
        <f>IF(N217="zákl. přenesená",J217,0)</f>
        <v>0</v>
      </c>
      <c r="BH217" s="231">
        <f>IF(N217="sníž. přenesená",J217,0)</f>
        <v>0</v>
      </c>
      <c r="BI217" s="231">
        <f>IF(N217="nulová",J217,0)</f>
        <v>0</v>
      </c>
      <c r="BJ217" s="17" t="s">
        <v>80</v>
      </c>
      <c r="BK217" s="231">
        <f>ROUND(I217*H217,2)</f>
        <v>0</v>
      </c>
      <c r="BL217" s="17" t="s">
        <v>147</v>
      </c>
      <c r="BM217" s="230" t="s">
        <v>445</v>
      </c>
    </row>
    <row r="218" spans="1:65" s="2" customFormat="1" ht="24.15" customHeight="1">
      <c r="A218" s="38"/>
      <c r="B218" s="39"/>
      <c r="C218" s="219" t="s">
        <v>448</v>
      </c>
      <c r="D218" s="219" t="s">
        <v>142</v>
      </c>
      <c r="E218" s="220" t="s">
        <v>1029</v>
      </c>
      <c r="F218" s="221" t="s">
        <v>1030</v>
      </c>
      <c r="G218" s="222" t="s">
        <v>743</v>
      </c>
      <c r="H218" s="223">
        <v>65.04</v>
      </c>
      <c r="I218" s="224"/>
      <c r="J218" s="225">
        <f>ROUND(I218*H218,2)</f>
        <v>0</v>
      </c>
      <c r="K218" s="221" t="s">
        <v>890</v>
      </c>
      <c r="L218" s="44"/>
      <c r="M218" s="226" t="s">
        <v>1</v>
      </c>
      <c r="N218" s="227" t="s">
        <v>38</v>
      </c>
      <c r="O218" s="91"/>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147</v>
      </c>
      <c r="AT218" s="230" t="s">
        <v>142</v>
      </c>
      <c r="AU218" s="230" t="s">
        <v>82</v>
      </c>
      <c r="AY218" s="17" t="s">
        <v>141</v>
      </c>
      <c r="BE218" s="231">
        <f>IF(N218="základní",J218,0)</f>
        <v>0</v>
      </c>
      <c r="BF218" s="231">
        <f>IF(N218="snížená",J218,0)</f>
        <v>0</v>
      </c>
      <c r="BG218" s="231">
        <f>IF(N218="zákl. přenesená",J218,0)</f>
        <v>0</v>
      </c>
      <c r="BH218" s="231">
        <f>IF(N218="sníž. přenesená",J218,0)</f>
        <v>0</v>
      </c>
      <c r="BI218" s="231">
        <f>IF(N218="nulová",J218,0)</f>
        <v>0</v>
      </c>
      <c r="BJ218" s="17" t="s">
        <v>80</v>
      </c>
      <c r="BK218" s="231">
        <f>ROUND(I218*H218,2)</f>
        <v>0</v>
      </c>
      <c r="BL218" s="17" t="s">
        <v>147</v>
      </c>
      <c r="BM218" s="230" t="s">
        <v>451</v>
      </c>
    </row>
    <row r="219" spans="1:63" s="11" customFormat="1" ht="22.8" customHeight="1">
      <c r="A219" s="11"/>
      <c r="B219" s="205"/>
      <c r="C219" s="206"/>
      <c r="D219" s="207" t="s">
        <v>72</v>
      </c>
      <c r="E219" s="295" t="s">
        <v>147</v>
      </c>
      <c r="F219" s="295" t="s">
        <v>411</v>
      </c>
      <c r="G219" s="206"/>
      <c r="H219" s="206"/>
      <c r="I219" s="209"/>
      <c r="J219" s="296">
        <f>BK219</f>
        <v>0</v>
      </c>
      <c r="K219" s="206"/>
      <c r="L219" s="211"/>
      <c r="M219" s="212"/>
      <c r="N219" s="213"/>
      <c r="O219" s="213"/>
      <c r="P219" s="214">
        <f>SUM(P220:P245)</f>
        <v>0</v>
      </c>
      <c r="Q219" s="213"/>
      <c r="R219" s="214">
        <f>SUM(R220:R245)</f>
        <v>0</v>
      </c>
      <c r="S219" s="213"/>
      <c r="T219" s="215">
        <f>SUM(T220:T245)</f>
        <v>0</v>
      </c>
      <c r="U219" s="11"/>
      <c r="V219" s="11"/>
      <c r="W219" s="11"/>
      <c r="X219" s="11"/>
      <c r="Y219" s="11"/>
      <c r="Z219" s="11"/>
      <c r="AA219" s="11"/>
      <c r="AB219" s="11"/>
      <c r="AC219" s="11"/>
      <c r="AD219" s="11"/>
      <c r="AE219" s="11"/>
      <c r="AR219" s="216" t="s">
        <v>80</v>
      </c>
      <c r="AT219" s="217" t="s">
        <v>72</v>
      </c>
      <c r="AU219" s="217" t="s">
        <v>80</v>
      </c>
      <c r="AY219" s="216" t="s">
        <v>141</v>
      </c>
      <c r="BK219" s="218">
        <f>SUM(BK220:BK245)</f>
        <v>0</v>
      </c>
    </row>
    <row r="220" spans="1:65" s="2" customFormat="1" ht="24.15" customHeight="1">
      <c r="A220" s="38"/>
      <c r="B220" s="39"/>
      <c r="C220" s="219" t="s">
        <v>353</v>
      </c>
      <c r="D220" s="219" t="s">
        <v>142</v>
      </c>
      <c r="E220" s="220" t="s">
        <v>1046</v>
      </c>
      <c r="F220" s="221" t="s">
        <v>1047</v>
      </c>
      <c r="G220" s="222" t="s">
        <v>743</v>
      </c>
      <c r="H220" s="223">
        <v>637.34</v>
      </c>
      <c r="I220" s="224"/>
      <c r="J220" s="225">
        <f>ROUND(I220*H220,2)</f>
        <v>0</v>
      </c>
      <c r="K220" s="221" t="s">
        <v>890</v>
      </c>
      <c r="L220" s="44"/>
      <c r="M220" s="226" t="s">
        <v>1</v>
      </c>
      <c r="N220" s="227" t="s">
        <v>38</v>
      </c>
      <c r="O220" s="91"/>
      <c r="P220" s="228">
        <f>O220*H220</f>
        <v>0</v>
      </c>
      <c r="Q220" s="228">
        <v>0</v>
      </c>
      <c r="R220" s="228">
        <f>Q220*H220</f>
        <v>0</v>
      </c>
      <c r="S220" s="228">
        <v>0</v>
      </c>
      <c r="T220" s="229">
        <f>S220*H220</f>
        <v>0</v>
      </c>
      <c r="U220" s="38"/>
      <c r="V220" s="38"/>
      <c r="W220" s="38"/>
      <c r="X220" s="38"/>
      <c r="Y220" s="38"/>
      <c r="Z220" s="38"/>
      <c r="AA220" s="38"/>
      <c r="AB220" s="38"/>
      <c r="AC220" s="38"/>
      <c r="AD220" s="38"/>
      <c r="AE220" s="38"/>
      <c r="AR220" s="230" t="s">
        <v>147</v>
      </c>
      <c r="AT220" s="230" t="s">
        <v>142</v>
      </c>
      <c r="AU220" s="230" t="s">
        <v>82</v>
      </c>
      <c r="AY220" s="17" t="s">
        <v>141</v>
      </c>
      <c r="BE220" s="231">
        <f>IF(N220="základní",J220,0)</f>
        <v>0</v>
      </c>
      <c r="BF220" s="231">
        <f>IF(N220="snížená",J220,0)</f>
        <v>0</v>
      </c>
      <c r="BG220" s="231">
        <f>IF(N220="zákl. přenesená",J220,0)</f>
        <v>0</v>
      </c>
      <c r="BH220" s="231">
        <f>IF(N220="sníž. přenesená",J220,0)</f>
        <v>0</v>
      </c>
      <c r="BI220" s="231">
        <f>IF(N220="nulová",J220,0)</f>
        <v>0</v>
      </c>
      <c r="BJ220" s="17" t="s">
        <v>80</v>
      </c>
      <c r="BK220" s="231">
        <f>ROUND(I220*H220,2)</f>
        <v>0</v>
      </c>
      <c r="BL220" s="17" t="s">
        <v>147</v>
      </c>
      <c r="BM220" s="230" t="s">
        <v>454</v>
      </c>
    </row>
    <row r="221" spans="1:47" s="2" customFormat="1" ht="12">
      <c r="A221" s="38"/>
      <c r="B221" s="39"/>
      <c r="C221" s="40"/>
      <c r="D221" s="234" t="s">
        <v>154</v>
      </c>
      <c r="E221" s="40"/>
      <c r="F221" s="255" t="s">
        <v>1048</v>
      </c>
      <c r="G221" s="40"/>
      <c r="H221" s="40"/>
      <c r="I221" s="256"/>
      <c r="J221" s="40"/>
      <c r="K221" s="40"/>
      <c r="L221" s="44"/>
      <c r="M221" s="257"/>
      <c r="N221" s="258"/>
      <c r="O221" s="91"/>
      <c r="P221" s="91"/>
      <c r="Q221" s="91"/>
      <c r="R221" s="91"/>
      <c r="S221" s="91"/>
      <c r="T221" s="92"/>
      <c r="U221" s="38"/>
      <c r="V221" s="38"/>
      <c r="W221" s="38"/>
      <c r="X221" s="38"/>
      <c r="Y221" s="38"/>
      <c r="Z221" s="38"/>
      <c r="AA221" s="38"/>
      <c r="AB221" s="38"/>
      <c r="AC221" s="38"/>
      <c r="AD221" s="38"/>
      <c r="AE221" s="38"/>
      <c r="AT221" s="17" t="s">
        <v>154</v>
      </c>
      <c r="AU221" s="17" t="s">
        <v>82</v>
      </c>
    </row>
    <row r="222" spans="1:51" s="14" customFormat="1" ht="12">
      <c r="A222" s="14"/>
      <c r="B222" s="259"/>
      <c r="C222" s="260"/>
      <c r="D222" s="234" t="s">
        <v>148</v>
      </c>
      <c r="E222" s="261" t="s">
        <v>1</v>
      </c>
      <c r="F222" s="262" t="s">
        <v>1176</v>
      </c>
      <c r="G222" s="260"/>
      <c r="H222" s="261" t="s">
        <v>1</v>
      </c>
      <c r="I222" s="263"/>
      <c r="J222" s="260"/>
      <c r="K222" s="260"/>
      <c r="L222" s="264"/>
      <c r="M222" s="265"/>
      <c r="N222" s="266"/>
      <c r="O222" s="266"/>
      <c r="P222" s="266"/>
      <c r="Q222" s="266"/>
      <c r="R222" s="266"/>
      <c r="S222" s="266"/>
      <c r="T222" s="267"/>
      <c r="U222" s="14"/>
      <c r="V222" s="14"/>
      <c r="W222" s="14"/>
      <c r="X222" s="14"/>
      <c r="Y222" s="14"/>
      <c r="Z222" s="14"/>
      <c r="AA222" s="14"/>
      <c r="AB222" s="14"/>
      <c r="AC222" s="14"/>
      <c r="AD222" s="14"/>
      <c r="AE222" s="14"/>
      <c r="AT222" s="268" t="s">
        <v>148</v>
      </c>
      <c r="AU222" s="268" t="s">
        <v>82</v>
      </c>
      <c r="AV222" s="14" t="s">
        <v>80</v>
      </c>
      <c r="AW222" s="14" t="s">
        <v>30</v>
      </c>
      <c r="AX222" s="14" t="s">
        <v>73</v>
      </c>
      <c r="AY222" s="268" t="s">
        <v>141</v>
      </c>
    </row>
    <row r="223" spans="1:51" s="12" customFormat="1" ht="12">
      <c r="A223" s="12"/>
      <c r="B223" s="232"/>
      <c r="C223" s="233"/>
      <c r="D223" s="234" t="s">
        <v>148</v>
      </c>
      <c r="E223" s="235" t="s">
        <v>1</v>
      </c>
      <c r="F223" s="236" t="s">
        <v>1208</v>
      </c>
      <c r="G223" s="233"/>
      <c r="H223" s="237">
        <v>96.9</v>
      </c>
      <c r="I223" s="238"/>
      <c r="J223" s="233"/>
      <c r="K223" s="233"/>
      <c r="L223" s="239"/>
      <c r="M223" s="240"/>
      <c r="N223" s="241"/>
      <c r="O223" s="241"/>
      <c r="P223" s="241"/>
      <c r="Q223" s="241"/>
      <c r="R223" s="241"/>
      <c r="S223" s="241"/>
      <c r="T223" s="242"/>
      <c r="U223" s="12"/>
      <c r="V223" s="12"/>
      <c r="W223" s="12"/>
      <c r="X223" s="12"/>
      <c r="Y223" s="12"/>
      <c r="Z223" s="12"/>
      <c r="AA223" s="12"/>
      <c r="AB223" s="12"/>
      <c r="AC223" s="12"/>
      <c r="AD223" s="12"/>
      <c r="AE223" s="12"/>
      <c r="AT223" s="243" t="s">
        <v>148</v>
      </c>
      <c r="AU223" s="243" t="s">
        <v>82</v>
      </c>
      <c r="AV223" s="12" t="s">
        <v>82</v>
      </c>
      <c r="AW223" s="12" t="s">
        <v>30</v>
      </c>
      <c r="AX223" s="12" t="s">
        <v>73</v>
      </c>
      <c r="AY223" s="243" t="s">
        <v>141</v>
      </c>
    </row>
    <row r="224" spans="1:51" s="12" customFormat="1" ht="12">
      <c r="A224" s="12"/>
      <c r="B224" s="232"/>
      <c r="C224" s="233"/>
      <c r="D224" s="234" t="s">
        <v>148</v>
      </c>
      <c r="E224" s="235" t="s">
        <v>1</v>
      </c>
      <c r="F224" s="236" t="s">
        <v>1209</v>
      </c>
      <c r="G224" s="233"/>
      <c r="H224" s="237">
        <v>101.92</v>
      </c>
      <c r="I224" s="238"/>
      <c r="J224" s="233"/>
      <c r="K224" s="233"/>
      <c r="L224" s="239"/>
      <c r="M224" s="240"/>
      <c r="N224" s="241"/>
      <c r="O224" s="241"/>
      <c r="P224" s="241"/>
      <c r="Q224" s="241"/>
      <c r="R224" s="241"/>
      <c r="S224" s="241"/>
      <c r="T224" s="242"/>
      <c r="U224" s="12"/>
      <c r="V224" s="12"/>
      <c r="W224" s="12"/>
      <c r="X224" s="12"/>
      <c r="Y224" s="12"/>
      <c r="Z224" s="12"/>
      <c r="AA224" s="12"/>
      <c r="AB224" s="12"/>
      <c r="AC224" s="12"/>
      <c r="AD224" s="12"/>
      <c r="AE224" s="12"/>
      <c r="AT224" s="243" t="s">
        <v>148</v>
      </c>
      <c r="AU224" s="243" t="s">
        <v>82</v>
      </c>
      <c r="AV224" s="12" t="s">
        <v>82</v>
      </c>
      <c r="AW224" s="12" t="s">
        <v>30</v>
      </c>
      <c r="AX224" s="12" t="s">
        <v>73</v>
      </c>
      <c r="AY224" s="243" t="s">
        <v>141</v>
      </c>
    </row>
    <row r="225" spans="1:51" s="12" customFormat="1" ht="12">
      <c r="A225" s="12"/>
      <c r="B225" s="232"/>
      <c r="C225" s="233"/>
      <c r="D225" s="234" t="s">
        <v>148</v>
      </c>
      <c r="E225" s="235" t="s">
        <v>1</v>
      </c>
      <c r="F225" s="236" t="s">
        <v>1210</v>
      </c>
      <c r="G225" s="233"/>
      <c r="H225" s="237">
        <v>134.25</v>
      </c>
      <c r="I225" s="238"/>
      <c r="J225" s="233"/>
      <c r="K225" s="233"/>
      <c r="L225" s="239"/>
      <c r="M225" s="240"/>
      <c r="N225" s="241"/>
      <c r="O225" s="241"/>
      <c r="P225" s="241"/>
      <c r="Q225" s="241"/>
      <c r="R225" s="241"/>
      <c r="S225" s="241"/>
      <c r="T225" s="242"/>
      <c r="U225" s="12"/>
      <c r="V225" s="12"/>
      <c r="W225" s="12"/>
      <c r="X225" s="12"/>
      <c r="Y225" s="12"/>
      <c r="Z225" s="12"/>
      <c r="AA225" s="12"/>
      <c r="AB225" s="12"/>
      <c r="AC225" s="12"/>
      <c r="AD225" s="12"/>
      <c r="AE225" s="12"/>
      <c r="AT225" s="243" t="s">
        <v>148</v>
      </c>
      <c r="AU225" s="243" t="s">
        <v>82</v>
      </c>
      <c r="AV225" s="12" t="s">
        <v>82</v>
      </c>
      <c r="AW225" s="12" t="s">
        <v>30</v>
      </c>
      <c r="AX225" s="12" t="s">
        <v>73</v>
      </c>
      <c r="AY225" s="243" t="s">
        <v>141</v>
      </c>
    </row>
    <row r="226" spans="1:51" s="12" customFormat="1" ht="12">
      <c r="A226" s="12"/>
      <c r="B226" s="232"/>
      <c r="C226" s="233"/>
      <c r="D226" s="234" t="s">
        <v>148</v>
      </c>
      <c r="E226" s="235" t="s">
        <v>1</v>
      </c>
      <c r="F226" s="236" t="s">
        <v>1211</v>
      </c>
      <c r="G226" s="233"/>
      <c r="H226" s="237">
        <v>102.41</v>
      </c>
      <c r="I226" s="238"/>
      <c r="J226" s="233"/>
      <c r="K226" s="233"/>
      <c r="L226" s="239"/>
      <c r="M226" s="240"/>
      <c r="N226" s="241"/>
      <c r="O226" s="241"/>
      <c r="P226" s="241"/>
      <c r="Q226" s="241"/>
      <c r="R226" s="241"/>
      <c r="S226" s="241"/>
      <c r="T226" s="242"/>
      <c r="U226" s="12"/>
      <c r="V226" s="12"/>
      <c r="W226" s="12"/>
      <c r="X226" s="12"/>
      <c r="Y226" s="12"/>
      <c r="Z226" s="12"/>
      <c r="AA226" s="12"/>
      <c r="AB226" s="12"/>
      <c r="AC226" s="12"/>
      <c r="AD226" s="12"/>
      <c r="AE226" s="12"/>
      <c r="AT226" s="243" t="s">
        <v>148</v>
      </c>
      <c r="AU226" s="243" t="s">
        <v>82</v>
      </c>
      <c r="AV226" s="12" t="s">
        <v>82</v>
      </c>
      <c r="AW226" s="12" t="s">
        <v>30</v>
      </c>
      <c r="AX226" s="12" t="s">
        <v>73</v>
      </c>
      <c r="AY226" s="243" t="s">
        <v>141</v>
      </c>
    </row>
    <row r="227" spans="1:51" s="12" customFormat="1" ht="12">
      <c r="A227" s="12"/>
      <c r="B227" s="232"/>
      <c r="C227" s="233"/>
      <c r="D227" s="234" t="s">
        <v>148</v>
      </c>
      <c r="E227" s="235" t="s">
        <v>1</v>
      </c>
      <c r="F227" s="236" t="s">
        <v>1212</v>
      </c>
      <c r="G227" s="233"/>
      <c r="H227" s="237">
        <v>102.41</v>
      </c>
      <c r="I227" s="238"/>
      <c r="J227" s="233"/>
      <c r="K227" s="233"/>
      <c r="L227" s="239"/>
      <c r="M227" s="240"/>
      <c r="N227" s="241"/>
      <c r="O227" s="241"/>
      <c r="P227" s="241"/>
      <c r="Q227" s="241"/>
      <c r="R227" s="241"/>
      <c r="S227" s="241"/>
      <c r="T227" s="242"/>
      <c r="U227" s="12"/>
      <c r="V227" s="12"/>
      <c r="W227" s="12"/>
      <c r="X227" s="12"/>
      <c r="Y227" s="12"/>
      <c r="Z227" s="12"/>
      <c r="AA227" s="12"/>
      <c r="AB227" s="12"/>
      <c r="AC227" s="12"/>
      <c r="AD227" s="12"/>
      <c r="AE227" s="12"/>
      <c r="AT227" s="243" t="s">
        <v>148</v>
      </c>
      <c r="AU227" s="243" t="s">
        <v>82</v>
      </c>
      <c r="AV227" s="12" t="s">
        <v>82</v>
      </c>
      <c r="AW227" s="12" t="s">
        <v>30</v>
      </c>
      <c r="AX227" s="12" t="s">
        <v>73</v>
      </c>
      <c r="AY227" s="243" t="s">
        <v>141</v>
      </c>
    </row>
    <row r="228" spans="1:51" s="12" customFormat="1" ht="12">
      <c r="A228" s="12"/>
      <c r="B228" s="232"/>
      <c r="C228" s="233"/>
      <c r="D228" s="234" t="s">
        <v>148</v>
      </c>
      <c r="E228" s="235" t="s">
        <v>1</v>
      </c>
      <c r="F228" s="236" t="s">
        <v>1213</v>
      </c>
      <c r="G228" s="233"/>
      <c r="H228" s="237">
        <v>99.45</v>
      </c>
      <c r="I228" s="238"/>
      <c r="J228" s="233"/>
      <c r="K228" s="233"/>
      <c r="L228" s="239"/>
      <c r="M228" s="240"/>
      <c r="N228" s="241"/>
      <c r="O228" s="241"/>
      <c r="P228" s="241"/>
      <c r="Q228" s="241"/>
      <c r="R228" s="241"/>
      <c r="S228" s="241"/>
      <c r="T228" s="242"/>
      <c r="U228" s="12"/>
      <c r="V228" s="12"/>
      <c r="W228" s="12"/>
      <c r="X228" s="12"/>
      <c r="Y228" s="12"/>
      <c r="Z228" s="12"/>
      <c r="AA228" s="12"/>
      <c r="AB228" s="12"/>
      <c r="AC228" s="12"/>
      <c r="AD228" s="12"/>
      <c r="AE228" s="12"/>
      <c r="AT228" s="243" t="s">
        <v>148</v>
      </c>
      <c r="AU228" s="243" t="s">
        <v>82</v>
      </c>
      <c r="AV228" s="12" t="s">
        <v>82</v>
      </c>
      <c r="AW228" s="12" t="s">
        <v>30</v>
      </c>
      <c r="AX228" s="12" t="s">
        <v>73</v>
      </c>
      <c r="AY228" s="243" t="s">
        <v>141</v>
      </c>
    </row>
    <row r="229" spans="1:51" s="13" customFormat="1" ht="12">
      <c r="A229" s="13"/>
      <c r="B229" s="244"/>
      <c r="C229" s="245"/>
      <c r="D229" s="234" t="s">
        <v>148</v>
      </c>
      <c r="E229" s="246" t="s">
        <v>1</v>
      </c>
      <c r="F229" s="247" t="s">
        <v>150</v>
      </c>
      <c r="G229" s="245"/>
      <c r="H229" s="248">
        <v>637.34</v>
      </c>
      <c r="I229" s="249"/>
      <c r="J229" s="245"/>
      <c r="K229" s="245"/>
      <c r="L229" s="250"/>
      <c r="M229" s="251"/>
      <c r="N229" s="252"/>
      <c r="O229" s="252"/>
      <c r="P229" s="252"/>
      <c r="Q229" s="252"/>
      <c r="R229" s="252"/>
      <c r="S229" s="252"/>
      <c r="T229" s="253"/>
      <c r="U229" s="13"/>
      <c r="V229" s="13"/>
      <c r="W229" s="13"/>
      <c r="X229" s="13"/>
      <c r="Y229" s="13"/>
      <c r="Z229" s="13"/>
      <c r="AA229" s="13"/>
      <c r="AB229" s="13"/>
      <c r="AC229" s="13"/>
      <c r="AD229" s="13"/>
      <c r="AE229" s="13"/>
      <c r="AT229" s="254" t="s">
        <v>148</v>
      </c>
      <c r="AU229" s="254" t="s">
        <v>82</v>
      </c>
      <c r="AV229" s="13" t="s">
        <v>147</v>
      </c>
      <c r="AW229" s="13" t="s">
        <v>30</v>
      </c>
      <c r="AX229" s="13" t="s">
        <v>80</v>
      </c>
      <c r="AY229" s="254" t="s">
        <v>141</v>
      </c>
    </row>
    <row r="230" spans="1:65" s="2" customFormat="1" ht="24.15" customHeight="1">
      <c r="A230" s="38"/>
      <c r="B230" s="39"/>
      <c r="C230" s="219" t="s">
        <v>456</v>
      </c>
      <c r="D230" s="219" t="s">
        <v>142</v>
      </c>
      <c r="E230" s="220" t="s">
        <v>1054</v>
      </c>
      <c r="F230" s="221" t="s">
        <v>1055</v>
      </c>
      <c r="G230" s="222" t="s">
        <v>743</v>
      </c>
      <c r="H230" s="223">
        <v>561.96</v>
      </c>
      <c r="I230" s="224"/>
      <c r="J230" s="225">
        <f>ROUND(I230*H230,2)</f>
        <v>0</v>
      </c>
      <c r="K230" s="221" t="s">
        <v>1</v>
      </c>
      <c r="L230" s="44"/>
      <c r="M230" s="226" t="s">
        <v>1</v>
      </c>
      <c r="N230" s="227" t="s">
        <v>38</v>
      </c>
      <c r="O230" s="91"/>
      <c r="P230" s="228">
        <f>O230*H230</f>
        <v>0</v>
      </c>
      <c r="Q230" s="228">
        <v>0</v>
      </c>
      <c r="R230" s="228">
        <f>Q230*H230</f>
        <v>0</v>
      </c>
      <c r="S230" s="228">
        <v>0</v>
      </c>
      <c r="T230" s="229">
        <f>S230*H230</f>
        <v>0</v>
      </c>
      <c r="U230" s="38"/>
      <c r="V230" s="38"/>
      <c r="W230" s="38"/>
      <c r="X230" s="38"/>
      <c r="Y230" s="38"/>
      <c r="Z230" s="38"/>
      <c r="AA230" s="38"/>
      <c r="AB230" s="38"/>
      <c r="AC230" s="38"/>
      <c r="AD230" s="38"/>
      <c r="AE230" s="38"/>
      <c r="AR230" s="230" t="s">
        <v>147</v>
      </c>
      <c r="AT230" s="230" t="s">
        <v>142</v>
      </c>
      <c r="AU230" s="230" t="s">
        <v>82</v>
      </c>
      <c r="AY230" s="17" t="s">
        <v>141</v>
      </c>
      <c r="BE230" s="231">
        <f>IF(N230="základní",J230,0)</f>
        <v>0</v>
      </c>
      <c r="BF230" s="231">
        <f>IF(N230="snížená",J230,0)</f>
        <v>0</v>
      </c>
      <c r="BG230" s="231">
        <f>IF(N230="zákl. přenesená",J230,0)</f>
        <v>0</v>
      </c>
      <c r="BH230" s="231">
        <f>IF(N230="sníž. přenesená",J230,0)</f>
        <v>0</v>
      </c>
      <c r="BI230" s="231">
        <f>IF(N230="nulová",J230,0)</f>
        <v>0</v>
      </c>
      <c r="BJ230" s="17" t="s">
        <v>80</v>
      </c>
      <c r="BK230" s="231">
        <f>ROUND(I230*H230,2)</f>
        <v>0</v>
      </c>
      <c r="BL230" s="17" t="s">
        <v>147</v>
      </c>
      <c r="BM230" s="230" t="s">
        <v>459</v>
      </c>
    </row>
    <row r="231" spans="1:47" s="2" customFormat="1" ht="12">
      <c r="A231" s="38"/>
      <c r="B231" s="39"/>
      <c r="C231" s="40"/>
      <c r="D231" s="234" t="s">
        <v>154</v>
      </c>
      <c r="E231" s="40"/>
      <c r="F231" s="255" t="s">
        <v>1056</v>
      </c>
      <c r="G231" s="40"/>
      <c r="H231" s="40"/>
      <c r="I231" s="256"/>
      <c r="J231" s="40"/>
      <c r="K231" s="40"/>
      <c r="L231" s="44"/>
      <c r="M231" s="257"/>
      <c r="N231" s="258"/>
      <c r="O231" s="91"/>
      <c r="P231" s="91"/>
      <c r="Q231" s="91"/>
      <c r="R231" s="91"/>
      <c r="S231" s="91"/>
      <c r="T231" s="92"/>
      <c r="U231" s="38"/>
      <c r="V231" s="38"/>
      <c r="W231" s="38"/>
      <c r="X231" s="38"/>
      <c r="Y231" s="38"/>
      <c r="Z231" s="38"/>
      <c r="AA231" s="38"/>
      <c r="AB231" s="38"/>
      <c r="AC231" s="38"/>
      <c r="AD231" s="38"/>
      <c r="AE231" s="38"/>
      <c r="AT231" s="17" t="s">
        <v>154</v>
      </c>
      <c r="AU231" s="17" t="s">
        <v>82</v>
      </c>
    </row>
    <row r="232" spans="1:51" s="14" customFormat="1" ht="12">
      <c r="A232" s="14"/>
      <c r="B232" s="259"/>
      <c r="C232" s="260"/>
      <c r="D232" s="234" t="s">
        <v>148</v>
      </c>
      <c r="E232" s="261" t="s">
        <v>1</v>
      </c>
      <c r="F232" s="262" t="s">
        <v>1176</v>
      </c>
      <c r="G232" s="260"/>
      <c r="H232" s="261" t="s">
        <v>1</v>
      </c>
      <c r="I232" s="263"/>
      <c r="J232" s="260"/>
      <c r="K232" s="260"/>
      <c r="L232" s="264"/>
      <c r="M232" s="265"/>
      <c r="N232" s="266"/>
      <c r="O232" s="266"/>
      <c r="P232" s="266"/>
      <c r="Q232" s="266"/>
      <c r="R232" s="266"/>
      <c r="S232" s="266"/>
      <c r="T232" s="267"/>
      <c r="U232" s="14"/>
      <c r="V232" s="14"/>
      <c r="W232" s="14"/>
      <c r="X232" s="14"/>
      <c r="Y232" s="14"/>
      <c r="Z232" s="14"/>
      <c r="AA232" s="14"/>
      <c r="AB232" s="14"/>
      <c r="AC232" s="14"/>
      <c r="AD232" s="14"/>
      <c r="AE232" s="14"/>
      <c r="AT232" s="268" t="s">
        <v>148</v>
      </c>
      <c r="AU232" s="268" t="s">
        <v>82</v>
      </c>
      <c r="AV232" s="14" t="s">
        <v>80</v>
      </c>
      <c r="AW232" s="14" t="s">
        <v>30</v>
      </c>
      <c r="AX232" s="14" t="s">
        <v>73</v>
      </c>
      <c r="AY232" s="268" t="s">
        <v>141</v>
      </c>
    </row>
    <row r="233" spans="1:51" s="12" customFormat="1" ht="12">
      <c r="A233" s="12"/>
      <c r="B233" s="232"/>
      <c r="C233" s="233"/>
      <c r="D233" s="234" t="s">
        <v>148</v>
      </c>
      <c r="E233" s="235" t="s">
        <v>1</v>
      </c>
      <c r="F233" s="236" t="s">
        <v>1214</v>
      </c>
      <c r="G233" s="233"/>
      <c r="H233" s="237">
        <v>561.96</v>
      </c>
      <c r="I233" s="238"/>
      <c r="J233" s="233"/>
      <c r="K233" s="233"/>
      <c r="L233" s="239"/>
      <c r="M233" s="240"/>
      <c r="N233" s="241"/>
      <c r="O233" s="241"/>
      <c r="P233" s="241"/>
      <c r="Q233" s="241"/>
      <c r="R233" s="241"/>
      <c r="S233" s="241"/>
      <c r="T233" s="242"/>
      <c r="U233" s="12"/>
      <c r="V233" s="12"/>
      <c r="W233" s="12"/>
      <c r="X233" s="12"/>
      <c r="Y233" s="12"/>
      <c r="Z233" s="12"/>
      <c r="AA233" s="12"/>
      <c r="AB233" s="12"/>
      <c r="AC233" s="12"/>
      <c r="AD233" s="12"/>
      <c r="AE233" s="12"/>
      <c r="AT233" s="243" t="s">
        <v>148</v>
      </c>
      <c r="AU233" s="243" t="s">
        <v>82</v>
      </c>
      <c r="AV233" s="12" t="s">
        <v>82</v>
      </c>
      <c r="AW233" s="12" t="s">
        <v>30</v>
      </c>
      <c r="AX233" s="12" t="s">
        <v>73</v>
      </c>
      <c r="AY233" s="243" t="s">
        <v>141</v>
      </c>
    </row>
    <row r="234" spans="1:51" s="13" customFormat="1" ht="12">
      <c r="A234" s="13"/>
      <c r="B234" s="244"/>
      <c r="C234" s="245"/>
      <c r="D234" s="234" t="s">
        <v>148</v>
      </c>
      <c r="E234" s="246" t="s">
        <v>1</v>
      </c>
      <c r="F234" s="247" t="s">
        <v>150</v>
      </c>
      <c r="G234" s="245"/>
      <c r="H234" s="248">
        <v>561.96</v>
      </c>
      <c r="I234" s="249"/>
      <c r="J234" s="245"/>
      <c r="K234" s="245"/>
      <c r="L234" s="250"/>
      <c r="M234" s="251"/>
      <c r="N234" s="252"/>
      <c r="O234" s="252"/>
      <c r="P234" s="252"/>
      <c r="Q234" s="252"/>
      <c r="R234" s="252"/>
      <c r="S234" s="252"/>
      <c r="T234" s="253"/>
      <c r="U234" s="13"/>
      <c r="V234" s="13"/>
      <c r="W234" s="13"/>
      <c r="X234" s="13"/>
      <c r="Y234" s="13"/>
      <c r="Z234" s="13"/>
      <c r="AA234" s="13"/>
      <c r="AB234" s="13"/>
      <c r="AC234" s="13"/>
      <c r="AD234" s="13"/>
      <c r="AE234" s="13"/>
      <c r="AT234" s="254" t="s">
        <v>148</v>
      </c>
      <c r="AU234" s="254" t="s">
        <v>82</v>
      </c>
      <c r="AV234" s="13" t="s">
        <v>147</v>
      </c>
      <c r="AW234" s="13" t="s">
        <v>30</v>
      </c>
      <c r="AX234" s="13" t="s">
        <v>80</v>
      </c>
      <c r="AY234" s="254" t="s">
        <v>141</v>
      </c>
    </row>
    <row r="235" spans="1:65" s="2" customFormat="1" ht="24.15" customHeight="1">
      <c r="A235" s="38"/>
      <c r="B235" s="39"/>
      <c r="C235" s="219" t="s">
        <v>357</v>
      </c>
      <c r="D235" s="219" t="s">
        <v>142</v>
      </c>
      <c r="E235" s="220" t="s">
        <v>1058</v>
      </c>
      <c r="F235" s="221" t="s">
        <v>1059</v>
      </c>
      <c r="G235" s="222" t="s">
        <v>269</v>
      </c>
      <c r="H235" s="223">
        <v>774</v>
      </c>
      <c r="I235" s="224"/>
      <c r="J235" s="225">
        <f>ROUND(I235*H235,2)</f>
        <v>0</v>
      </c>
      <c r="K235" s="221" t="s">
        <v>890</v>
      </c>
      <c r="L235" s="44"/>
      <c r="M235" s="226" t="s">
        <v>1</v>
      </c>
      <c r="N235" s="227" t="s">
        <v>38</v>
      </c>
      <c r="O235" s="91"/>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147</v>
      </c>
      <c r="AT235" s="230" t="s">
        <v>142</v>
      </c>
      <c r="AU235" s="230" t="s">
        <v>82</v>
      </c>
      <c r="AY235" s="17" t="s">
        <v>141</v>
      </c>
      <c r="BE235" s="231">
        <f>IF(N235="základní",J235,0)</f>
        <v>0</v>
      </c>
      <c r="BF235" s="231">
        <f>IF(N235="snížená",J235,0)</f>
        <v>0</v>
      </c>
      <c r="BG235" s="231">
        <f>IF(N235="zákl. přenesená",J235,0)</f>
        <v>0</v>
      </c>
      <c r="BH235" s="231">
        <f>IF(N235="sníž. přenesená",J235,0)</f>
        <v>0</v>
      </c>
      <c r="BI235" s="231">
        <f>IF(N235="nulová",J235,0)</f>
        <v>0</v>
      </c>
      <c r="BJ235" s="17" t="s">
        <v>80</v>
      </c>
      <c r="BK235" s="231">
        <f>ROUND(I235*H235,2)</f>
        <v>0</v>
      </c>
      <c r="BL235" s="17" t="s">
        <v>147</v>
      </c>
      <c r="BM235" s="230" t="s">
        <v>463</v>
      </c>
    </row>
    <row r="236" spans="1:51" s="12" customFormat="1" ht="12">
      <c r="A236" s="12"/>
      <c r="B236" s="232"/>
      <c r="C236" s="233"/>
      <c r="D236" s="234" t="s">
        <v>148</v>
      </c>
      <c r="E236" s="235" t="s">
        <v>1</v>
      </c>
      <c r="F236" s="236" t="s">
        <v>1215</v>
      </c>
      <c r="G236" s="233"/>
      <c r="H236" s="237">
        <v>774</v>
      </c>
      <c r="I236" s="238"/>
      <c r="J236" s="233"/>
      <c r="K236" s="233"/>
      <c r="L236" s="239"/>
      <c r="M236" s="240"/>
      <c r="N236" s="241"/>
      <c r="O236" s="241"/>
      <c r="P236" s="241"/>
      <c r="Q236" s="241"/>
      <c r="R236" s="241"/>
      <c r="S236" s="241"/>
      <c r="T236" s="242"/>
      <c r="U236" s="12"/>
      <c r="V236" s="12"/>
      <c r="W236" s="12"/>
      <c r="X236" s="12"/>
      <c r="Y236" s="12"/>
      <c r="Z236" s="12"/>
      <c r="AA236" s="12"/>
      <c r="AB236" s="12"/>
      <c r="AC236" s="12"/>
      <c r="AD236" s="12"/>
      <c r="AE236" s="12"/>
      <c r="AT236" s="243" t="s">
        <v>148</v>
      </c>
      <c r="AU236" s="243" t="s">
        <v>82</v>
      </c>
      <c r="AV236" s="12" t="s">
        <v>82</v>
      </c>
      <c r="AW236" s="12" t="s">
        <v>30</v>
      </c>
      <c r="AX236" s="12" t="s">
        <v>73</v>
      </c>
      <c r="AY236" s="243" t="s">
        <v>141</v>
      </c>
    </row>
    <row r="237" spans="1:51" s="13" customFormat="1" ht="12">
      <c r="A237" s="13"/>
      <c r="B237" s="244"/>
      <c r="C237" s="245"/>
      <c r="D237" s="234" t="s">
        <v>148</v>
      </c>
      <c r="E237" s="246" t="s">
        <v>1</v>
      </c>
      <c r="F237" s="247" t="s">
        <v>150</v>
      </c>
      <c r="G237" s="245"/>
      <c r="H237" s="248">
        <v>774</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148</v>
      </c>
      <c r="AU237" s="254" t="s">
        <v>82</v>
      </c>
      <c r="AV237" s="13" t="s">
        <v>147</v>
      </c>
      <c r="AW237" s="13" t="s">
        <v>30</v>
      </c>
      <c r="AX237" s="13" t="s">
        <v>80</v>
      </c>
      <c r="AY237" s="254" t="s">
        <v>141</v>
      </c>
    </row>
    <row r="238" spans="1:65" s="2" customFormat="1" ht="24.15" customHeight="1">
      <c r="A238" s="38"/>
      <c r="B238" s="39"/>
      <c r="C238" s="219" t="s">
        <v>465</v>
      </c>
      <c r="D238" s="219" t="s">
        <v>142</v>
      </c>
      <c r="E238" s="220" t="s">
        <v>1061</v>
      </c>
      <c r="F238" s="221" t="s">
        <v>1062</v>
      </c>
      <c r="G238" s="222" t="s">
        <v>269</v>
      </c>
      <c r="H238" s="223">
        <v>399.9</v>
      </c>
      <c r="I238" s="224"/>
      <c r="J238" s="225">
        <f>ROUND(I238*H238,2)</f>
        <v>0</v>
      </c>
      <c r="K238" s="221" t="s">
        <v>1</v>
      </c>
      <c r="L238" s="44"/>
      <c r="M238" s="226" t="s">
        <v>1</v>
      </c>
      <c r="N238" s="227" t="s">
        <v>38</v>
      </c>
      <c r="O238" s="91"/>
      <c r="P238" s="228">
        <f>O238*H238</f>
        <v>0</v>
      </c>
      <c r="Q238" s="228">
        <v>0</v>
      </c>
      <c r="R238" s="228">
        <f>Q238*H238</f>
        <v>0</v>
      </c>
      <c r="S238" s="228">
        <v>0</v>
      </c>
      <c r="T238" s="229">
        <f>S238*H238</f>
        <v>0</v>
      </c>
      <c r="U238" s="38"/>
      <c r="V238" s="38"/>
      <c r="W238" s="38"/>
      <c r="X238" s="38"/>
      <c r="Y238" s="38"/>
      <c r="Z238" s="38"/>
      <c r="AA238" s="38"/>
      <c r="AB238" s="38"/>
      <c r="AC238" s="38"/>
      <c r="AD238" s="38"/>
      <c r="AE238" s="38"/>
      <c r="AR238" s="230" t="s">
        <v>147</v>
      </c>
      <c r="AT238" s="230" t="s">
        <v>142</v>
      </c>
      <c r="AU238" s="230" t="s">
        <v>82</v>
      </c>
      <c r="AY238" s="17" t="s">
        <v>141</v>
      </c>
      <c r="BE238" s="231">
        <f>IF(N238="základní",J238,0)</f>
        <v>0</v>
      </c>
      <c r="BF238" s="231">
        <f>IF(N238="snížená",J238,0)</f>
        <v>0</v>
      </c>
      <c r="BG238" s="231">
        <f>IF(N238="zákl. přenesená",J238,0)</f>
        <v>0</v>
      </c>
      <c r="BH238" s="231">
        <f>IF(N238="sníž. přenesená",J238,0)</f>
        <v>0</v>
      </c>
      <c r="BI238" s="231">
        <f>IF(N238="nulová",J238,0)</f>
        <v>0</v>
      </c>
      <c r="BJ238" s="17" t="s">
        <v>80</v>
      </c>
      <c r="BK238" s="231">
        <f>ROUND(I238*H238,2)</f>
        <v>0</v>
      </c>
      <c r="BL238" s="17" t="s">
        <v>147</v>
      </c>
      <c r="BM238" s="230" t="s">
        <v>468</v>
      </c>
    </row>
    <row r="239" spans="1:51" s="12" customFormat="1" ht="12">
      <c r="A239" s="12"/>
      <c r="B239" s="232"/>
      <c r="C239" s="233"/>
      <c r="D239" s="234" t="s">
        <v>148</v>
      </c>
      <c r="E239" s="235" t="s">
        <v>1</v>
      </c>
      <c r="F239" s="236" t="s">
        <v>1216</v>
      </c>
      <c r="G239" s="233"/>
      <c r="H239" s="237">
        <v>399.9</v>
      </c>
      <c r="I239" s="238"/>
      <c r="J239" s="233"/>
      <c r="K239" s="233"/>
      <c r="L239" s="239"/>
      <c r="M239" s="240"/>
      <c r="N239" s="241"/>
      <c r="O239" s="241"/>
      <c r="P239" s="241"/>
      <c r="Q239" s="241"/>
      <c r="R239" s="241"/>
      <c r="S239" s="241"/>
      <c r="T239" s="242"/>
      <c r="U239" s="12"/>
      <c r="V239" s="12"/>
      <c r="W239" s="12"/>
      <c r="X239" s="12"/>
      <c r="Y239" s="12"/>
      <c r="Z239" s="12"/>
      <c r="AA239" s="12"/>
      <c r="AB239" s="12"/>
      <c r="AC239" s="12"/>
      <c r="AD239" s="12"/>
      <c r="AE239" s="12"/>
      <c r="AT239" s="243" t="s">
        <v>148</v>
      </c>
      <c r="AU239" s="243" t="s">
        <v>82</v>
      </c>
      <c r="AV239" s="12" t="s">
        <v>82</v>
      </c>
      <c r="AW239" s="12" t="s">
        <v>30</v>
      </c>
      <c r="AX239" s="12" t="s">
        <v>73</v>
      </c>
      <c r="AY239" s="243" t="s">
        <v>141</v>
      </c>
    </row>
    <row r="240" spans="1:51" s="13" customFormat="1" ht="12">
      <c r="A240" s="13"/>
      <c r="B240" s="244"/>
      <c r="C240" s="245"/>
      <c r="D240" s="234" t="s">
        <v>148</v>
      </c>
      <c r="E240" s="246" t="s">
        <v>1</v>
      </c>
      <c r="F240" s="247" t="s">
        <v>150</v>
      </c>
      <c r="G240" s="245"/>
      <c r="H240" s="248">
        <v>399.9</v>
      </c>
      <c r="I240" s="249"/>
      <c r="J240" s="245"/>
      <c r="K240" s="245"/>
      <c r="L240" s="250"/>
      <c r="M240" s="251"/>
      <c r="N240" s="252"/>
      <c r="O240" s="252"/>
      <c r="P240" s="252"/>
      <c r="Q240" s="252"/>
      <c r="R240" s="252"/>
      <c r="S240" s="252"/>
      <c r="T240" s="253"/>
      <c r="U240" s="13"/>
      <c r="V240" s="13"/>
      <c r="W240" s="13"/>
      <c r="X240" s="13"/>
      <c r="Y240" s="13"/>
      <c r="Z240" s="13"/>
      <c r="AA240" s="13"/>
      <c r="AB240" s="13"/>
      <c r="AC240" s="13"/>
      <c r="AD240" s="13"/>
      <c r="AE240" s="13"/>
      <c r="AT240" s="254" t="s">
        <v>148</v>
      </c>
      <c r="AU240" s="254" t="s">
        <v>82</v>
      </c>
      <c r="AV240" s="13" t="s">
        <v>147</v>
      </c>
      <c r="AW240" s="13" t="s">
        <v>30</v>
      </c>
      <c r="AX240" s="13" t="s">
        <v>80</v>
      </c>
      <c r="AY240" s="254" t="s">
        <v>141</v>
      </c>
    </row>
    <row r="241" spans="1:65" s="2" customFormat="1" ht="24.15" customHeight="1">
      <c r="A241" s="38"/>
      <c r="B241" s="39"/>
      <c r="C241" s="219" t="s">
        <v>362</v>
      </c>
      <c r="D241" s="219" t="s">
        <v>142</v>
      </c>
      <c r="E241" s="220" t="s">
        <v>1064</v>
      </c>
      <c r="F241" s="221" t="s">
        <v>1065</v>
      </c>
      <c r="G241" s="222" t="s">
        <v>743</v>
      </c>
      <c r="H241" s="223">
        <v>5.395</v>
      </c>
      <c r="I241" s="224"/>
      <c r="J241" s="225">
        <f>ROUND(I241*H241,2)</f>
        <v>0</v>
      </c>
      <c r="K241" s="221" t="s">
        <v>890</v>
      </c>
      <c r="L241" s="44"/>
      <c r="M241" s="226" t="s">
        <v>1</v>
      </c>
      <c r="N241" s="227" t="s">
        <v>38</v>
      </c>
      <c r="O241" s="91"/>
      <c r="P241" s="228">
        <f>O241*H241</f>
        <v>0</v>
      </c>
      <c r="Q241" s="228">
        <v>0</v>
      </c>
      <c r="R241" s="228">
        <f>Q241*H241</f>
        <v>0</v>
      </c>
      <c r="S241" s="228">
        <v>0</v>
      </c>
      <c r="T241" s="229">
        <f>S241*H241</f>
        <v>0</v>
      </c>
      <c r="U241" s="38"/>
      <c r="V241" s="38"/>
      <c r="W241" s="38"/>
      <c r="X241" s="38"/>
      <c r="Y241" s="38"/>
      <c r="Z241" s="38"/>
      <c r="AA241" s="38"/>
      <c r="AB241" s="38"/>
      <c r="AC241" s="38"/>
      <c r="AD241" s="38"/>
      <c r="AE241" s="38"/>
      <c r="AR241" s="230" t="s">
        <v>147</v>
      </c>
      <c r="AT241" s="230" t="s">
        <v>142</v>
      </c>
      <c r="AU241" s="230" t="s">
        <v>82</v>
      </c>
      <c r="AY241" s="17" t="s">
        <v>141</v>
      </c>
      <c r="BE241" s="231">
        <f>IF(N241="základní",J241,0)</f>
        <v>0</v>
      </c>
      <c r="BF241" s="231">
        <f>IF(N241="snížená",J241,0)</f>
        <v>0</v>
      </c>
      <c r="BG241" s="231">
        <f>IF(N241="zákl. přenesená",J241,0)</f>
        <v>0</v>
      </c>
      <c r="BH241" s="231">
        <f>IF(N241="sníž. přenesená",J241,0)</f>
        <v>0</v>
      </c>
      <c r="BI241" s="231">
        <f>IF(N241="nulová",J241,0)</f>
        <v>0</v>
      </c>
      <c r="BJ241" s="17" t="s">
        <v>80</v>
      </c>
      <c r="BK241" s="231">
        <f>ROUND(I241*H241,2)</f>
        <v>0</v>
      </c>
      <c r="BL241" s="17" t="s">
        <v>147</v>
      </c>
      <c r="BM241" s="230" t="s">
        <v>472</v>
      </c>
    </row>
    <row r="242" spans="1:47" s="2" customFormat="1" ht="12">
      <c r="A242" s="38"/>
      <c r="B242" s="39"/>
      <c r="C242" s="40"/>
      <c r="D242" s="234" t="s">
        <v>154</v>
      </c>
      <c r="E242" s="40"/>
      <c r="F242" s="255" t="s">
        <v>1066</v>
      </c>
      <c r="G242" s="40"/>
      <c r="H242" s="40"/>
      <c r="I242" s="256"/>
      <c r="J242" s="40"/>
      <c r="K242" s="40"/>
      <c r="L242" s="44"/>
      <c r="M242" s="257"/>
      <c r="N242" s="258"/>
      <c r="O242" s="91"/>
      <c r="P242" s="91"/>
      <c r="Q242" s="91"/>
      <c r="R242" s="91"/>
      <c r="S242" s="91"/>
      <c r="T242" s="92"/>
      <c r="U242" s="38"/>
      <c r="V242" s="38"/>
      <c r="W242" s="38"/>
      <c r="X242" s="38"/>
      <c r="Y242" s="38"/>
      <c r="Z242" s="38"/>
      <c r="AA242" s="38"/>
      <c r="AB242" s="38"/>
      <c r="AC242" s="38"/>
      <c r="AD242" s="38"/>
      <c r="AE242" s="38"/>
      <c r="AT242" s="17" t="s">
        <v>154</v>
      </c>
      <c r="AU242" s="17" t="s">
        <v>82</v>
      </c>
    </row>
    <row r="243" spans="1:51" s="14" customFormat="1" ht="12">
      <c r="A243" s="14"/>
      <c r="B243" s="259"/>
      <c r="C243" s="260"/>
      <c r="D243" s="234" t="s">
        <v>148</v>
      </c>
      <c r="E243" s="261" t="s">
        <v>1</v>
      </c>
      <c r="F243" s="262" t="s">
        <v>1176</v>
      </c>
      <c r="G243" s="260"/>
      <c r="H243" s="261" t="s">
        <v>1</v>
      </c>
      <c r="I243" s="263"/>
      <c r="J243" s="260"/>
      <c r="K243" s="260"/>
      <c r="L243" s="264"/>
      <c r="M243" s="265"/>
      <c r="N243" s="266"/>
      <c r="O243" s="266"/>
      <c r="P243" s="266"/>
      <c r="Q243" s="266"/>
      <c r="R243" s="266"/>
      <c r="S243" s="266"/>
      <c r="T243" s="267"/>
      <c r="U243" s="14"/>
      <c r="V243" s="14"/>
      <c r="W243" s="14"/>
      <c r="X243" s="14"/>
      <c r="Y243" s="14"/>
      <c r="Z243" s="14"/>
      <c r="AA243" s="14"/>
      <c r="AB243" s="14"/>
      <c r="AC243" s="14"/>
      <c r="AD243" s="14"/>
      <c r="AE243" s="14"/>
      <c r="AT243" s="268" t="s">
        <v>148</v>
      </c>
      <c r="AU243" s="268" t="s">
        <v>82</v>
      </c>
      <c r="AV243" s="14" t="s">
        <v>80</v>
      </c>
      <c r="AW243" s="14" t="s">
        <v>30</v>
      </c>
      <c r="AX243" s="14" t="s">
        <v>73</v>
      </c>
      <c r="AY243" s="268" t="s">
        <v>141</v>
      </c>
    </row>
    <row r="244" spans="1:51" s="12" customFormat="1" ht="12">
      <c r="A244" s="12"/>
      <c r="B244" s="232"/>
      <c r="C244" s="233"/>
      <c r="D244" s="234" t="s">
        <v>148</v>
      </c>
      <c r="E244" s="235" t="s">
        <v>1</v>
      </c>
      <c r="F244" s="236" t="s">
        <v>1217</v>
      </c>
      <c r="G244" s="233"/>
      <c r="H244" s="237">
        <v>5.395</v>
      </c>
      <c r="I244" s="238"/>
      <c r="J244" s="233"/>
      <c r="K244" s="233"/>
      <c r="L244" s="239"/>
      <c r="M244" s="240"/>
      <c r="N244" s="241"/>
      <c r="O244" s="241"/>
      <c r="P244" s="241"/>
      <c r="Q244" s="241"/>
      <c r="R244" s="241"/>
      <c r="S244" s="241"/>
      <c r="T244" s="242"/>
      <c r="U244" s="12"/>
      <c r="V244" s="12"/>
      <c r="W244" s="12"/>
      <c r="X244" s="12"/>
      <c r="Y244" s="12"/>
      <c r="Z244" s="12"/>
      <c r="AA244" s="12"/>
      <c r="AB244" s="12"/>
      <c r="AC244" s="12"/>
      <c r="AD244" s="12"/>
      <c r="AE244" s="12"/>
      <c r="AT244" s="243" t="s">
        <v>148</v>
      </c>
      <c r="AU244" s="243" t="s">
        <v>82</v>
      </c>
      <c r="AV244" s="12" t="s">
        <v>82</v>
      </c>
      <c r="AW244" s="12" t="s">
        <v>30</v>
      </c>
      <c r="AX244" s="12" t="s">
        <v>73</v>
      </c>
      <c r="AY244" s="243" t="s">
        <v>141</v>
      </c>
    </row>
    <row r="245" spans="1:51" s="13" customFormat="1" ht="12">
      <c r="A245" s="13"/>
      <c r="B245" s="244"/>
      <c r="C245" s="245"/>
      <c r="D245" s="234" t="s">
        <v>148</v>
      </c>
      <c r="E245" s="246" t="s">
        <v>1</v>
      </c>
      <c r="F245" s="247" t="s">
        <v>150</v>
      </c>
      <c r="G245" s="245"/>
      <c r="H245" s="248">
        <v>5.395</v>
      </c>
      <c r="I245" s="249"/>
      <c r="J245" s="245"/>
      <c r="K245" s="245"/>
      <c r="L245" s="250"/>
      <c r="M245" s="251"/>
      <c r="N245" s="252"/>
      <c r="O245" s="252"/>
      <c r="P245" s="252"/>
      <c r="Q245" s="252"/>
      <c r="R245" s="252"/>
      <c r="S245" s="252"/>
      <c r="T245" s="253"/>
      <c r="U245" s="13"/>
      <c r="V245" s="13"/>
      <c r="W245" s="13"/>
      <c r="X245" s="13"/>
      <c r="Y245" s="13"/>
      <c r="Z245" s="13"/>
      <c r="AA245" s="13"/>
      <c r="AB245" s="13"/>
      <c r="AC245" s="13"/>
      <c r="AD245" s="13"/>
      <c r="AE245" s="13"/>
      <c r="AT245" s="254" t="s">
        <v>148</v>
      </c>
      <c r="AU245" s="254" t="s">
        <v>82</v>
      </c>
      <c r="AV245" s="13" t="s">
        <v>147</v>
      </c>
      <c r="AW245" s="13" t="s">
        <v>30</v>
      </c>
      <c r="AX245" s="13" t="s">
        <v>80</v>
      </c>
      <c r="AY245" s="254" t="s">
        <v>141</v>
      </c>
    </row>
    <row r="246" spans="1:63" s="11" customFormat="1" ht="22.8" customHeight="1">
      <c r="A246" s="11"/>
      <c r="B246" s="205"/>
      <c r="C246" s="206"/>
      <c r="D246" s="207" t="s">
        <v>72</v>
      </c>
      <c r="E246" s="295" t="s">
        <v>140</v>
      </c>
      <c r="F246" s="295" t="s">
        <v>447</v>
      </c>
      <c r="G246" s="206"/>
      <c r="H246" s="206"/>
      <c r="I246" s="209"/>
      <c r="J246" s="296">
        <f>BK246</f>
        <v>0</v>
      </c>
      <c r="K246" s="206"/>
      <c r="L246" s="211"/>
      <c r="M246" s="212"/>
      <c r="N246" s="213"/>
      <c r="O246" s="213"/>
      <c r="P246" s="214">
        <f>SUM(P247:P257)</f>
        <v>0</v>
      </c>
      <c r="Q246" s="213"/>
      <c r="R246" s="214">
        <f>SUM(R247:R257)</f>
        <v>0</v>
      </c>
      <c r="S246" s="213"/>
      <c r="T246" s="215">
        <f>SUM(T247:T257)</f>
        <v>0</v>
      </c>
      <c r="U246" s="11"/>
      <c r="V246" s="11"/>
      <c r="W246" s="11"/>
      <c r="X246" s="11"/>
      <c r="Y246" s="11"/>
      <c r="Z246" s="11"/>
      <c r="AA246" s="11"/>
      <c r="AB246" s="11"/>
      <c r="AC246" s="11"/>
      <c r="AD246" s="11"/>
      <c r="AE246" s="11"/>
      <c r="AR246" s="216" t="s">
        <v>80</v>
      </c>
      <c r="AT246" s="217" t="s">
        <v>72</v>
      </c>
      <c r="AU246" s="217" t="s">
        <v>80</v>
      </c>
      <c r="AY246" s="216" t="s">
        <v>141</v>
      </c>
      <c r="BK246" s="218">
        <f>SUM(BK247:BK257)</f>
        <v>0</v>
      </c>
    </row>
    <row r="247" spans="1:65" s="2" customFormat="1" ht="14.4" customHeight="1">
      <c r="A247" s="38"/>
      <c r="B247" s="39"/>
      <c r="C247" s="219" t="s">
        <v>474</v>
      </c>
      <c r="D247" s="219" t="s">
        <v>142</v>
      </c>
      <c r="E247" s="220" t="s">
        <v>1218</v>
      </c>
      <c r="F247" s="221" t="s">
        <v>1219</v>
      </c>
      <c r="G247" s="222" t="s">
        <v>269</v>
      </c>
      <c r="H247" s="223">
        <v>24</v>
      </c>
      <c r="I247" s="224"/>
      <c r="J247" s="225">
        <f>ROUND(I247*H247,2)</f>
        <v>0</v>
      </c>
      <c r="K247" s="221" t="s">
        <v>890</v>
      </c>
      <c r="L247" s="44"/>
      <c r="M247" s="226" t="s">
        <v>1</v>
      </c>
      <c r="N247" s="227" t="s">
        <v>38</v>
      </c>
      <c r="O247" s="91"/>
      <c r="P247" s="228">
        <f>O247*H247</f>
        <v>0</v>
      </c>
      <c r="Q247" s="228">
        <v>0</v>
      </c>
      <c r="R247" s="228">
        <f>Q247*H247</f>
        <v>0</v>
      </c>
      <c r="S247" s="228">
        <v>0</v>
      </c>
      <c r="T247" s="229">
        <f>S247*H247</f>
        <v>0</v>
      </c>
      <c r="U247" s="38"/>
      <c r="V247" s="38"/>
      <c r="W247" s="38"/>
      <c r="X247" s="38"/>
      <c r="Y247" s="38"/>
      <c r="Z247" s="38"/>
      <c r="AA247" s="38"/>
      <c r="AB247" s="38"/>
      <c r="AC247" s="38"/>
      <c r="AD247" s="38"/>
      <c r="AE247" s="38"/>
      <c r="AR247" s="230" t="s">
        <v>147</v>
      </c>
      <c r="AT247" s="230" t="s">
        <v>142</v>
      </c>
      <c r="AU247" s="230" t="s">
        <v>82</v>
      </c>
      <c r="AY247" s="17" t="s">
        <v>141</v>
      </c>
      <c r="BE247" s="231">
        <f>IF(N247="základní",J247,0)</f>
        <v>0</v>
      </c>
      <c r="BF247" s="231">
        <f>IF(N247="snížená",J247,0)</f>
        <v>0</v>
      </c>
      <c r="BG247" s="231">
        <f>IF(N247="zákl. přenesená",J247,0)</f>
        <v>0</v>
      </c>
      <c r="BH247" s="231">
        <f>IF(N247="sníž. přenesená",J247,0)</f>
        <v>0</v>
      </c>
      <c r="BI247" s="231">
        <f>IF(N247="nulová",J247,0)</f>
        <v>0</v>
      </c>
      <c r="BJ247" s="17" t="s">
        <v>80</v>
      </c>
      <c r="BK247" s="231">
        <f>ROUND(I247*H247,2)</f>
        <v>0</v>
      </c>
      <c r="BL247" s="17" t="s">
        <v>147</v>
      </c>
      <c r="BM247" s="230" t="s">
        <v>477</v>
      </c>
    </row>
    <row r="248" spans="1:65" s="2" customFormat="1" ht="24.15" customHeight="1">
      <c r="A248" s="38"/>
      <c r="B248" s="39"/>
      <c r="C248" s="219" t="s">
        <v>365</v>
      </c>
      <c r="D248" s="219" t="s">
        <v>142</v>
      </c>
      <c r="E248" s="220" t="s">
        <v>1068</v>
      </c>
      <c r="F248" s="221" t="s">
        <v>1069</v>
      </c>
      <c r="G248" s="222" t="s">
        <v>269</v>
      </c>
      <c r="H248" s="223">
        <v>760</v>
      </c>
      <c r="I248" s="224"/>
      <c r="J248" s="225">
        <f>ROUND(I248*H248,2)</f>
        <v>0</v>
      </c>
      <c r="K248" s="221" t="s">
        <v>890</v>
      </c>
      <c r="L248" s="44"/>
      <c r="M248" s="226" t="s">
        <v>1</v>
      </c>
      <c r="N248" s="227" t="s">
        <v>38</v>
      </c>
      <c r="O248" s="91"/>
      <c r="P248" s="228">
        <f>O248*H248</f>
        <v>0</v>
      </c>
      <c r="Q248" s="228">
        <v>0</v>
      </c>
      <c r="R248" s="228">
        <f>Q248*H248</f>
        <v>0</v>
      </c>
      <c r="S248" s="228">
        <v>0</v>
      </c>
      <c r="T248" s="229">
        <f>S248*H248</f>
        <v>0</v>
      </c>
      <c r="U248" s="38"/>
      <c r="V248" s="38"/>
      <c r="W248" s="38"/>
      <c r="X248" s="38"/>
      <c r="Y248" s="38"/>
      <c r="Z248" s="38"/>
      <c r="AA248" s="38"/>
      <c r="AB248" s="38"/>
      <c r="AC248" s="38"/>
      <c r="AD248" s="38"/>
      <c r="AE248" s="38"/>
      <c r="AR248" s="230" t="s">
        <v>147</v>
      </c>
      <c r="AT248" s="230" t="s">
        <v>142</v>
      </c>
      <c r="AU248" s="230" t="s">
        <v>82</v>
      </c>
      <c r="AY248" s="17" t="s">
        <v>141</v>
      </c>
      <c r="BE248" s="231">
        <f>IF(N248="základní",J248,0)</f>
        <v>0</v>
      </c>
      <c r="BF248" s="231">
        <f>IF(N248="snížená",J248,0)</f>
        <v>0</v>
      </c>
      <c r="BG248" s="231">
        <f>IF(N248="zákl. přenesená",J248,0)</f>
        <v>0</v>
      </c>
      <c r="BH248" s="231">
        <f>IF(N248="sníž. přenesená",J248,0)</f>
        <v>0</v>
      </c>
      <c r="BI248" s="231">
        <f>IF(N248="nulová",J248,0)</f>
        <v>0</v>
      </c>
      <c r="BJ248" s="17" t="s">
        <v>80</v>
      </c>
      <c r="BK248" s="231">
        <f>ROUND(I248*H248,2)</f>
        <v>0</v>
      </c>
      <c r="BL248" s="17" t="s">
        <v>147</v>
      </c>
      <c r="BM248" s="230" t="s">
        <v>481</v>
      </c>
    </row>
    <row r="249" spans="1:51" s="14" customFormat="1" ht="12">
      <c r="A249" s="14"/>
      <c r="B249" s="259"/>
      <c r="C249" s="260"/>
      <c r="D249" s="234" t="s">
        <v>148</v>
      </c>
      <c r="E249" s="261" t="s">
        <v>1</v>
      </c>
      <c r="F249" s="262" t="s">
        <v>1220</v>
      </c>
      <c r="G249" s="260"/>
      <c r="H249" s="261" t="s">
        <v>1</v>
      </c>
      <c r="I249" s="263"/>
      <c r="J249" s="260"/>
      <c r="K249" s="260"/>
      <c r="L249" s="264"/>
      <c r="M249" s="265"/>
      <c r="N249" s="266"/>
      <c r="O249" s="266"/>
      <c r="P249" s="266"/>
      <c r="Q249" s="266"/>
      <c r="R249" s="266"/>
      <c r="S249" s="266"/>
      <c r="T249" s="267"/>
      <c r="U249" s="14"/>
      <c r="V249" s="14"/>
      <c r="W249" s="14"/>
      <c r="X249" s="14"/>
      <c r="Y249" s="14"/>
      <c r="Z249" s="14"/>
      <c r="AA249" s="14"/>
      <c r="AB249" s="14"/>
      <c r="AC249" s="14"/>
      <c r="AD249" s="14"/>
      <c r="AE249" s="14"/>
      <c r="AT249" s="268" t="s">
        <v>148</v>
      </c>
      <c r="AU249" s="268" t="s">
        <v>82</v>
      </c>
      <c r="AV249" s="14" t="s">
        <v>80</v>
      </c>
      <c r="AW249" s="14" t="s">
        <v>30</v>
      </c>
      <c r="AX249" s="14" t="s">
        <v>73</v>
      </c>
      <c r="AY249" s="268" t="s">
        <v>141</v>
      </c>
    </row>
    <row r="250" spans="1:51" s="14" customFormat="1" ht="12">
      <c r="A250" s="14"/>
      <c r="B250" s="259"/>
      <c r="C250" s="260"/>
      <c r="D250" s="234" t="s">
        <v>148</v>
      </c>
      <c r="E250" s="261" t="s">
        <v>1</v>
      </c>
      <c r="F250" s="262" t="s">
        <v>1070</v>
      </c>
      <c r="G250" s="260"/>
      <c r="H250" s="261" t="s">
        <v>1</v>
      </c>
      <c r="I250" s="263"/>
      <c r="J250" s="260"/>
      <c r="K250" s="260"/>
      <c r="L250" s="264"/>
      <c r="M250" s="265"/>
      <c r="N250" s="266"/>
      <c r="O250" s="266"/>
      <c r="P250" s="266"/>
      <c r="Q250" s="266"/>
      <c r="R250" s="266"/>
      <c r="S250" s="266"/>
      <c r="T250" s="267"/>
      <c r="U250" s="14"/>
      <c r="V250" s="14"/>
      <c r="W250" s="14"/>
      <c r="X250" s="14"/>
      <c r="Y250" s="14"/>
      <c r="Z250" s="14"/>
      <c r="AA250" s="14"/>
      <c r="AB250" s="14"/>
      <c r="AC250" s="14"/>
      <c r="AD250" s="14"/>
      <c r="AE250" s="14"/>
      <c r="AT250" s="268" t="s">
        <v>148</v>
      </c>
      <c r="AU250" s="268" t="s">
        <v>82</v>
      </c>
      <c r="AV250" s="14" t="s">
        <v>80</v>
      </c>
      <c r="AW250" s="14" t="s">
        <v>30</v>
      </c>
      <c r="AX250" s="14" t="s">
        <v>73</v>
      </c>
      <c r="AY250" s="268" t="s">
        <v>141</v>
      </c>
    </row>
    <row r="251" spans="1:51" s="12" customFormat="1" ht="12">
      <c r="A251" s="12"/>
      <c r="B251" s="232"/>
      <c r="C251" s="233"/>
      <c r="D251" s="234" t="s">
        <v>148</v>
      </c>
      <c r="E251" s="235" t="s">
        <v>1</v>
      </c>
      <c r="F251" s="236" t="s">
        <v>1221</v>
      </c>
      <c r="G251" s="233"/>
      <c r="H251" s="237">
        <v>760</v>
      </c>
      <c r="I251" s="238"/>
      <c r="J251" s="233"/>
      <c r="K251" s="233"/>
      <c r="L251" s="239"/>
      <c r="M251" s="240"/>
      <c r="N251" s="241"/>
      <c r="O251" s="241"/>
      <c r="P251" s="241"/>
      <c r="Q251" s="241"/>
      <c r="R251" s="241"/>
      <c r="S251" s="241"/>
      <c r="T251" s="242"/>
      <c r="U251" s="12"/>
      <c r="V251" s="12"/>
      <c r="W251" s="12"/>
      <c r="X251" s="12"/>
      <c r="Y251" s="12"/>
      <c r="Z251" s="12"/>
      <c r="AA251" s="12"/>
      <c r="AB251" s="12"/>
      <c r="AC251" s="12"/>
      <c r="AD251" s="12"/>
      <c r="AE251" s="12"/>
      <c r="AT251" s="243" t="s">
        <v>148</v>
      </c>
      <c r="AU251" s="243" t="s">
        <v>82</v>
      </c>
      <c r="AV251" s="12" t="s">
        <v>82</v>
      </c>
      <c r="AW251" s="12" t="s">
        <v>30</v>
      </c>
      <c r="AX251" s="12" t="s">
        <v>73</v>
      </c>
      <c r="AY251" s="243" t="s">
        <v>141</v>
      </c>
    </row>
    <row r="252" spans="1:51" s="13" customFormat="1" ht="12">
      <c r="A252" s="13"/>
      <c r="B252" s="244"/>
      <c r="C252" s="245"/>
      <c r="D252" s="234" t="s">
        <v>148</v>
      </c>
      <c r="E252" s="246" t="s">
        <v>1</v>
      </c>
      <c r="F252" s="247" t="s">
        <v>150</v>
      </c>
      <c r="G252" s="245"/>
      <c r="H252" s="248">
        <v>760</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148</v>
      </c>
      <c r="AU252" s="254" t="s">
        <v>82</v>
      </c>
      <c r="AV252" s="13" t="s">
        <v>147</v>
      </c>
      <c r="AW252" s="13" t="s">
        <v>30</v>
      </c>
      <c r="AX252" s="13" t="s">
        <v>80</v>
      </c>
      <c r="AY252" s="254" t="s">
        <v>141</v>
      </c>
    </row>
    <row r="253" spans="1:65" s="2" customFormat="1" ht="24.15" customHeight="1">
      <c r="A253" s="38"/>
      <c r="B253" s="39"/>
      <c r="C253" s="219" t="s">
        <v>483</v>
      </c>
      <c r="D253" s="219" t="s">
        <v>142</v>
      </c>
      <c r="E253" s="220" t="s">
        <v>1222</v>
      </c>
      <c r="F253" s="221" t="s">
        <v>1223</v>
      </c>
      <c r="G253" s="222" t="s">
        <v>269</v>
      </c>
      <c r="H253" s="223">
        <v>24</v>
      </c>
      <c r="I253" s="224"/>
      <c r="J253" s="225">
        <f>ROUND(I253*H253,2)</f>
        <v>0</v>
      </c>
      <c r="K253" s="221" t="s">
        <v>890</v>
      </c>
      <c r="L253" s="44"/>
      <c r="M253" s="226" t="s">
        <v>1</v>
      </c>
      <c r="N253" s="227" t="s">
        <v>38</v>
      </c>
      <c r="O253" s="91"/>
      <c r="P253" s="228">
        <f>O253*H253</f>
        <v>0</v>
      </c>
      <c r="Q253" s="228">
        <v>0</v>
      </c>
      <c r="R253" s="228">
        <f>Q253*H253</f>
        <v>0</v>
      </c>
      <c r="S253" s="228">
        <v>0</v>
      </c>
      <c r="T253" s="229">
        <f>S253*H253</f>
        <v>0</v>
      </c>
      <c r="U253" s="38"/>
      <c r="V253" s="38"/>
      <c r="W253" s="38"/>
      <c r="X253" s="38"/>
      <c r="Y253" s="38"/>
      <c r="Z253" s="38"/>
      <c r="AA253" s="38"/>
      <c r="AB253" s="38"/>
      <c r="AC253" s="38"/>
      <c r="AD253" s="38"/>
      <c r="AE253" s="38"/>
      <c r="AR253" s="230" t="s">
        <v>147</v>
      </c>
      <c r="AT253" s="230" t="s">
        <v>142</v>
      </c>
      <c r="AU253" s="230" t="s">
        <v>82</v>
      </c>
      <c r="AY253" s="17" t="s">
        <v>141</v>
      </c>
      <c r="BE253" s="231">
        <f>IF(N253="základní",J253,0)</f>
        <v>0</v>
      </c>
      <c r="BF253" s="231">
        <f>IF(N253="snížená",J253,0)</f>
        <v>0</v>
      </c>
      <c r="BG253" s="231">
        <f>IF(N253="zákl. přenesená",J253,0)</f>
        <v>0</v>
      </c>
      <c r="BH253" s="231">
        <f>IF(N253="sníž. přenesená",J253,0)</f>
        <v>0</v>
      </c>
      <c r="BI253" s="231">
        <f>IF(N253="nulová",J253,0)</f>
        <v>0</v>
      </c>
      <c r="BJ253" s="17" t="s">
        <v>80</v>
      </c>
      <c r="BK253" s="231">
        <f>ROUND(I253*H253,2)</f>
        <v>0</v>
      </c>
      <c r="BL253" s="17" t="s">
        <v>147</v>
      </c>
      <c r="BM253" s="230" t="s">
        <v>486</v>
      </c>
    </row>
    <row r="254" spans="1:51" s="14" customFormat="1" ht="12">
      <c r="A254" s="14"/>
      <c r="B254" s="259"/>
      <c r="C254" s="260"/>
      <c r="D254" s="234" t="s">
        <v>148</v>
      </c>
      <c r="E254" s="261" t="s">
        <v>1</v>
      </c>
      <c r="F254" s="262" t="s">
        <v>1224</v>
      </c>
      <c r="G254" s="260"/>
      <c r="H254" s="261" t="s">
        <v>1</v>
      </c>
      <c r="I254" s="263"/>
      <c r="J254" s="260"/>
      <c r="K254" s="260"/>
      <c r="L254" s="264"/>
      <c r="M254" s="265"/>
      <c r="N254" s="266"/>
      <c r="O254" s="266"/>
      <c r="P254" s="266"/>
      <c r="Q254" s="266"/>
      <c r="R254" s="266"/>
      <c r="S254" s="266"/>
      <c r="T254" s="267"/>
      <c r="U254" s="14"/>
      <c r="V254" s="14"/>
      <c r="W254" s="14"/>
      <c r="X254" s="14"/>
      <c r="Y254" s="14"/>
      <c r="Z254" s="14"/>
      <c r="AA254" s="14"/>
      <c r="AB254" s="14"/>
      <c r="AC254" s="14"/>
      <c r="AD254" s="14"/>
      <c r="AE254" s="14"/>
      <c r="AT254" s="268" t="s">
        <v>148</v>
      </c>
      <c r="AU254" s="268" t="s">
        <v>82</v>
      </c>
      <c r="AV254" s="14" t="s">
        <v>80</v>
      </c>
      <c r="AW254" s="14" t="s">
        <v>30</v>
      </c>
      <c r="AX254" s="14" t="s">
        <v>73</v>
      </c>
      <c r="AY254" s="268" t="s">
        <v>141</v>
      </c>
    </row>
    <row r="255" spans="1:51" s="12" customFormat="1" ht="12">
      <c r="A255" s="12"/>
      <c r="B255" s="232"/>
      <c r="C255" s="233"/>
      <c r="D255" s="234" t="s">
        <v>148</v>
      </c>
      <c r="E255" s="235" t="s">
        <v>1</v>
      </c>
      <c r="F255" s="236" t="s">
        <v>1225</v>
      </c>
      <c r="G255" s="233"/>
      <c r="H255" s="237">
        <v>24</v>
      </c>
      <c r="I255" s="238"/>
      <c r="J255" s="233"/>
      <c r="K255" s="233"/>
      <c r="L255" s="239"/>
      <c r="M255" s="240"/>
      <c r="N255" s="241"/>
      <c r="O255" s="241"/>
      <c r="P255" s="241"/>
      <c r="Q255" s="241"/>
      <c r="R255" s="241"/>
      <c r="S255" s="241"/>
      <c r="T255" s="242"/>
      <c r="U255" s="12"/>
      <c r="V255" s="12"/>
      <c r="W255" s="12"/>
      <c r="X255" s="12"/>
      <c r="Y255" s="12"/>
      <c r="Z255" s="12"/>
      <c r="AA255" s="12"/>
      <c r="AB255" s="12"/>
      <c r="AC255" s="12"/>
      <c r="AD255" s="12"/>
      <c r="AE255" s="12"/>
      <c r="AT255" s="243" t="s">
        <v>148</v>
      </c>
      <c r="AU255" s="243" t="s">
        <v>82</v>
      </c>
      <c r="AV255" s="12" t="s">
        <v>82</v>
      </c>
      <c r="AW255" s="12" t="s">
        <v>30</v>
      </c>
      <c r="AX255" s="12" t="s">
        <v>73</v>
      </c>
      <c r="AY255" s="243" t="s">
        <v>141</v>
      </c>
    </row>
    <row r="256" spans="1:51" s="13" customFormat="1" ht="12">
      <c r="A256" s="13"/>
      <c r="B256" s="244"/>
      <c r="C256" s="245"/>
      <c r="D256" s="234" t="s">
        <v>148</v>
      </c>
      <c r="E256" s="246" t="s">
        <v>1</v>
      </c>
      <c r="F256" s="247" t="s">
        <v>150</v>
      </c>
      <c r="G256" s="245"/>
      <c r="H256" s="248">
        <v>24</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148</v>
      </c>
      <c r="AU256" s="254" t="s">
        <v>82</v>
      </c>
      <c r="AV256" s="13" t="s">
        <v>147</v>
      </c>
      <c r="AW256" s="13" t="s">
        <v>30</v>
      </c>
      <c r="AX256" s="13" t="s">
        <v>80</v>
      </c>
      <c r="AY256" s="254" t="s">
        <v>141</v>
      </c>
    </row>
    <row r="257" spans="1:65" s="2" customFormat="1" ht="14.4" customHeight="1">
      <c r="A257" s="38"/>
      <c r="B257" s="39"/>
      <c r="C257" s="273" t="s">
        <v>370</v>
      </c>
      <c r="D257" s="273" t="s">
        <v>153</v>
      </c>
      <c r="E257" s="274" t="s">
        <v>1226</v>
      </c>
      <c r="F257" s="275" t="s">
        <v>1227</v>
      </c>
      <c r="G257" s="276" t="s">
        <v>889</v>
      </c>
      <c r="H257" s="277">
        <v>8</v>
      </c>
      <c r="I257" s="278"/>
      <c r="J257" s="279">
        <f>ROUND(I257*H257,2)</f>
        <v>0</v>
      </c>
      <c r="K257" s="275" t="s">
        <v>890</v>
      </c>
      <c r="L257" s="280"/>
      <c r="M257" s="281" t="s">
        <v>1</v>
      </c>
      <c r="N257" s="282" t="s">
        <v>38</v>
      </c>
      <c r="O257" s="91"/>
      <c r="P257" s="228">
        <f>O257*H257</f>
        <v>0</v>
      </c>
      <c r="Q257" s="228">
        <v>0</v>
      </c>
      <c r="R257" s="228">
        <f>Q257*H257</f>
        <v>0</v>
      </c>
      <c r="S257" s="228">
        <v>0</v>
      </c>
      <c r="T257" s="229">
        <f>S257*H257</f>
        <v>0</v>
      </c>
      <c r="U257" s="38"/>
      <c r="V257" s="38"/>
      <c r="W257" s="38"/>
      <c r="X257" s="38"/>
      <c r="Y257" s="38"/>
      <c r="Z257" s="38"/>
      <c r="AA257" s="38"/>
      <c r="AB257" s="38"/>
      <c r="AC257" s="38"/>
      <c r="AD257" s="38"/>
      <c r="AE257" s="38"/>
      <c r="AR257" s="230" t="s">
        <v>162</v>
      </c>
      <c r="AT257" s="230" t="s">
        <v>153</v>
      </c>
      <c r="AU257" s="230" t="s">
        <v>82</v>
      </c>
      <c r="AY257" s="17" t="s">
        <v>141</v>
      </c>
      <c r="BE257" s="231">
        <f>IF(N257="základní",J257,0)</f>
        <v>0</v>
      </c>
      <c r="BF257" s="231">
        <f>IF(N257="snížená",J257,0)</f>
        <v>0</v>
      </c>
      <c r="BG257" s="231">
        <f>IF(N257="zákl. přenesená",J257,0)</f>
        <v>0</v>
      </c>
      <c r="BH257" s="231">
        <f>IF(N257="sníž. přenesená",J257,0)</f>
        <v>0</v>
      </c>
      <c r="BI257" s="231">
        <f>IF(N257="nulová",J257,0)</f>
        <v>0</v>
      </c>
      <c r="BJ257" s="17" t="s">
        <v>80</v>
      </c>
      <c r="BK257" s="231">
        <f>ROUND(I257*H257,2)</f>
        <v>0</v>
      </c>
      <c r="BL257" s="17" t="s">
        <v>147</v>
      </c>
      <c r="BM257" s="230" t="s">
        <v>491</v>
      </c>
    </row>
    <row r="258" spans="1:63" s="11" customFormat="1" ht="22.8" customHeight="1">
      <c r="A258" s="11"/>
      <c r="B258" s="205"/>
      <c r="C258" s="206"/>
      <c r="D258" s="207" t="s">
        <v>72</v>
      </c>
      <c r="E258" s="295" t="s">
        <v>184</v>
      </c>
      <c r="F258" s="295" t="s">
        <v>546</v>
      </c>
      <c r="G258" s="206"/>
      <c r="H258" s="206"/>
      <c r="I258" s="209"/>
      <c r="J258" s="296">
        <f>BK258</f>
        <v>0</v>
      </c>
      <c r="K258" s="206"/>
      <c r="L258" s="211"/>
      <c r="M258" s="212"/>
      <c r="N258" s="213"/>
      <c r="O258" s="213"/>
      <c r="P258" s="214">
        <f>SUM(P259:P266)</f>
        <v>0</v>
      </c>
      <c r="Q258" s="213"/>
      <c r="R258" s="214">
        <f>SUM(R259:R266)</f>
        <v>0</v>
      </c>
      <c r="S258" s="213"/>
      <c r="T258" s="215">
        <f>SUM(T259:T266)</f>
        <v>0</v>
      </c>
      <c r="U258" s="11"/>
      <c r="V258" s="11"/>
      <c r="W258" s="11"/>
      <c r="X258" s="11"/>
      <c r="Y258" s="11"/>
      <c r="Z258" s="11"/>
      <c r="AA258" s="11"/>
      <c r="AB258" s="11"/>
      <c r="AC258" s="11"/>
      <c r="AD258" s="11"/>
      <c r="AE258" s="11"/>
      <c r="AR258" s="216" t="s">
        <v>80</v>
      </c>
      <c r="AT258" s="217" t="s">
        <v>72</v>
      </c>
      <c r="AU258" s="217" t="s">
        <v>80</v>
      </c>
      <c r="AY258" s="216" t="s">
        <v>141</v>
      </c>
      <c r="BK258" s="218">
        <f>SUM(BK259:BK266)</f>
        <v>0</v>
      </c>
    </row>
    <row r="259" spans="1:65" s="2" customFormat="1" ht="24.15" customHeight="1">
      <c r="A259" s="38"/>
      <c r="B259" s="39"/>
      <c r="C259" s="219" t="s">
        <v>495</v>
      </c>
      <c r="D259" s="219" t="s">
        <v>142</v>
      </c>
      <c r="E259" s="220" t="s">
        <v>1228</v>
      </c>
      <c r="F259" s="221" t="s">
        <v>1229</v>
      </c>
      <c r="G259" s="222" t="s">
        <v>269</v>
      </c>
      <c r="H259" s="223">
        <v>31.5</v>
      </c>
      <c r="I259" s="224"/>
      <c r="J259" s="225">
        <f>ROUND(I259*H259,2)</f>
        <v>0</v>
      </c>
      <c r="K259" s="221" t="s">
        <v>890</v>
      </c>
      <c r="L259" s="44"/>
      <c r="M259" s="226" t="s">
        <v>1</v>
      </c>
      <c r="N259" s="227" t="s">
        <v>38</v>
      </c>
      <c r="O259" s="91"/>
      <c r="P259" s="228">
        <f>O259*H259</f>
        <v>0</v>
      </c>
      <c r="Q259" s="228">
        <v>0</v>
      </c>
      <c r="R259" s="228">
        <f>Q259*H259</f>
        <v>0</v>
      </c>
      <c r="S259" s="228">
        <v>0</v>
      </c>
      <c r="T259" s="229">
        <f>S259*H259</f>
        <v>0</v>
      </c>
      <c r="U259" s="38"/>
      <c r="V259" s="38"/>
      <c r="W259" s="38"/>
      <c r="X259" s="38"/>
      <c r="Y259" s="38"/>
      <c r="Z259" s="38"/>
      <c r="AA259" s="38"/>
      <c r="AB259" s="38"/>
      <c r="AC259" s="38"/>
      <c r="AD259" s="38"/>
      <c r="AE259" s="38"/>
      <c r="AR259" s="230" t="s">
        <v>147</v>
      </c>
      <c r="AT259" s="230" t="s">
        <v>142</v>
      </c>
      <c r="AU259" s="230" t="s">
        <v>82</v>
      </c>
      <c r="AY259" s="17" t="s">
        <v>141</v>
      </c>
      <c r="BE259" s="231">
        <f>IF(N259="základní",J259,0)</f>
        <v>0</v>
      </c>
      <c r="BF259" s="231">
        <f>IF(N259="snížená",J259,0)</f>
        <v>0</v>
      </c>
      <c r="BG259" s="231">
        <f>IF(N259="zákl. přenesená",J259,0)</f>
        <v>0</v>
      </c>
      <c r="BH259" s="231">
        <f>IF(N259="sníž. přenesená",J259,0)</f>
        <v>0</v>
      </c>
      <c r="BI259" s="231">
        <f>IF(N259="nulová",J259,0)</f>
        <v>0</v>
      </c>
      <c r="BJ259" s="17" t="s">
        <v>80</v>
      </c>
      <c r="BK259" s="231">
        <f>ROUND(I259*H259,2)</f>
        <v>0</v>
      </c>
      <c r="BL259" s="17" t="s">
        <v>147</v>
      </c>
      <c r="BM259" s="230" t="s">
        <v>498</v>
      </c>
    </row>
    <row r="260" spans="1:51" s="12" customFormat="1" ht="12">
      <c r="A260" s="12"/>
      <c r="B260" s="232"/>
      <c r="C260" s="233"/>
      <c r="D260" s="234" t="s">
        <v>148</v>
      </c>
      <c r="E260" s="235" t="s">
        <v>1</v>
      </c>
      <c r="F260" s="236" t="s">
        <v>1230</v>
      </c>
      <c r="G260" s="233"/>
      <c r="H260" s="237">
        <v>31.5</v>
      </c>
      <c r="I260" s="238"/>
      <c r="J260" s="233"/>
      <c r="K260" s="233"/>
      <c r="L260" s="239"/>
      <c r="M260" s="240"/>
      <c r="N260" s="241"/>
      <c r="O260" s="241"/>
      <c r="P260" s="241"/>
      <c r="Q260" s="241"/>
      <c r="R260" s="241"/>
      <c r="S260" s="241"/>
      <c r="T260" s="242"/>
      <c r="U260" s="12"/>
      <c r="V260" s="12"/>
      <c r="W260" s="12"/>
      <c r="X260" s="12"/>
      <c r="Y260" s="12"/>
      <c r="Z260" s="12"/>
      <c r="AA260" s="12"/>
      <c r="AB260" s="12"/>
      <c r="AC260" s="12"/>
      <c r="AD260" s="12"/>
      <c r="AE260" s="12"/>
      <c r="AT260" s="243" t="s">
        <v>148</v>
      </c>
      <c r="AU260" s="243" t="s">
        <v>82</v>
      </c>
      <c r="AV260" s="12" t="s">
        <v>82</v>
      </c>
      <c r="AW260" s="12" t="s">
        <v>30</v>
      </c>
      <c r="AX260" s="12" t="s">
        <v>73</v>
      </c>
      <c r="AY260" s="243" t="s">
        <v>141</v>
      </c>
    </row>
    <row r="261" spans="1:51" s="13" customFormat="1" ht="12">
      <c r="A261" s="13"/>
      <c r="B261" s="244"/>
      <c r="C261" s="245"/>
      <c r="D261" s="234" t="s">
        <v>148</v>
      </c>
      <c r="E261" s="246" t="s">
        <v>1</v>
      </c>
      <c r="F261" s="247" t="s">
        <v>150</v>
      </c>
      <c r="G261" s="245"/>
      <c r="H261" s="248">
        <v>31.5</v>
      </c>
      <c r="I261" s="249"/>
      <c r="J261" s="245"/>
      <c r="K261" s="245"/>
      <c r="L261" s="250"/>
      <c r="M261" s="251"/>
      <c r="N261" s="252"/>
      <c r="O261" s="252"/>
      <c r="P261" s="252"/>
      <c r="Q261" s="252"/>
      <c r="R261" s="252"/>
      <c r="S261" s="252"/>
      <c r="T261" s="253"/>
      <c r="U261" s="13"/>
      <c r="V261" s="13"/>
      <c r="W261" s="13"/>
      <c r="X261" s="13"/>
      <c r="Y261" s="13"/>
      <c r="Z261" s="13"/>
      <c r="AA261" s="13"/>
      <c r="AB261" s="13"/>
      <c r="AC261" s="13"/>
      <c r="AD261" s="13"/>
      <c r="AE261" s="13"/>
      <c r="AT261" s="254" t="s">
        <v>148</v>
      </c>
      <c r="AU261" s="254" t="s">
        <v>82</v>
      </c>
      <c r="AV261" s="13" t="s">
        <v>147</v>
      </c>
      <c r="AW261" s="13" t="s">
        <v>30</v>
      </c>
      <c r="AX261" s="13" t="s">
        <v>80</v>
      </c>
      <c r="AY261" s="254" t="s">
        <v>141</v>
      </c>
    </row>
    <row r="262" spans="1:65" s="2" customFormat="1" ht="24.15" customHeight="1">
      <c r="A262" s="38"/>
      <c r="B262" s="39"/>
      <c r="C262" s="219" t="s">
        <v>374</v>
      </c>
      <c r="D262" s="219" t="s">
        <v>142</v>
      </c>
      <c r="E262" s="220" t="s">
        <v>1098</v>
      </c>
      <c r="F262" s="221" t="s">
        <v>1099</v>
      </c>
      <c r="G262" s="222" t="s">
        <v>269</v>
      </c>
      <c r="H262" s="223">
        <v>1520</v>
      </c>
      <c r="I262" s="224"/>
      <c r="J262" s="225">
        <f>ROUND(I262*H262,2)</f>
        <v>0</v>
      </c>
      <c r="K262" s="221" t="s">
        <v>890</v>
      </c>
      <c r="L262" s="44"/>
      <c r="M262" s="226" t="s">
        <v>1</v>
      </c>
      <c r="N262" s="227" t="s">
        <v>38</v>
      </c>
      <c r="O262" s="91"/>
      <c r="P262" s="228">
        <f>O262*H262</f>
        <v>0</v>
      </c>
      <c r="Q262" s="228">
        <v>0</v>
      </c>
      <c r="R262" s="228">
        <f>Q262*H262</f>
        <v>0</v>
      </c>
      <c r="S262" s="228">
        <v>0</v>
      </c>
      <c r="T262" s="229">
        <f>S262*H262</f>
        <v>0</v>
      </c>
      <c r="U262" s="38"/>
      <c r="V262" s="38"/>
      <c r="W262" s="38"/>
      <c r="X262" s="38"/>
      <c r="Y262" s="38"/>
      <c r="Z262" s="38"/>
      <c r="AA262" s="38"/>
      <c r="AB262" s="38"/>
      <c r="AC262" s="38"/>
      <c r="AD262" s="38"/>
      <c r="AE262" s="38"/>
      <c r="AR262" s="230" t="s">
        <v>147</v>
      </c>
      <c r="AT262" s="230" t="s">
        <v>142</v>
      </c>
      <c r="AU262" s="230" t="s">
        <v>82</v>
      </c>
      <c r="AY262" s="17" t="s">
        <v>141</v>
      </c>
      <c r="BE262" s="231">
        <f>IF(N262="základní",J262,0)</f>
        <v>0</v>
      </c>
      <c r="BF262" s="231">
        <f>IF(N262="snížená",J262,0)</f>
        <v>0</v>
      </c>
      <c r="BG262" s="231">
        <f>IF(N262="zákl. přenesená",J262,0)</f>
        <v>0</v>
      </c>
      <c r="BH262" s="231">
        <f>IF(N262="sníž. přenesená",J262,0)</f>
        <v>0</v>
      </c>
      <c r="BI262" s="231">
        <f>IF(N262="nulová",J262,0)</f>
        <v>0</v>
      </c>
      <c r="BJ262" s="17" t="s">
        <v>80</v>
      </c>
      <c r="BK262" s="231">
        <f>ROUND(I262*H262,2)</f>
        <v>0</v>
      </c>
      <c r="BL262" s="17" t="s">
        <v>147</v>
      </c>
      <c r="BM262" s="230" t="s">
        <v>502</v>
      </c>
    </row>
    <row r="263" spans="1:51" s="14" customFormat="1" ht="12">
      <c r="A263" s="14"/>
      <c r="B263" s="259"/>
      <c r="C263" s="260"/>
      <c r="D263" s="234" t="s">
        <v>148</v>
      </c>
      <c r="E263" s="261" t="s">
        <v>1</v>
      </c>
      <c r="F263" s="262" t="s">
        <v>1220</v>
      </c>
      <c r="G263" s="260"/>
      <c r="H263" s="261" t="s">
        <v>1</v>
      </c>
      <c r="I263" s="263"/>
      <c r="J263" s="260"/>
      <c r="K263" s="260"/>
      <c r="L263" s="264"/>
      <c r="M263" s="265"/>
      <c r="N263" s="266"/>
      <c r="O263" s="266"/>
      <c r="P263" s="266"/>
      <c r="Q263" s="266"/>
      <c r="R263" s="266"/>
      <c r="S263" s="266"/>
      <c r="T263" s="267"/>
      <c r="U263" s="14"/>
      <c r="V263" s="14"/>
      <c r="W263" s="14"/>
      <c r="X263" s="14"/>
      <c r="Y263" s="14"/>
      <c r="Z263" s="14"/>
      <c r="AA263" s="14"/>
      <c r="AB263" s="14"/>
      <c r="AC263" s="14"/>
      <c r="AD263" s="14"/>
      <c r="AE263" s="14"/>
      <c r="AT263" s="268" t="s">
        <v>148</v>
      </c>
      <c r="AU263" s="268" t="s">
        <v>82</v>
      </c>
      <c r="AV263" s="14" t="s">
        <v>80</v>
      </c>
      <c r="AW263" s="14" t="s">
        <v>30</v>
      </c>
      <c r="AX263" s="14" t="s">
        <v>73</v>
      </c>
      <c r="AY263" s="268" t="s">
        <v>141</v>
      </c>
    </row>
    <row r="264" spans="1:51" s="14" customFormat="1" ht="12">
      <c r="A264" s="14"/>
      <c r="B264" s="259"/>
      <c r="C264" s="260"/>
      <c r="D264" s="234" t="s">
        <v>148</v>
      </c>
      <c r="E264" s="261" t="s">
        <v>1</v>
      </c>
      <c r="F264" s="262" t="s">
        <v>1100</v>
      </c>
      <c r="G264" s="260"/>
      <c r="H264" s="261" t="s">
        <v>1</v>
      </c>
      <c r="I264" s="263"/>
      <c r="J264" s="260"/>
      <c r="K264" s="260"/>
      <c r="L264" s="264"/>
      <c r="M264" s="265"/>
      <c r="N264" s="266"/>
      <c r="O264" s="266"/>
      <c r="P264" s="266"/>
      <c r="Q264" s="266"/>
      <c r="R264" s="266"/>
      <c r="S264" s="266"/>
      <c r="T264" s="267"/>
      <c r="U264" s="14"/>
      <c r="V264" s="14"/>
      <c r="W264" s="14"/>
      <c r="X264" s="14"/>
      <c r="Y264" s="14"/>
      <c r="Z264" s="14"/>
      <c r="AA264" s="14"/>
      <c r="AB264" s="14"/>
      <c r="AC264" s="14"/>
      <c r="AD264" s="14"/>
      <c r="AE264" s="14"/>
      <c r="AT264" s="268" t="s">
        <v>148</v>
      </c>
      <c r="AU264" s="268" t="s">
        <v>82</v>
      </c>
      <c r="AV264" s="14" t="s">
        <v>80</v>
      </c>
      <c r="AW264" s="14" t="s">
        <v>30</v>
      </c>
      <c r="AX264" s="14" t="s">
        <v>73</v>
      </c>
      <c r="AY264" s="268" t="s">
        <v>141</v>
      </c>
    </row>
    <row r="265" spans="1:51" s="12" customFormat="1" ht="12">
      <c r="A265" s="12"/>
      <c r="B265" s="232"/>
      <c r="C265" s="233"/>
      <c r="D265" s="234" t="s">
        <v>148</v>
      </c>
      <c r="E265" s="235" t="s">
        <v>1</v>
      </c>
      <c r="F265" s="236" t="s">
        <v>1231</v>
      </c>
      <c r="G265" s="233"/>
      <c r="H265" s="237">
        <v>1520</v>
      </c>
      <c r="I265" s="238"/>
      <c r="J265" s="233"/>
      <c r="K265" s="233"/>
      <c r="L265" s="239"/>
      <c r="M265" s="240"/>
      <c r="N265" s="241"/>
      <c r="O265" s="241"/>
      <c r="P265" s="241"/>
      <c r="Q265" s="241"/>
      <c r="R265" s="241"/>
      <c r="S265" s="241"/>
      <c r="T265" s="242"/>
      <c r="U265" s="12"/>
      <c r="V265" s="12"/>
      <c r="W265" s="12"/>
      <c r="X265" s="12"/>
      <c r="Y265" s="12"/>
      <c r="Z265" s="12"/>
      <c r="AA265" s="12"/>
      <c r="AB265" s="12"/>
      <c r="AC265" s="12"/>
      <c r="AD265" s="12"/>
      <c r="AE265" s="12"/>
      <c r="AT265" s="243" t="s">
        <v>148</v>
      </c>
      <c r="AU265" s="243" t="s">
        <v>82</v>
      </c>
      <c r="AV265" s="12" t="s">
        <v>82</v>
      </c>
      <c r="AW265" s="12" t="s">
        <v>30</v>
      </c>
      <c r="AX265" s="12" t="s">
        <v>73</v>
      </c>
      <c r="AY265" s="243" t="s">
        <v>141</v>
      </c>
    </row>
    <row r="266" spans="1:51" s="13" customFormat="1" ht="12">
      <c r="A266" s="13"/>
      <c r="B266" s="244"/>
      <c r="C266" s="245"/>
      <c r="D266" s="234" t="s">
        <v>148</v>
      </c>
      <c r="E266" s="246" t="s">
        <v>1</v>
      </c>
      <c r="F266" s="247" t="s">
        <v>150</v>
      </c>
      <c r="G266" s="245"/>
      <c r="H266" s="248">
        <v>1520</v>
      </c>
      <c r="I266" s="249"/>
      <c r="J266" s="245"/>
      <c r="K266" s="245"/>
      <c r="L266" s="250"/>
      <c r="M266" s="251"/>
      <c r="N266" s="252"/>
      <c r="O266" s="252"/>
      <c r="P266" s="252"/>
      <c r="Q266" s="252"/>
      <c r="R266" s="252"/>
      <c r="S266" s="252"/>
      <c r="T266" s="253"/>
      <c r="U266" s="13"/>
      <c r="V266" s="13"/>
      <c r="W266" s="13"/>
      <c r="X266" s="13"/>
      <c r="Y266" s="13"/>
      <c r="Z266" s="13"/>
      <c r="AA266" s="13"/>
      <c r="AB266" s="13"/>
      <c r="AC266" s="13"/>
      <c r="AD266" s="13"/>
      <c r="AE266" s="13"/>
      <c r="AT266" s="254" t="s">
        <v>148</v>
      </c>
      <c r="AU266" s="254" t="s">
        <v>82</v>
      </c>
      <c r="AV266" s="13" t="s">
        <v>147</v>
      </c>
      <c r="AW266" s="13" t="s">
        <v>30</v>
      </c>
      <c r="AX266" s="13" t="s">
        <v>80</v>
      </c>
      <c r="AY266" s="254" t="s">
        <v>141</v>
      </c>
    </row>
    <row r="267" spans="1:63" s="11" customFormat="1" ht="22.8" customHeight="1">
      <c r="A267" s="11"/>
      <c r="B267" s="205"/>
      <c r="C267" s="206"/>
      <c r="D267" s="207" t="s">
        <v>72</v>
      </c>
      <c r="E267" s="295" t="s">
        <v>699</v>
      </c>
      <c r="F267" s="295" t="s">
        <v>700</v>
      </c>
      <c r="G267" s="206"/>
      <c r="H267" s="206"/>
      <c r="I267" s="209"/>
      <c r="J267" s="296">
        <f>BK267</f>
        <v>0</v>
      </c>
      <c r="K267" s="206"/>
      <c r="L267" s="211"/>
      <c r="M267" s="212"/>
      <c r="N267" s="213"/>
      <c r="O267" s="213"/>
      <c r="P267" s="214">
        <f>SUM(P268:P271)</f>
        <v>0</v>
      </c>
      <c r="Q267" s="213"/>
      <c r="R267" s="214">
        <f>SUM(R268:R271)</f>
        <v>0</v>
      </c>
      <c r="S267" s="213"/>
      <c r="T267" s="215">
        <f>SUM(T268:T271)</f>
        <v>0</v>
      </c>
      <c r="U267" s="11"/>
      <c r="V267" s="11"/>
      <c r="W267" s="11"/>
      <c r="X267" s="11"/>
      <c r="Y267" s="11"/>
      <c r="Z267" s="11"/>
      <c r="AA267" s="11"/>
      <c r="AB267" s="11"/>
      <c r="AC267" s="11"/>
      <c r="AD267" s="11"/>
      <c r="AE267" s="11"/>
      <c r="AR267" s="216" t="s">
        <v>80</v>
      </c>
      <c r="AT267" s="217" t="s">
        <v>72</v>
      </c>
      <c r="AU267" s="217" t="s">
        <v>80</v>
      </c>
      <c r="AY267" s="216" t="s">
        <v>141</v>
      </c>
      <c r="BK267" s="218">
        <f>SUM(BK268:BK271)</f>
        <v>0</v>
      </c>
    </row>
    <row r="268" spans="1:65" s="2" customFormat="1" ht="37.8" customHeight="1">
      <c r="A268" s="38"/>
      <c r="B268" s="39"/>
      <c r="C268" s="219" t="s">
        <v>506</v>
      </c>
      <c r="D268" s="219" t="s">
        <v>142</v>
      </c>
      <c r="E268" s="220" t="s">
        <v>1106</v>
      </c>
      <c r="F268" s="221" t="s">
        <v>1107</v>
      </c>
      <c r="G268" s="222" t="s">
        <v>331</v>
      </c>
      <c r="H268" s="223">
        <v>0.48</v>
      </c>
      <c r="I268" s="224"/>
      <c r="J268" s="225">
        <f>ROUND(I268*H268,2)</f>
        <v>0</v>
      </c>
      <c r="K268" s="221" t="s">
        <v>890</v>
      </c>
      <c r="L268" s="44"/>
      <c r="M268" s="226" t="s">
        <v>1</v>
      </c>
      <c r="N268" s="227" t="s">
        <v>38</v>
      </c>
      <c r="O268" s="91"/>
      <c r="P268" s="228">
        <f>O268*H268</f>
        <v>0</v>
      </c>
      <c r="Q268" s="228">
        <v>0</v>
      </c>
      <c r="R268" s="228">
        <f>Q268*H268</f>
        <v>0</v>
      </c>
      <c r="S268" s="228">
        <v>0</v>
      </c>
      <c r="T268" s="229">
        <f>S268*H268</f>
        <v>0</v>
      </c>
      <c r="U268" s="38"/>
      <c r="V268" s="38"/>
      <c r="W268" s="38"/>
      <c r="X268" s="38"/>
      <c r="Y268" s="38"/>
      <c r="Z268" s="38"/>
      <c r="AA268" s="38"/>
      <c r="AB268" s="38"/>
      <c r="AC268" s="38"/>
      <c r="AD268" s="38"/>
      <c r="AE268" s="38"/>
      <c r="AR268" s="230" t="s">
        <v>147</v>
      </c>
      <c r="AT268" s="230" t="s">
        <v>142</v>
      </c>
      <c r="AU268" s="230" t="s">
        <v>82</v>
      </c>
      <c r="AY268" s="17" t="s">
        <v>141</v>
      </c>
      <c r="BE268" s="231">
        <f>IF(N268="základní",J268,0)</f>
        <v>0</v>
      </c>
      <c r="BF268" s="231">
        <f>IF(N268="snížená",J268,0)</f>
        <v>0</v>
      </c>
      <c r="BG268" s="231">
        <f>IF(N268="zákl. přenesená",J268,0)</f>
        <v>0</v>
      </c>
      <c r="BH268" s="231">
        <f>IF(N268="sníž. přenesená",J268,0)</f>
        <v>0</v>
      </c>
      <c r="BI268" s="231">
        <f>IF(N268="nulová",J268,0)</f>
        <v>0</v>
      </c>
      <c r="BJ268" s="17" t="s">
        <v>80</v>
      </c>
      <c r="BK268" s="231">
        <f>ROUND(I268*H268,2)</f>
        <v>0</v>
      </c>
      <c r="BL268" s="17" t="s">
        <v>147</v>
      </c>
      <c r="BM268" s="230" t="s">
        <v>509</v>
      </c>
    </row>
    <row r="269" spans="1:65" s="2" customFormat="1" ht="37.8" customHeight="1">
      <c r="A269" s="38"/>
      <c r="B269" s="39"/>
      <c r="C269" s="219" t="s">
        <v>379</v>
      </c>
      <c r="D269" s="219" t="s">
        <v>142</v>
      </c>
      <c r="E269" s="220" t="s">
        <v>1108</v>
      </c>
      <c r="F269" s="221" t="s">
        <v>1109</v>
      </c>
      <c r="G269" s="222" t="s">
        <v>331</v>
      </c>
      <c r="H269" s="223">
        <v>85.52</v>
      </c>
      <c r="I269" s="224"/>
      <c r="J269" s="225">
        <f>ROUND(I269*H269,2)</f>
        <v>0</v>
      </c>
      <c r="K269" s="221" t="s">
        <v>890</v>
      </c>
      <c r="L269" s="44"/>
      <c r="M269" s="226" t="s">
        <v>1</v>
      </c>
      <c r="N269" s="227" t="s">
        <v>38</v>
      </c>
      <c r="O269" s="91"/>
      <c r="P269" s="228">
        <f>O269*H269</f>
        <v>0</v>
      </c>
      <c r="Q269" s="228">
        <v>0</v>
      </c>
      <c r="R269" s="228">
        <f>Q269*H269</f>
        <v>0</v>
      </c>
      <c r="S269" s="228">
        <v>0</v>
      </c>
      <c r="T269" s="229">
        <f>S269*H269</f>
        <v>0</v>
      </c>
      <c r="U269" s="38"/>
      <c r="V269" s="38"/>
      <c r="W269" s="38"/>
      <c r="X269" s="38"/>
      <c r="Y269" s="38"/>
      <c r="Z269" s="38"/>
      <c r="AA269" s="38"/>
      <c r="AB269" s="38"/>
      <c r="AC269" s="38"/>
      <c r="AD269" s="38"/>
      <c r="AE269" s="38"/>
      <c r="AR269" s="230" t="s">
        <v>147</v>
      </c>
      <c r="AT269" s="230" t="s">
        <v>142</v>
      </c>
      <c r="AU269" s="230" t="s">
        <v>82</v>
      </c>
      <c r="AY269" s="17" t="s">
        <v>141</v>
      </c>
      <c r="BE269" s="231">
        <f>IF(N269="základní",J269,0)</f>
        <v>0</v>
      </c>
      <c r="BF269" s="231">
        <f>IF(N269="snížená",J269,0)</f>
        <v>0</v>
      </c>
      <c r="BG269" s="231">
        <f>IF(N269="zákl. přenesená",J269,0)</f>
        <v>0</v>
      </c>
      <c r="BH269" s="231">
        <f>IF(N269="sníž. přenesená",J269,0)</f>
        <v>0</v>
      </c>
      <c r="BI269" s="231">
        <f>IF(N269="nulová",J269,0)</f>
        <v>0</v>
      </c>
      <c r="BJ269" s="17" t="s">
        <v>80</v>
      </c>
      <c r="BK269" s="231">
        <f>ROUND(I269*H269,2)</f>
        <v>0</v>
      </c>
      <c r="BL269" s="17" t="s">
        <v>147</v>
      </c>
      <c r="BM269" s="230" t="s">
        <v>513</v>
      </c>
    </row>
    <row r="270" spans="1:65" s="2" customFormat="1" ht="24.15" customHeight="1">
      <c r="A270" s="38"/>
      <c r="B270" s="39"/>
      <c r="C270" s="219" t="s">
        <v>514</v>
      </c>
      <c r="D270" s="219" t="s">
        <v>142</v>
      </c>
      <c r="E270" s="220" t="s">
        <v>1110</v>
      </c>
      <c r="F270" s="221" t="s">
        <v>1111</v>
      </c>
      <c r="G270" s="222" t="s">
        <v>331</v>
      </c>
      <c r="H270" s="223">
        <v>86</v>
      </c>
      <c r="I270" s="224"/>
      <c r="J270" s="225">
        <f>ROUND(I270*H270,2)</f>
        <v>0</v>
      </c>
      <c r="K270" s="221" t="s">
        <v>890</v>
      </c>
      <c r="L270" s="44"/>
      <c r="M270" s="226" t="s">
        <v>1</v>
      </c>
      <c r="N270" s="227" t="s">
        <v>38</v>
      </c>
      <c r="O270" s="91"/>
      <c r="P270" s="228">
        <f>O270*H270</f>
        <v>0</v>
      </c>
      <c r="Q270" s="228">
        <v>0</v>
      </c>
      <c r="R270" s="228">
        <f>Q270*H270</f>
        <v>0</v>
      </c>
      <c r="S270" s="228">
        <v>0</v>
      </c>
      <c r="T270" s="229">
        <f>S270*H270</f>
        <v>0</v>
      </c>
      <c r="U270" s="38"/>
      <c r="V270" s="38"/>
      <c r="W270" s="38"/>
      <c r="X270" s="38"/>
      <c r="Y270" s="38"/>
      <c r="Z270" s="38"/>
      <c r="AA270" s="38"/>
      <c r="AB270" s="38"/>
      <c r="AC270" s="38"/>
      <c r="AD270" s="38"/>
      <c r="AE270" s="38"/>
      <c r="AR270" s="230" t="s">
        <v>147</v>
      </c>
      <c r="AT270" s="230" t="s">
        <v>142</v>
      </c>
      <c r="AU270" s="230" t="s">
        <v>82</v>
      </c>
      <c r="AY270" s="17" t="s">
        <v>141</v>
      </c>
      <c r="BE270" s="231">
        <f>IF(N270="základní",J270,0)</f>
        <v>0</v>
      </c>
      <c r="BF270" s="231">
        <f>IF(N270="snížená",J270,0)</f>
        <v>0</v>
      </c>
      <c r="BG270" s="231">
        <f>IF(N270="zákl. přenesená",J270,0)</f>
        <v>0</v>
      </c>
      <c r="BH270" s="231">
        <f>IF(N270="sníž. přenesená",J270,0)</f>
        <v>0</v>
      </c>
      <c r="BI270" s="231">
        <f>IF(N270="nulová",J270,0)</f>
        <v>0</v>
      </c>
      <c r="BJ270" s="17" t="s">
        <v>80</v>
      </c>
      <c r="BK270" s="231">
        <f>ROUND(I270*H270,2)</f>
        <v>0</v>
      </c>
      <c r="BL270" s="17" t="s">
        <v>147</v>
      </c>
      <c r="BM270" s="230" t="s">
        <v>517</v>
      </c>
    </row>
    <row r="271" spans="1:65" s="2" customFormat="1" ht="24.15" customHeight="1">
      <c r="A271" s="38"/>
      <c r="B271" s="39"/>
      <c r="C271" s="219" t="s">
        <v>383</v>
      </c>
      <c r="D271" s="219" t="s">
        <v>142</v>
      </c>
      <c r="E271" s="220" t="s">
        <v>1112</v>
      </c>
      <c r="F271" s="221" t="s">
        <v>1113</v>
      </c>
      <c r="G271" s="222" t="s">
        <v>331</v>
      </c>
      <c r="H271" s="223">
        <v>2494</v>
      </c>
      <c r="I271" s="224"/>
      <c r="J271" s="225">
        <f>ROUND(I271*H271,2)</f>
        <v>0</v>
      </c>
      <c r="K271" s="221" t="s">
        <v>890</v>
      </c>
      <c r="L271" s="44"/>
      <c r="M271" s="226" t="s">
        <v>1</v>
      </c>
      <c r="N271" s="227" t="s">
        <v>38</v>
      </c>
      <c r="O271" s="91"/>
      <c r="P271" s="228">
        <f>O271*H271</f>
        <v>0</v>
      </c>
      <c r="Q271" s="228">
        <v>0</v>
      </c>
      <c r="R271" s="228">
        <f>Q271*H271</f>
        <v>0</v>
      </c>
      <c r="S271" s="228">
        <v>0</v>
      </c>
      <c r="T271" s="229">
        <f>S271*H271</f>
        <v>0</v>
      </c>
      <c r="U271" s="38"/>
      <c r="V271" s="38"/>
      <c r="W271" s="38"/>
      <c r="X271" s="38"/>
      <c r="Y271" s="38"/>
      <c r="Z271" s="38"/>
      <c r="AA271" s="38"/>
      <c r="AB271" s="38"/>
      <c r="AC271" s="38"/>
      <c r="AD271" s="38"/>
      <c r="AE271" s="38"/>
      <c r="AR271" s="230" t="s">
        <v>147</v>
      </c>
      <c r="AT271" s="230" t="s">
        <v>142</v>
      </c>
      <c r="AU271" s="230" t="s">
        <v>82</v>
      </c>
      <c r="AY271" s="17" t="s">
        <v>141</v>
      </c>
      <c r="BE271" s="231">
        <f>IF(N271="základní",J271,0)</f>
        <v>0</v>
      </c>
      <c r="BF271" s="231">
        <f>IF(N271="snížená",J271,0)</f>
        <v>0</v>
      </c>
      <c r="BG271" s="231">
        <f>IF(N271="zákl. přenesená",J271,0)</f>
        <v>0</v>
      </c>
      <c r="BH271" s="231">
        <f>IF(N271="sníž. přenesená",J271,0)</f>
        <v>0</v>
      </c>
      <c r="BI271" s="231">
        <f>IF(N271="nulová",J271,0)</f>
        <v>0</v>
      </c>
      <c r="BJ271" s="17" t="s">
        <v>80</v>
      </c>
      <c r="BK271" s="231">
        <f>ROUND(I271*H271,2)</f>
        <v>0</v>
      </c>
      <c r="BL271" s="17" t="s">
        <v>147</v>
      </c>
      <c r="BM271" s="230" t="s">
        <v>520</v>
      </c>
    </row>
    <row r="272" spans="1:63" s="11" customFormat="1" ht="22.8" customHeight="1">
      <c r="A272" s="11"/>
      <c r="B272" s="205"/>
      <c r="C272" s="206"/>
      <c r="D272" s="207" t="s">
        <v>72</v>
      </c>
      <c r="E272" s="295" t="s">
        <v>723</v>
      </c>
      <c r="F272" s="295" t="s">
        <v>724</v>
      </c>
      <c r="G272" s="206"/>
      <c r="H272" s="206"/>
      <c r="I272" s="209"/>
      <c r="J272" s="296">
        <f>BK272</f>
        <v>0</v>
      </c>
      <c r="K272" s="206"/>
      <c r="L272" s="211"/>
      <c r="M272" s="212"/>
      <c r="N272" s="213"/>
      <c r="O272" s="213"/>
      <c r="P272" s="214">
        <f>P273</f>
        <v>0</v>
      </c>
      <c r="Q272" s="213"/>
      <c r="R272" s="214">
        <f>R273</f>
        <v>0</v>
      </c>
      <c r="S272" s="213"/>
      <c r="T272" s="215">
        <f>T273</f>
        <v>0</v>
      </c>
      <c r="U272" s="11"/>
      <c r="V272" s="11"/>
      <c r="W272" s="11"/>
      <c r="X272" s="11"/>
      <c r="Y272" s="11"/>
      <c r="Z272" s="11"/>
      <c r="AA272" s="11"/>
      <c r="AB272" s="11"/>
      <c r="AC272" s="11"/>
      <c r="AD272" s="11"/>
      <c r="AE272" s="11"/>
      <c r="AR272" s="216" t="s">
        <v>80</v>
      </c>
      <c r="AT272" s="217" t="s">
        <v>72</v>
      </c>
      <c r="AU272" s="217" t="s">
        <v>80</v>
      </c>
      <c r="AY272" s="216" t="s">
        <v>141</v>
      </c>
      <c r="BK272" s="218">
        <f>BK273</f>
        <v>0</v>
      </c>
    </row>
    <row r="273" spans="1:65" s="2" customFormat="1" ht="14.4" customHeight="1">
      <c r="A273" s="38"/>
      <c r="B273" s="39"/>
      <c r="C273" s="219" t="s">
        <v>522</v>
      </c>
      <c r="D273" s="219" t="s">
        <v>142</v>
      </c>
      <c r="E273" s="220" t="s">
        <v>1114</v>
      </c>
      <c r="F273" s="221" t="s">
        <v>1115</v>
      </c>
      <c r="G273" s="222" t="s">
        <v>331</v>
      </c>
      <c r="H273" s="223">
        <v>3079.408</v>
      </c>
      <c r="I273" s="224"/>
      <c r="J273" s="225">
        <f>ROUND(I273*H273,2)</f>
        <v>0</v>
      </c>
      <c r="K273" s="221" t="s">
        <v>890</v>
      </c>
      <c r="L273" s="44"/>
      <c r="M273" s="283" t="s">
        <v>1</v>
      </c>
      <c r="N273" s="284" t="s">
        <v>38</v>
      </c>
      <c r="O273" s="271"/>
      <c r="P273" s="285">
        <f>O273*H273</f>
        <v>0</v>
      </c>
      <c r="Q273" s="285">
        <v>0</v>
      </c>
      <c r="R273" s="285">
        <f>Q273*H273</f>
        <v>0</v>
      </c>
      <c r="S273" s="285">
        <v>0</v>
      </c>
      <c r="T273" s="286">
        <f>S273*H273</f>
        <v>0</v>
      </c>
      <c r="U273" s="38"/>
      <c r="V273" s="38"/>
      <c r="W273" s="38"/>
      <c r="X273" s="38"/>
      <c r="Y273" s="38"/>
      <c r="Z273" s="38"/>
      <c r="AA273" s="38"/>
      <c r="AB273" s="38"/>
      <c r="AC273" s="38"/>
      <c r="AD273" s="38"/>
      <c r="AE273" s="38"/>
      <c r="AR273" s="230" t="s">
        <v>147</v>
      </c>
      <c r="AT273" s="230" t="s">
        <v>142</v>
      </c>
      <c r="AU273" s="230" t="s">
        <v>82</v>
      </c>
      <c r="AY273" s="17" t="s">
        <v>141</v>
      </c>
      <c r="BE273" s="231">
        <f>IF(N273="základní",J273,0)</f>
        <v>0</v>
      </c>
      <c r="BF273" s="231">
        <f>IF(N273="snížená",J273,0)</f>
        <v>0</v>
      </c>
      <c r="BG273" s="231">
        <f>IF(N273="zákl. přenesená",J273,0)</f>
        <v>0</v>
      </c>
      <c r="BH273" s="231">
        <f>IF(N273="sníž. přenesená",J273,0)</f>
        <v>0</v>
      </c>
      <c r="BI273" s="231">
        <f>IF(N273="nulová",J273,0)</f>
        <v>0</v>
      </c>
      <c r="BJ273" s="17" t="s">
        <v>80</v>
      </c>
      <c r="BK273" s="231">
        <f>ROUND(I273*H273,2)</f>
        <v>0</v>
      </c>
      <c r="BL273" s="17" t="s">
        <v>147</v>
      </c>
      <c r="BM273" s="230" t="s">
        <v>525</v>
      </c>
    </row>
    <row r="274" spans="1:31" s="2" customFormat="1" ht="6.95" customHeight="1">
      <c r="A274" s="38"/>
      <c r="B274" s="66"/>
      <c r="C274" s="67"/>
      <c r="D274" s="67"/>
      <c r="E274" s="67"/>
      <c r="F274" s="67"/>
      <c r="G274" s="67"/>
      <c r="H274" s="67"/>
      <c r="I274" s="67"/>
      <c r="J274" s="67"/>
      <c r="K274" s="67"/>
      <c r="L274" s="44"/>
      <c r="M274" s="38"/>
      <c r="O274" s="38"/>
      <c r="P274" s="38"/>
      <c r="Q274" s="38"/>
      <c r="R274" s="38"/>
      <c r="S274" s="38"/>
      <c r="T274" s="38"/>
      <c r="U274" s="38"/>
      <c r="V274" s="38"/>
      <c r="W274" s="38"/>
      <c r="X274" s="38"/>
      <c r="Y274" s="38"/>
      <c r="Z274" s="38"/>
      <c r="AA274" s="38"/>
      <c r="AB274" s="38"/>
      <c r="AC274" s="38"/>
      <c r="AD274" s="38"/>
      <c r="AE274" s="38"/>
    </row>
  </sheetData>
  <sheetProtection password="CC35" sheet="1" objects="1" scenarios="1" formatColumns="0" formatRows="0" autoFilter="0"/>
  <autoFilter ref="C126:K273"/>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Zajíčková</dc:creator>
  <cp:keywords/>
  <dc:description/>
  <cp:lastModifiedBy>Hana Zajíčková</cp:lastModifiedBy>
  <dcterms:created xsi:type="dcterms:W3CDTF">2021-07-21T07:29:30Z</dcterms:created>
  <dcterms:modified xsi:type="dcterms:W3CDTF">2021-07-21T07:29:55Z</dcterms:modified>
  <cp:category/>
  <cp:version/>
  <cp:contentType/>
  <cp:contentStatus/>
</cp:coreProperties>
</file>