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9040" windowHeight="13176" activeTab="1"/>
  </bookViews>
  <sheets>
    <sheet name="Pokyny pro vyplnění" sheetId="11" r:id="rId1"/>
    <sheet name="Stavba" sheetId="1" r:id="rId2"/>
    <sheet name="VzorPolozky" sheetId="10" state="hidden" r:id="rId3"/>
    <sheet name="SO01 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'SO01 1 Pol'!$A$1:$X$224</definedName>
    <definedName name="_xlnm.Print_Area" localSheetId="1">Stavba!$A$1:$J$73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2" i="1" l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G42" i="1"/>
  <c r="F42" i="1"/>
  <c r="G41" i="1"/>
  <c r="F41" i="1"/>
  <c r="G39" i="1"/>
  <c r="F39" i="1"/>
  <c r="G223" i="12"/>
  <c r="BA127" i="12"/>
  <c r="BA76" i="12"/>
  <c r="BA19" i="12"/>
  <c r="G8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2" i="12"/>
  <c r="I12" i="12"/>
  <c r="K12" i="12"/>
  <c r="M12" i="12"/>
  <c r="O12" i="12"/>
  <c r="Q12" i="12"/>
  <c r="V12" i="12"/>
  <c r="G13" i="12"/>
  <c r="AE223" i="12" s="1"/>
  <c r="I13" i="12"/>
  <c r="K13" i="12"/>
  <c r="O13" i="12"/>
  <c r="O8" i="12" s="1"/>
  <c r="Q13" i="12"/>
  <c r="V13" i="12"/>
  <c r="G16" i="12"/>
  <c r="M16" i="12" s="1"/>
  <c r="I16" i="12"/>
  <c r="K16" i="12"/>
  <c r="O16" i="12"/>
  <c r="Q16" i="12"/>
  <c r="V16" i="12"/>
  <c r="G18" i="12"/>
  <c r="I18" i="12"/>
  <c r="I17" i="12" s="1"/>
  <c r="K18" i="12"/>
  <c r="M18" i="12"/>
  <c r="O18" i="12"/>
  <c r="Q18" i="12"/>
  <c r="Q17" i="12" s="1"/>
  <c r="V18" i="12"/>
  <c r="G22" i="12"/>
  <c r="G17" i="12" s="1"/>
  <c r="I22" i="12"/>
  <c r="K22" i="12"/>
  <c r="O22" i="12"/>
  <c r="O17" i="12" s="1"/>
  <c r="Q22" i="12"/>
  <c r="V22" i="12"/>
  <c r="G25" i="12"/>
  <c r="I25" i="12"/>
  <c r="K25" i="12"/>
  <c r="M25" i="12"/>
  <c r="O25" i="12"/>
  <c r="Q25" i="12"/>
  <c r="V25" i="12"/>
  <c r="G28" i="12"/>
  <c r="M28" i="12" s="1"/>
  <c r="I28" i="12"/>
  <c r="K28" i="12"/>
  <c r="K17" i="12" s="1"/>
  <c r="O28" i="12"/>
  <c r="Q28" i="12"/>
  <c r="V28" i="12"/>
  <c r="V17" i="12" s="1"/>
  <c r="G31" i="12"/>
  <c r="I31" i="12"/>
  <c r="K31" i="12"/>
  <c r="M31" i="12"/>
  <c r="O31" i="12"/>
  <c r="Q31" i="12"/>
  <c r="V31" i="12"/>
  <c r="G32" i="12"/>
  <c r="M32" i="12" s="1"/>
  <c r="I32" i="12"/>
  <c r="K32" i="12"/>
  <c r="O32" i="12"/>
  <c r="Q32" i="12"/>
  <c r="V32" i="12"/>
  <c r="G35" i="12"/>
  <c r="I35" i="12"/>
  <c r="K35" i="12"/>
  <c r="M35" i="12"/>
  <c r="O35" i="12"/>
  <c r="Q35" i="12"/>
  <c r="V35" i="12"/>
  <c r="G36" i="12"/>
  <c r="M36" i="12" s="1"/>
  <c r="I36" i="12"/>
  <c r="K36" i="12"/>
  <c r="O36" i="12"/>
  <c r="Q36" i="12"/>
  <c r="V36" i="12"/>
  <c r="G40" i="12"/>
  <c r="G39" i="12" s="1"/>
  <c r="I40" i="12"/>
  <c r="K40" i="12"/>
  <c r="K39" i="12" s="1"/>
  <c r="O40" i="12"/>
  <c r="O39" i="12" s="1"/>
  <c r="Q40" i="12"/>
  <c r="V40" i="12"/>
  <c r="V39" i="12" s="1"/>
  <c r="G45" i="12"/>
  <c r="I45" i="12"/>
  <c r="I39" i="12" s="1"/>
  <c r="K45" i="12"/>
  <c r="M45" i="12"/>
  <c r="O45" i="12"/>
  <c r="Q45" i="12"/>
  <c r="Q39" i="12" s="1"/>
  <c r="V45" i="12"/>
  <c r="G47" i="12"/>
  <c r="M47" i="12" s="1"/>
  <c r="I47" i="12"/>
  <c r="K47" i="12"/>
  <c r="O47" i="12"/>
  <c r="Q47" i="12"/>
  <c r="V47" i="12"/>
  <c r="G49" i="12"/>
  <c r="I49" i="12"/>
  <c r="K49" i="12"/>
  <c r="M49" i="12"/>
  <c r="O49" i="12"/>
  <c r="Q49" i="12"/>
  <c r="V49" i="12"/>
  <c r="G51" i="12"/>
  <c r="M51" i="12" s="1"/>
  <c r="I51" i="12"/>
  <c r="K51" i="12"/>
  <c r="O51" i="12"/>
  <c r="Q51" i="12"/>
  <c r="V51" i="12"/>
  <c r="G53" i="12"/>
  <c r="I53" i="12"/>
  <c r="K53" i="12"/>
  <c r="M53" i="12"/>
  <c r="O53" i="12"/>
  <c r="Q53" i="12"/>
  <c r="V53" i="12"/>
  <c r="G55" i="12"/>
  <c r="M55" i="12" s="1"/>
  <c r="I55" i="12"/>
  <c r="K55" i="12"/>
  <c r="O55" i="12"/>
  <c r="Q55" i="12"/>
  <c r="V55" i="12"/>
  <c r="G57" i="12"/>
  <c r="I57" i="12"/>
  <c r="K57" i="12"/>
  <c r="M57" i="12"/>
  <c r="O57" i="12"/>
  <c r="Q57" i="12"/>
  <c r="V57" i="12"/>
  <c r="G59" i="12"/>
  <c r="M59" i="12" s="1"/>
  <c r="I59" i="12"/>
  <c r="K59" i="12"/>
  <c r="O59" i="12"/>
  <c r="Q59" i="12"/>
  <c r="V59" i="12"/>
  <c r="G61" i="12"/>
  <c r="I61" i="12"/>
  <c r="K61" i="12"/>
  <c r="M61" i="12"/>
  <c r="O61" i="12"/>
  <c r="Q61" i="12"/>
  <c r="V61" i="12"/>
  <c r="G63" i="12"/>
  <c r="I63" i="12"/>
  <c r="I62" i="12" s="1"/>
  <c r="K63" i="12"/>
  <c r="M63" i="12"/>
  <c r="O63" i="12"/>
  <c r="Q63" i="12"/>
  <c r="Q62" i="12" s="1"/>
  <c r="V63" i="12"/>
  <c r="G64" i="12"/>
  <c r="G62" i="12" s="1"/>
  <c r="I64" i="12"/>
  <c r="K64" i="12"/>
  <c r="O64" i="12"/>
  <c r="O62" i="12" s="1"/>
  <c r="Q64" i="12"/>
  <c r="V64" i="12"/>
  <c r="G65" i="12"/>
  <c r="I65" i="12"/>
  <c r="K65" i="12"/>
  <c r="M65" i="12"/>
  <c r="O65" i="12"/>
  <c r="Q65" i="12"/>
  <c r="V65" i="12"/>
  <c r="G66" i="12"/>
  <c r="M66" i="12" s="1"/>
  <c r="I66" i="12"/>
  <c r="K66" i="12"/>
  <c r="K62" i="12" s="1"/>
  <c r="O66" i="12"/>
  <c r="Q66" i="12"/>
  <c r="V66" i="12"/>
  <c r="V62" i="12" s="1"/>
  <c r="G69" i="12"/>
  <c r="I69" i="12"/>
  <c r="K69" i="12"/>
  <c r="M69" i="12"/>
  <c r="O69" i="12"/>
  <c r="Q69" i="12"/>
  <c r="V69" i="12"/>
  <c r="G70" i="12"/>
  <c r="M70" i="12" s="1"/>
  <c r="I70" i="12"/>
  <c r="K70" i="12"/>
  <c r="O70" i="12"/>
  <c r="Q70" i="12"/>
  <c r="V70" i="12"/>
  <c r="G73" i="12"/>
  <c r="I73" i="12"/>
  <c r="K73" i="12"/>
  <c r="M73" i="12"/>
  <c r="O73" i="12"/>
  <c r="Q73" i="12"/>
  <c r="V73" i="12"/>
  <c r="G74" i="12"/>
  <c r="K74" i="12"/>
  <c r="O74" i="12"/>
  <c r="V74" i="12"/>
  <c r="G75" i="12"/>
  <c r="I75" i="12"/>
  <c r="I74" i="12" s="1"/>
  <c r="K75" i="12"/>
  <c r="M75" i="12"/>
  <c r="M74" i="12" s="1"/>
  <c r="O75" i="12"/>
  <c r="Q75" i="12"/>
  <c r="Q74" i="12" s="1"/>
  <c r="V75" i="12"/>
  <c r="G78" i="12"/>
  <c r="K78" i="12"/>
  <c r="O78" i="12"/>
  <c r="V78" i="12"/>
  <c r="G79" i="12"/>
  <c r="I79" i="12"/>
  <c r="I78" i="12" s="1"/>
  <c r="K79" i="12"/>
  <c r="M79" i="12"/>
  <c r="M78" i="12" s="1"/>
  <c r="O79" i="12"/>
  <c r="Q79" i="12"/>
  <c r="Q78" i="12" s="1"/>
  <c r="V79" i="12"/>
  <c r="K80" i="12"/>
  <c r="V80" i="12"/>
  <c r="G81" i="12"/>
  <c r="I81" i="12"/>
  <c r="I80" i="12" s="1"/>
  <c r="K81" i="12"/>
  <c r="M81" i="12"/>
  <c r="O81" i="12"/>
  <c r="Q81" i="12"/>
  <c r="Q80" i="12" s="1"/>
  <c r="V81" i="12"/>
  <c r="G82" i="12"/>
  <c r="G80" i="12" s="1"/>
  <c r="I82" i="12"/>
  <c r="K82" i="12"/>
  <c r="O82" i="12"/>
  <c r="O80" i="12" s="1"/>
  <c r="Q82" i="12"/>
  <c r="V82" i="12"/>
  <c r="G84" i="12"/>
  <c r="M84" i="12" s="1"/>
  <c r="M83" i="12" s="1"/>
  <c r="I84" i="12"/>
  <c r="K84" i="12"/>
  <c r="K83" i="12" s="1"/>
  <c r="O84" i="12"/>
  <c r="O83" i="12" s="1"/>
  <c r="Q84" i="12"/>
  <c r="V84" i="12"/>
  <c r="V83" i="12" s="1"/>
  <c r="G86" i="12"/>
  <c r="I86" i="12"/>
  <c r="K86" i="12"/>
  <c r="M86" i="12"/>
  <c r="O86" i="12"/>
  <c r="Q86" i="12"/>
  <c r="V86" i="12"/>
  <c r="G88" i="12"/>
  <c r="M88" i="12" s="1"/>
  <c r="I88" i="12"/>
  <c r="K88" i="12"/>
  <c r="O88" i="12"/>
  <c r="Q88" i="12"/>
  <c r="V88" i="12"/>
  <c r="G89" i="12"/>
  <c r="I89" i="12"/>
  <c r="I83" i="12" s="1"/>
  <c r="K89" i="12"/>
  <c r="M89" i="12"/>
  <c r="O89" i="12"/>
  <c r="Q89" i="12"/>
  <c r="Q83" i="12" s="1"/>
  <c r="V89" i="12"/>
  <c r="G90" i="12"/>
  <c r="M90" i="12" s="1"/>
  <c r="I90" i="12"/>
  <c r="K90" i="12"/>
  <c r="O90" i="12"/>
  <c r="Q90" i="12"/>
  <c r="V90" i="12"/>
  <c r="G92" i="12"/>
  <c r="G91" i="12" s="1"/>
  <c r="I92" i="12"/>
  <c r="K92" i="12"/>
  <c r="K91" i="12" s="1"/>
  <c r="O92" i="12"/>
  <c r="O91" i="12" s="1"/>
  <c r="Q92" i="12"/>
  <c r="V92" i="12"/>
  <c r="V91" i="12" s="1"/>
  <c r="G93" i="12"/>
  <c r="I93" i="12"/>
  <c r="I91" i="12" s="1"/>
  <c r="K93" i="12"/>
  <c r="M93" i="12"/>
  <c r="O93" i="12"/>
  <c r="Q93" i="12"/>
  <c r="Q91" i="12" s="1"/>
  <c r="V93" i="12"/>
  <c r="G95" i="12"/>
  <c r="M95" i="12" s="1"/>
  <c r="I95" i="12"/>
  <c r="K95" i="12"/>
  <c r="O95" i="12"/>
  <c r="Q95" i="12"/>
  <c r="V95" i="12"/>
  <c r="I98" i="12"/>
  <c r="Q98" i="12"/>
  <c r="G99" i="12"/>
  <c r="G98" i="12" s="1"/>
  <c r="I99" i="12"/>
  <c r="K99" i="12"/>
  <c r="K98" i="12" s="1"/>
  <c r="O99" i="12"/>
  <c r="O98" i="12" s="1"/>
  <c r="Q99" i="12"/>
  <c r="V99" i="12"/>
  <c r="V98" i="12" s="1"/>
  <c r="I100" i="12"/>
  <c r="Q100" i="12"/>
  <c r="G101" i="12"/>
  <c r="M101" i="12" s="1"/>
  <c r="M100" i="12" s="1"/>
  <c r="I101" i="12"/>
  <c r="K101" i="12"/>
  <c r="K100" i="12" s="1"/>
  <c r="O101" i="12"/>
  <c r="O100" i="12" s="1"/>
  <c r="Q101" i="12"/>
  <c r="V101" i="12"/>
  <c r="V100" i="12" s="1"/>
  <c r="I102" i="12"/>
  <c r="Q102" i="12"/>
  <c r="G103" i="12"/>
  <c r="G102" i="12" s="1"/>
  <c r="I103" i="12"/>
  <c r="K103" i="12"/>
  <c r="K102" i="12" s="1"/>
  <c r="O103" i="12"/>
  <c r="O102" i="12" s="1"/>
  <c r="Q103" i="12"/>
  <c r="V103" i="12"/>
  <c r="V102" i="12" s="1"/>
  <c r="I104" i="12"/>
  <c r="Q104" i="12"/>
  <c r="G105" i="12"/>
  <c r="M105" i="12" s="1"/>
  <c r="M104" i="12" s="1"/>
  <c r="I105" i="12"/>
  <c r="K105" i="12"/>
  <c r="K104" i="12" s="1"/>
  <c r="O105" i="12"/>
  <c r="O104" i="12" s="1"/>
  <c r="Q105" i="12"/>
  <c r="V105" i="12"/>
  <c r="V104" i="12" s="1"/>
  <c r="G107" i="12"/>
  <c r="G106" i="12" s="1"/>
  <c r="I107" i="12"/>
  <c r="K107" i="12"/>
  <c r="K106" i="12" s="1"/>
  <c r="O107" i="12"/>
  <c r="O106" i="12" s="1"/>
  <c r="Q107" i="12"/>
  <c r="V107" i="12"/>
  <c r="V106" i="12" s="1"/>
  <c r="G108" i="12"/>
  <c r="I108" i="12"/>
  <c r="I106" i="12" s="1"/>
  <c r="K108" i="12"/>
  <c r="M108" i="12"/>
  <c r="O108" i="12"/>
  <c r="Q108" i="12"/>
  <c r="Q106" i="12" s="1"/>
  <c r="V108" i="12"/>
  <c r="G109" i="12"/>
  <c r="K109" i="12"/>
  <c r="O109" i="12"/>
  <c r="V109" i="12"/>
  <c r="G110" i="12"/>
  <c r="I110" i="12"/>
  <c r="I109" i="12" s="1"/>
  <c r="K110" i="12"/>
  <c r="M110" i="12"/>
  <c r="M109" i="12" s="1"/>
  <c r="O110" i="12"/>
  <c r="Q110" i="12"/>
  <c r="Q109" i="12" s="1"/>
  <c r="V110" i="12"/>
  <c r="G111" i="12"/>
  <c r="K111" i="12"/>
  <c r="O111" i="12"/>
  <c r="V111" i="12"/>
  <c r="G112" i="12"/>
  <c r="I112" i="12"/>
  <c r="I111" i="12" s="1"/>
  <c r="K112" i="12"/>
  <c r="M112" i="12"/>
  <c r="M111" i="12" s="1"/>
  <c r="O112" i="12"/>
  <c r="Q112" i="12"/>
  <c r="Q111" i="12" s="1"/>
  <c r="V112" i="12"/>
  <c r="G114" i="12"/>
  <c r="I114" i="12"/>
  <c r="I113" i="12" s="1"/>
  <c r="K114" i="12"/>
  <c r="M114" i="12"/>
  <c r="O114" i="12"/>
  <c r="Q114" i="12"/>
  <c r="Q113" i="12" s="1"/>
  <c r="V114" i="12"/>
  <c r="G115" i="12"/>
  <c r="G113" i="12" s="1"/>
  <c r="I115" i="12"/>
  <c r="K115" i="12"/>
  <c r="O115" i="12"/>
  <c r="O113" i="12" s="1"/>
  <c r="Q115" i="12"/>
  <c r="V115" i="12"/>
  <c r="G116" i="12"/>
  <c r="I116" i="12"/>
  <c r="K116" i="12"/>
  <c r="M116" i="12"/>
  <c r="O116" i="12"/>
  <c r="Q116" i="12"/>
  <c r="V116" i="12"/>
  <c r="G118" i="12"/>
  <c r="M118" i="12" s="1"/>
  <c r="I118" i="12"/>
  <c r="K118" i="12"/>
  <c r="K113" i="12" s="1"/>
  <c r="O118" i="12"/>
  <c r="Q118" i="12"/>
  <c r="V118" i="12"/>
  <c r="V113" i="12" s="1"/>
  <c r="G120" i="12"/>
  <c r="G119" i="12" s="1"/>
  <c r="I120" i="12"/>
  <c r="K120" i="12"/>
  <c r="K119" i="12" s="1"/>
  <c r="O120" i="12"/>
  <c r="O119" i="12" s="1"/>
  <c r="Q120" i="12"/>
  <c r="V120" i="12"/>
  <c r="V119" i="12" s="1"/>
  <c r="G122" i="12"/>
  <c r="I122" i="12"/>
  <c r="I119" i="12" s="1"/>
  <c r="K122" i="12"/>
  <c r="M122" i="12"/>
  <c r="O122" i="12"/>
  <c r="Q122" i="12"/>
  <c r="Q119" i="12" s="1"/>
  <c r="V122" i="12"/>
  <c r="G125" i="12"/>
  <c r="M125" i="12" s="1"/>
  <c r="I125" i="12"/>
  <c r="K125" i="12"/>
  <c r="O125" i="12"/>
  <c r="Q125" i="12"/>
  <c r="V125" i="12"/>
  <c r="G126" i="12"/>
  <c r="I126" i="12"/>
  <c r="K126" i="12"/>
  <c r="M126" i="12"/>
  <c r="O126" i="12"/>
  <c r="Q126" i="12"/>
  <c r="V126" i="12"/>
  <c r="G128" i="12"/>
  <c r="M128" i="12" s="1"/>
  <c r="I128" i="12"/>
  <c r="K128" i="12"/>
  <c r="O128" i="12"/>
  <c r="Q128" i="12"/>
  <c r="V128" i="12"/>
  <c r="G131" i="12"/>
  <c r="I131" i="12"/>
  <c r="K131" i="12"/>
  <c r="M131" i="12"/>
  <c r="O131" i="12"/>
  <c r="Q131" i="12"/>
  <c r="V131" i="12"/>
  <c r="G133" i="12"/>
  <c r="I133" i="12"/>
  <c r="I132" i="12" s="1"/>
  <c r="K133" i="12"/>
  <c r="M133" i="12"/>
  <c r="O133" i="12"/>
  <c r="Q133" i="12"/>
  <c r="Q132" i="12" s="1"/>
  <c r="V133" i="12"/>
  <c r="G134" i="12"/>
  <c r="G132" i="12" s="1"/>
  <c r="I134" i="12"/>
  <c r="K134" i="12"/>
  <c r="O134" i="12"/>
  <c r="O132" i="12" s="1"/>
  <c r="Q134" i="12"/>
  <c r="V134" i="12"/>
  <c r="G136" i="12"/>
  <c r="I136" i="12"/>
  <c r="K136" i="12"/>
  <c r="M136" i="12"/>
  <c r="O136" i="12"/>
  <c r="Q136" i="12"/>
  <c r="V136" i="12"/>
  <c r="G138" i="12"/>
  <c r="M138" i="12" s="1"/>
  <c r="I138" i="12"/>
  <c r="K138" i="12"/>
  <c r="K132" i="12" s="1"/>
  <c r="O138" i="12"/>
  <c r="Q138" i="12"/>
  <c r="V138" i="12"/>
  <c r="V132" i="12" s="1"/>
  <c r="G139" i="12"/>
  <c r="I139" i="12"/>
  <c r="K139" i="12"/>
  <c r="M139" i="12"/>
  <c r="O139" i="12"/>
  <c r="Q139" i="12"/>
  <c r="V139" i="12"/>
  <c r="G140" i="12"/>
  <c r="M140" i="12" s="1"/>
  <c r="I140" i="12"/>
  <c r="K140" i="12"/>
  <c r="O140" i="12"/>
  <c r="Q140" i="12"/>
  <c r="V140" i="12"/>
  <c r="G141" i="12"/>
  <c r="I141" i="12"/>
  <c r="K141" i="12"/>
  <c r="M141" i="12"/>
  <c r="O141" i="12"/>
  <c r="Q141" i="12"/>
  <c r="V141" i="12"/>
  <c r="G142" i="12"/>
  <c r="M142" i="12" s="1"/>
  <c r="I142" i="12"/>
  <c r="K142" i="12"/>
  <c r="O142" i="12"/>
  <c r="Q142" i="12"/>
  <c r="V142" i="12"/>
  <c r="G143" i="12"/>
  <c r="I143" i="12"/>
  <c r="K143" i="12"/>
  <c r="M143" i="12"/>
  <c r="O143" i="12"/>
  <c r="Q143" i="12"/>
  <c r="V143" i="12"/>
  <c r="G144" i="12"/>
  <c r="M144" i="12" s="1"/>
  <c r="I144" i="12"/>
  <c r="K144" i="12"/>
  <c r="O144" i="12"/>
  <c r="Q144" i="12"/>
  <c r="V144" i="12"/>
  <c r="G145" i="12"/>
  <c r="I145" i="12"/>
  <c r="K145" i="12"/>
  <c r="M145" i="12"/>
  <c r="O145" i="12"/>
  <c r="Q145" i="12"/>
  <c r="V145" i="12"/>
  <c r="G146" i="12"/>
  <c r="M146" i="12" s="1"/>
  <c r="I146" i="12"/>
  <c r="K146" i="12"/>
  <c r="O146" i="12"/>
  <c r="Q146" i="12"/>
  <c r="V146" i="12"/>
  <c r="G147" i="12"/>
  <c r="I147" i="12"/>
  <c r="K147" i="12"/>
  <c r="M147" i="12"/>
  <c r="O147" i="12"/>
  <c r="Q147" i="12"/>
  <c r="V147" i="12"/>
  <c r="G148" i="12"/>
  <c r="M148" i="12" s="1"/>
  <c r="I148" i="12"/>
  <c r="K148" i="12"/>
  <c r="O148" i="12"/>
  <c r="Q148" i="12"/>
  <c r="V148" i="12"/>
  <c r="G149" i="12"/>
  <c r="I149" i="12"/>
  <c r="K149" i="12"/>
  <c r="M149" i="12"/>
  <c r="O149" i="12"/>
  <c r="Q149" i="12"/>
  <c r="V149" i="12"/>
  <c r="G151" i="12"/>
  <c r="I151" i="12"/>
  <c r="I150" i="12" s="1"/>
  <c r="K151" i="12"/>
  <c r="M151" i="12"/>
  <c r="O151" i="12"/>
  <c r="Q151" i="12"/>
  <c r="Q150" i="12" s="1"/>
  <c r="V151" i="12"/>
  <c r="G153" i="12"/>
  <c r="G150" i="12" s="1"/>
  <c r="I153" i="12"/>
  <c r="K153" i="12"/>
  <c r="O153" i="12"/>
  <c r="O150" i="12" s="1"/>
  <c r="Q153" i="12"/>
  <c r="V153" i="12"/>
  <c r="G154" i="12"/>
  <c r="I154" i="12"/>
  <c r="K154" i="12"/>
  <c r="M154" i="12"/>
  <c r="O154" i="12"/>
  <c r="Q154" i="12"/>
  <c r="V154" i="12"/>
  <c r="G155" i="12"/>
  <c r="M155" i="12" s="1"/>
  <c r="I155" i="12"/>
  <c r="K155" i="12"/>
  <c r="K150" i="12" s="1"/>
  <c r="O155" i="12"/>
  <c r="Q155" i="12"/>
  <c r="V155" i="12"/>
  <c r="V150" i="12" s="1"/>
  <c r="G156" i="12"/>
  <c r="I156" i="12"/>
  <c r="K156" i="12"/>
  <c r="M156" i="12"/>
  <c r="O156" i="12"/>
  <c r="Q156" i="12"/>
  <c r="V156" i="12"/>
  <c r="G157" i="12"/>
  <c r="M157" i="12" s="1"/>
  <c r="I157" i="12"/>
  <c r="K157" i="12"/>
  <c r="O157" i="12"/>
  <c r="Q157" i="12"/>
  <c r="V157" i="12"/>
  <c r="G158" i="12"/>
  <c r="I158" i="12"/>
  <c r="K158" i="12"/>
  <c r="M158" i="12"/>
  <c r="O158" i="12"/>
  <c r="Q158" i="12"/>
  <c r="V158" i="12"/>
  <c r="G160" i="12"/>
  <c r="I160" i="12"/>
  <c r="I159" i="12" s="1"/>
  <c r="K160" i="12"/>
  <c r="M160" i="12"/>
  <c r="O160" i="12"/>
  <c r="Q160" i="12"/>
  <c r="Q159" i="12" s="1"/>
  <c r="V160" i="12"/>
  <c r="G162" i="12"/>
  <c r="G159" i="12" s="1"/>
  <c r="I162" i="12"/>
  <c r="K162" i="12"/>
  <c r="O162" i="12"/>
  <c r="O159" i="12" s="1"/>
  <c r="Q162" i="12"/>
  <c r="V162" i="12"/>
  <c r="G165" i="12"/>
  <c r="I165" i="12"/>
  <c r="K165" i="12"/>
  <c r="M165" i="12"/>
  <c r="O165" i="12"/>
  <c r="Q165" i="12"/>
  <c r="V165" i="12"/>
  <c r="G166" i="12"/>
  <c r="M166" i="12" s="1"/>
  <c r="I166" i="12"/>
  <c r="K166" i="12"/>
  <c r="K159" i="12" s="1"/>
  <c r="O166" i="12"/>
  <c r="Q166" i="12"/>
  <c r="V166" i="12"/>
  <c r="V159" i="12" s="1"/>
  <c r="G169" i="12"/>
  <c r="I169" i="12"/>
  <c r="K169" i="12"/>
  <c r="M169" i="12"/>
  <c r="O169" i="12"/>
  <c r="Q169" i="12"/>
  <c r="V169" i="12"/>
  <c r="G172" i="12"/>
  <c r="M172" i="12" s="1"/>
  <c r="I172" i="12"/>
  <c r="K172" i="12"/>
  <c r="O172" i="12"/>
  <c r="Q172" i="12"/>
  <c r="V172" i="12"/>
  <c r="G173" i="12"/>
  <c r="I173" i="12"/>
  <c r="K173" i="12"/>
  <c r="M173" i="12"/>
  <c r="O173" i="12"/>
  <c r="Q173" i="12"/>
  <c r="V173" i="12"/>
  <c r="G176" i="12"/>
  <c r="M176" i="12" s="1"/>
  <c r="I176" i="12"/>
  <c r="K176" i="12"/>
  <c r="O176" i="12"/>
  <c r="Q176" i="12"/>
  <c r="V176" i="12"/>
  <c r="G179" i="12"/>
  <c r="I179" i="12"/>
  <c r="K179" i="12"/>
  <c r="M179" i="12"/>
  <c r="O179" i="12"/>
  <c r="Q179" i="12"/>
  <c r="V179" i="12"/>
  <c r="G182" i="12"/>
  <c r="M182" i="12" s="1"/>
  <c r="I182" i="12"/>
  <c r="K182" i="12"/>
  <c r="O182" i="12"/>
  <c r="Q182" i="12"/>
  <c r="V182" i="12"/>
  <c r="G186" i="12"/>
  <c r="M186" i="12" s="1"/>
  <c r="I186" i="12"/>
  <c r="K186" i="12"/>
  <c r="K185" i="12" s="1"/>
  <c r="O186" i="12"/>
  <c r="O185" i="12" s="1"/>
  <c r="Q186" i="12"/>
  <c r="V186" i="12"/>
  <c r="V185" i="12" s="1"/>
  <c r="G187" i="12"/>
  <c r="I187" i="12"/>
  <c r="K187" i="12"/>
  <c r="M187" i="12"/>
  <c r="O187" i="12"/>
  <c r="Q187" i="12"/>
  <c r="V187" i="12"/>
  <c r="G190" i="12"/>
  <c r="M190" i="12" s="1"/>
  <c r="I190" i="12"/>
  <c r="K190" i="12"/>
  <c r="O190" i="12"/>
  <c r="Q190" i="12"/>
  <c r="V190" i="12"/>
  <c r="G193" i="12"/>
  <c r="I193" i="12"/>
  <c r="I185" i="12" s="1"/>
  <c r="K193" i="12"/>
  <c r="M193" i="12"/>
  <c r="O193" i="12"/>
  <c r="Q193" i="12"/>
  <c r="Q185" i="12" s="1"/>
  <c r="V193" i="12"/>
  <c r="G194" i="12"/>
  <c r="M194" i="12" s="1"/>
  <c r="I194" i="12"/>
  <c r="K194" i="12"/>
  <c r="O194" i="12"/>
  <c r="Q194" i="12"/>
  <c r="V194" i="12"/>
  <c r="G195" i="12"/>
  <c r="I195" i="12"/>
  <c r="K195" i="12"/>
  <c r="M195" i="12"/>
  <c r="O195" i="12"/>
  <c r="Q195" i="12"/>
  <c r="V195" i="12"/>
  <c r="G198" i="12"/>
  <c r="M198" i="12" s="1"/>
  <c r="I198" i="12"/>
  <c r="K198" i="12"/>
  <c r="O198" i="12"/>
  <c r="Q198" i="12"/>
  <c r="V198" i="12"/>
  <c r="G201" i="12"/>
  <c r="I201" i="12"/>
  <c r="K201" i="12"/>
  <c r="M201" i="12"/>
  <c r="O201" i="12"/>
  <c r="Q201" i="12"/>
  <c r="V201" i="12"/>
  <c r="G205" i="12"/>
  <c r="I205" i="12"/>
  <c r="I204" i="12" s="1"/>
  <c r="K205" i="12"/>
  <c r="M205" i="12"/>
  <c r="O205" i="12"/>
  <c r="Q205" i="12"/>
  <c r="Q204" i="12" s="1"/>
  <c r="V205" i="12"/>
  <c r="G206" i="12"/>
  <c r="G204" i="12" s="1"/>
  <c r="I206" i="12"/>
  <c r="K206" i="12"/>
  <c r="O206" i="12"/>
  <c r="O204" i="12" s="1"/>
  <c r="Q206" i="12"/>
  <c r="V206" i="12"/>
  <c r="G207" i="12"/>
  <c r="I207" i="12"/>
  <c r="K207" i="12"/>
  <c r="M207" i="12"/>
  <c r="O207" i="12"/>
  <c r="Q207" i="12"/>
  <c r="V207" i="12"/>
  <c r="G208" i="12"/>
  <c r="M208" i="12" s="1"/>
  <c r="I208" i="12"/>
  <c r="K208" i="12"/>
  <c r="K204" i="12" s="1"/>
  <c r="O208" i="12"/>
  <c r="Q208" i="12"/>
  <c r="V208" i="12"/>
  <c r="V204" i="12" s="1"/>
  <c r="G211" i="12"/>
  <c r="I211" i="12"/>
  <c r="K211" i="12"/>
  <c r="M211" i="12"/>
  <c r="O211" i="12"/>
  <c r="Q211" i="12"/>
  <c r="V211" i="12"/>
  <c r="G212" i="12"/>
  <c r="M212" i="12" s="1"/>
  <c r="I212" i="12"/>
  <c r="K212" i="12"/>
  <c r="O212" i="12"/>
  <c r="Q212" i="12"/>
  <c r="V212" i="12"/>
  <c r="G213" i="12"/>
  <c r="I213" i="12"/>
  <c r="K213" i="12"/>
  <c r="M213" i="12"/>
  <c r="O213" i="12"/>
  <c r="Q213" i="12"/>
  <c r="V213" i="12"/>
  <c r="G214" i="12"/>
  <c r="M214" i="12" s="1"/>
  <c r="I214" i="12"/>
  <c r="K214" i="12"/>
  <c r="O214" i="12"/>
  <c r="Q214" i="12"/>
  <c r="V214" i="12"/>
  <c r="G215" i="12"/>
  <c r="I215" i="12"/>
  <c r="K215" i="12"/>
  <c r="M215" i="12"/>
  <c r="O215" i="12"/>
  <c r="Q215" i="12"/>
  <c r="V215" i="12"/>
  <c r="G216" i="12"/>
  <c r="M216" i="12" s="1"/>
  <c r="I216" i="12"/>
  <c r="K216" i="12"/>
  <c r="O216" i="12"/>
  <c r="Q216" i="12"/>
  <c r="V216" i="12"/>
  <c r="G219" i="12"/>
  <c r="I219" i="12"/>
  <c r="K219" i="12"/>
  <c r="M219" i="12"/>
  <c r="O219" i="12"/>
  <c r="Q219" i="12"/>
  <c r="V219" i="12"/>
  <c r="AF223" i="12"/>
  <c r="I20" i="1"/>
  <c r="I19" i="1"/>
  <c r="I18" i="1"/>
  <c r="I17" i="1"/>
  <c r="I16" i="1"/>
  <c r="I73" i="1"/>
  <c r="J71" i="1" s="1"/>
  <c r="F43" i="1"/>
  <c r="G23" i="1" s="1"/>
  <c r="G43" i="1"/>
  <c r="G25" i="1" s="1"/>
  <c r="H43" i="1"/>
  <c r="I42" i="1"/>
  <c r="I41" i="1"/>
  <c r="I39" i="1"/>
  <c r="I43" i="1" s="1"/>
  <c r="J28" i="1"/>
  <c r="J26" i="1"/>
  <c r="G38" i="1"/>
  <c r="F38" i="1"/>
  <c r="J23" i="1"/>
  <c r="J24" i="1"/>
  <c r="J25" i="1"/>
  <c r="J27" i="1"/>
  <c r="E24" i="1"/>
  <c r="G24" i="1"/>
  <c r="E26" i="1"/>
  <c r="G26" i="1"/>
  <c r="J62" i="1" l="1"/>
  <c r="J70" i="1"/>
  <c r="J54" i="1"/>
  <c r="J66" i="1"/>
  <c r="J52" i="1"/>
  <c r="J60" i="1"/>
  <c r="J68" i="1"/>
  <c r="J58" i="1"/>
  <c r="J50" i="1"/>
  <c r="J56" i="1"/>
  <c r="J64" i="1"/>
  <c r="J72" i="1"/>
  <c r="J51" i="1"/>
  <c r="J53" i="1"/>
  <c r="J55" i="1"/>
  <c r="J57" i="1"/>
  <c r="J59" i="1"/>
  <c r="J61" i="1"/>
  <c r="J63" i="1"/>
  <c r="J65" i="1"/>
  <c r="J67" i="1"/>
  <c r="J69" i="1"/>
  <c r="J39" i="1"/>
  <c r="J43" i="1" s="1"/>
  <c r="J42" i="1"/>
  <c r="A27" i="1"/>
  <c r="J41" i="1"/>
  <c r="M185" i="12"/>
  <c r="M150" i="12"/>
  <c r="M206" i="12"/>
  <c r="M204" i="12" s="1"/>
  <c r="G185" i="12"/>
  <c r="M162" i="12"/>
  <c r="M159" i="12" s="1"/>
  <c r="M153" i="12"/>
  <c r="M134" i="12"/>
  <c r="M132" i="12" s="1"/>
  <c r="M120" i="12"/>
  <c r="M119" i="12" s="1"/>
  <c r="M115" i="12"/>
  <c r="M113" i="12" s="1"/>
  <c r="M107" i="12"/>
  <c r="M106" i="12" s="1"/>
  <c r="G104" i="12"/>
  <c r="M103" i="12"/>
  <c r="M102" i="12" s="1"/>
  <c r="G100" i="12"/>
  <c r="M99" i="12"/>
  <c r="M98" i="12" s="1"/>
  <c r="M92" i="12"/>
  <c r="M91" i="12" s="1"/>
  <c r="G83" i="12"/>
  <c r="M82" i="12"/>
  <c r="M80" i="12" s="1"/>
  <c r="M64" i="12"/>
  <c r="M62" i="12" s="1"/>
  <c r="M40" i="12"/>
  <c r="M39" i="12" s="1"/>
  <c r="M22" i="12"/>
  <c r="M17" i="12" s="1"/>
  <c r="M13" i="12"/>
  <c r="M8" i="12" s="1"/>
  <c r="I21" i="1"/>
  <c r="J73" i="1" l="1"/>
  <c r="G28" i="1"/>
  <c r="G27" i="1" s="1"/>
  <c r="G29" i="1" s="1"/>
  <c r="A28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David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<sst xmlns="http://schemas.openxmlformats.org/spreadsheetml/2006/main" count="1248" uniqueCount="454">
  <si>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</si>
  <si>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</si>
  <si>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</si>
  <si>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</si>
  <si>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</si>
  <si>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</si>
  <si>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</si>
  <si>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</si>
  <si>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</si>
  <si>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</si>
  <si>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</si>
  <si>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</si>
  <si>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</si>
  <si>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</si>
  <si>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</si>
  <si>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</si>
  <si>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</si>
  <si>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</si>
  <si>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</si>
  <si>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</si>
  <si>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</si>
  <si>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</si>
  <si>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</si>
  <si>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</si>
  <si>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</si>
  <si>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</si>
  <si>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</si>
  <si>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</si>
  <si>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</si>
  <si>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</si>
  <si>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</si>
  <si>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</si>
  <si>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</si>
  <si>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</si>
  <si>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</si>
  <si>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</si>
  <si>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</si>
  <si>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</si>
  <si>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</si>
  <si>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</si>
  <si>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</si>
  <si>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</si>
  <si>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</si>
  <si>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</si>
  <si>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stavební</t>
  </si>
  <si>
    <t>SO01</t>
  </si>
  <si>
    <t>Změna užívání</t>
  </si>
  <si>
    <t>Objekt:</t>
  </si>
  <si>
    <t>Rozpočet:</t>
  </si>
  <si>
    <t>2021009</t>
  </si>
  <si>
    <t>Domov pro osoby se zdravotním postižením Dolní Čermná</t>
  </si>
  <si>
    <t>Stavba</t>
  </si>
  <si>
    <t>Stavební objekt</t>
  </si>
  <si>
    <t>Celkem za stavbu</t>
  </si>
  <si>
    <t>CZK</t>
  </si>
  <si>
    <t>Rekapitulace dílů</t>
  </si>
  <si>
    <t>Typ dílu</t>
  </si>
  <si>
    <t>3</t>
  </si>
  <si>
    <t>Svislé a kompletní konstrukce</t>
  </si>
  <si>
    <t>6</t>
  </si>
  <si>
    <t>Úpravy povrchů, podlahy a osazování výplní</t>
  </si>
  <si>
    <t>9</t>
  </si>
  <si>
    <t>Ostatní konstrukce a práce, bourání</t>
  </si>
  <si>
    <t>997</t>
  </si>
  <si>
    <t>Přesun sutě</t>
  </si>
  <si>
    <t>998</t>
  </si>
  <si>
    <t>Přesun hmot</t>
  </si>
  <si>
    <t>VRN3</t>
  </si>
  <si>
    <t>Zařízení staveniště</t>
  </si>
  <si>
    <t>VRN9</t>
  </si>
  <si>
    <t>712</t>
  </si>
  <si>
    <t>Povlakové krytiny</t>
  </si>
  <si>
    <t>713</t>
  </si>
  <si>
    <t>Izolace tepelné</t>
  </si>
  <si>
    <t>721</t>
  </si>
  <si>
    <t>Zdravotechnika - vnitřní kanalizace</t>
  </si>
  <si>
    <t>722</t>
  </si>
  <si>
    <t>Zdravotechnika - vnitřní vodovod</t>
  </si>
  <si>
    <t>725</t>
  </si>
  <si>
    <t>Zdravotechnika - zařizovací předměty</t>
  </si>
  <si>
    <t>735</t>
  </si>
  <si>
    <t>Ústřední vytápění - otopná tělesa</t>
  </si>
  <si>
    <t>741</t>
  </si>
  <si>
    <t>Elektroinstalace - silnoproud</t>
  </si>
  <si>
    <t>742</t>
  </si>
  <si>
    <t>Elektroinstalace - slaboproud</t>
  </si>
  <si>
    <t>751</t>
  </si>
  <si>
    <t>Vzduchotechnika</t>
  </si>
  <si>
    <t>762</t>
  </si>
  <si>
    <t>Konstrukce tesařské</t>
  </si>
  <si>
    <t>763</t>
  </si>
  <si>
    <t>Konstrukce suché výstavby</t>
  </si>
  <si>
    <t>766</t>
  </si>
  <si>
    <t>Konstrukce truhlářské</t>
  </si>
  <si>
    <t>771</t>
  </si>
  <si>
    <t>Podlahy z dlaždic</t>
  </si>
  <si>
    <t>776</t>
  </si>
  <si>
    <t>Podlahy povlakové</t>
  </si>
  <si>
    <t>781</t>
  </si>
  <si>
    <t>Dokončovací práce - obklady</t>
  </si>
  <si>
    <t>784</t>
  </si>
  <si>
    <t>Dokončovací práce - malby a tapety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</si>
  <si>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</si>
  <si>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</si>
  <si>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</si>
  <si>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</si>
  <si>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</si>
  <si>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</si>
  <si>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</si>
  <si>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</si>
  <si>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</si>
  <si>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</si>
  <si>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</si>
  <si>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</si>
  <si>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</si>
  <si>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</si>
  <si>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</si>
  <si>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</si>
  <si>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</si>
  <si>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</si>
  <si>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</si>
  <si>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</si>
  <si>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</si>
  <si>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</si>
  <si>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</si>
  <si>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</si>
  <si>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</si>
  <si>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</si>
  <si>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</si>
  <si>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</si>
  <si>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</si>
  <si>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</si>
  <si>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310238211R00</t>
  </si>
  <si>
    <t>Zazdívka otvorů o ploše přes 0,25 m2 do 1 m2 ve zdivu nadzákladovém cihlami pálenými pro jakoukoliv maltu vápenocementovou</t>
  </si>
  <si>
    <t>m3</t>
  </si>
  <si>
    <t>801-4</t>
  </si>
  <si>
    <t>RTS 21/ I</t>
  </si>
  <si>
    <t>Indiv</t>
  </si>
  <si>
    <t>Práce</t>
  </si>
  <si>
    <t>POL1_1</t>
  </si>
  <si>
    <t>včetně pomocného pracovního lešení</t>
  </si>
  <si>
    <t>SPI</t>
  </si>
  <si>
    <t>317121101R00</t>
  </si>
  <si>
    <t>Osazení překladu světlost otvoru do 105 cm</t>
  </si>
  <si>
    <t>kus</t>
  </si>
  <si>
    <t>340271031</t>
  </si>
  <si>
    <t>Zazdívka otvorů v příčkách nebo stěnách pórobetonovými tvárnicemi plochy přes 0,025 m2 do 1 m2,, objemová hmotnost 500 kg/m3, tloušťka příčky 125 mm - ODHAD K</t>
  </si>
  <si>
    <t>m2</t>
  </si>
  <si>
    <t>Vlastní</t>
  </si>
  <si>
    <t>342272235</t>
  </si>
  <si>
    <t>Příčky zpórobetonových tvárnic hladkých na tenké maltové lože objemová hmotnost do 500 kg/m3,, tloušťka příčky 125 mm K</t>
  </si>
  <si>
    <t xml:space="preserve">(6,6+2,6*2)*3 : </t>
  </si>
  <si>
    <t>VV</t>
  </si>
  <si>
    <t>35,4</t>
  </si>
  <si>
    <t>59321972</t>
  </si>
  <si>
    <t>překlad z lehčeného betonu nosný nízké výšky š 115mm dl 1250mm, M</t>
  </si>
  <si>
    <t>Specifikace</t>
  </si>
  <si>
    <t>POL3_0</t>
  </si>
  <si>
    <t>622321121R00</t>
  </si>
  <si>
    <t>Zateplení soklu soklovým polystyrénem, tloušťky 80 mm, kontaktní nátěr a akrylátová omítka</t>
  </si>
  <si>
    <t>801-1</t>
  </si>
  <si>
    <t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t>
  </si>
  <si>
    <t xml:space="preserve">21,7*0,5+1,2*1,8 : </t>
  </si>
  <si>
    <t>13,01</t>
  </si>
  <si>
    <t>612142001</t>
  </si>
  <si>
    <t>Potažení vnitřních ploch pletivem v ploše nebo pruzích, na plném podkladu sklovláknitým vtlačením do, tmelu stěn K</t>
  </si>
  <si>
    <t xml:space="preserve">35,4*2 : </t>
  </si>
  <si>
    <t>70,8</t>
  </si>
  <si>
    <t>612321121</t>
  </si>
  <si>
    <t>Omítka vápenocementová vnitřních ploch nanášená ručně jednovrstvá, tloušťky do 10 mm hladká svislých, konstrukcí stěn K</t>
  </si>
  <si>
    <t xml:space="preserve">(2,975+2,6)*2*2-1,8 : </t>
  </si>
  <si>
    <t>20,5</t>
  </si>
  <si>
    <t>612321141</t>
  </si>
  <si>
    <t>Omítka vápenocementová vnitřních ploch nanášená ručně dvouvrstvá, tloušťky jádrové omítky do 10 mm a, tloušťky štuku do 3 mm štuková svislých konstrukcí stěn K</t>
  </si>
  <si>
    <t xml:space="preserve">1,2*1,8+70,8-20,5 : </t>
  </si>
  <si>
    <t>52,46</t>
  </si>
  <si>
    <t>612325101</t>
  </si>
  <si>
    <t>Vápenocementová omítka rýh hrubá ve stěnách, šířky rýhy do 150 mm, K</t>
  </si>
  <si>
    <t>622211021</t>
  </si>
  <si>
    <t>Montáž kontaktního zateplení lepením a mechanickým kotvením zpolystyrenových desek nebo z, kombinovaných desek na vnější stěny, tloušťky desek přes 80 do 120 mm K</t>
  </si>
  <si>
    <t xml:space="preserve">1,2*1,8 : </t>
  </si>
  <si>
    <t>2,16</t>
  </si>
  <si>
    <t>622531011</t>
  </si>
  <si>
    <t>Omítka tenkovrstvá silikonová vnějších ploch probarvená, včetně penetrace podkladu zrnitá, tloušťky, 1,5 mm stěn K</t>
  </si>
  <si>
    <t>28375938R</t>
  </si>
  <si>
    <t>deska izolační EPS 70 F; pěnový polystyren; povrch hladký; tl. 100,0 mm; součinitel tepelné vodivosti 0,039 W/mK; R = 2,560 m2K/W; U = 0,390 W/m2K; obj. hmotnost 17,00 kg/m3</t>
  </si>
  <si>
    <t>SPCM</t>
  </si>
  <si>
    <t xml:space="preserve">2,16*1,02 'Přepočtené koeficientem množství : </t>
  </si>
  <si>
    <t>2,203</t>
  </si>
  <si>
    <t>952901114R00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</si>
  <si>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přes 4 m</t>
  </si>
  <si>
    <t xml:space="preserve">8,31+1,64+2,0+12,11+3,24+4,66 : </t>
  </si>
  <si>
    <t xml:space="preserve">4,87+7,73+3,9+39,77 : </t>
  </si>
  <si>
    <t xml:space="preserve">18,72 : </t>
  </si>
  <si>
    <t>106,95</t>
  </si>
  <si>
    <t>968062247R00</t>
  </si>
  <si>
    <t>Vybourání dřevěných rámů oken jednoduchých, plochy přes 4 m2</t>
  </si>
  <si>
    <t>801-3</t>
  </si>
  <si>
    <t>včetně pomocného lešení o výšce podlahy do 1900 mm a pro zatížení do 1,5 kPa  (150 kg/m2),</t>
  </si>
  <si>
    <t>968062356R00</t>
  </si>
  <si>
    <t>Vybourání dřevěných rámů oken dvojitých nebo zdvojených, plochy do 4 m2</t>
  </si>
  <si>
    <t>971033431R00</t>
  </si>
  <si>
    <t>Vybourání otvorů ve zdivu cihelném z jakýchkoliv cihel pálených_x000D_
 na jakoukoliv maltu vápenou nebo vápenocementovou, plochy do 0,25 m2, tloušťky do 150 mm</t>
  </si>
  <si>
    <t>základovém nebo nadzákladovém,</t>
  </si>
  <si>
    <t>971033461R00</t>
  </si>
  <si>
    <t>Vybourání otvorů ve zdivu cihelném z jakýchkoliv cihel pálených_x000D_
 na jakoukoliv maltu vápenou nebo vápenocementovou, plochy do 0,25 m2, tloušťky do 600 mm</t>
  </si>
  <si>
    <t>971033531R00</t>
  </si>
  <si>
    <t>Vybourání otvorů ve zdivu cihelném z jakýchkoliv cihel pálených_x000D_
 na jakoukoliv maltu vápenou nebo vápenocementovou, plochy do 1 m2, tloušťky do 150 mm</t>
  </si>
  <si>
    <t>971033561R00</t>
  </si>
  <si>
    <t>Vybourání otvorů ve zdivu cihelném z jakýchkoliv cihel pálených_x000D_
 na jakoukoliv maltu vápenou nebo vápenocementovou, plochy do 1 m2, tloušťky do 600 mm</t>
  </si>
  <si>
    <t>971042341R00</t>
  </si>
  <si>
    <t>Vybourání otvorů v betonových příčkách a zdech plochy do 0,09 m2, tloušťky do 300 mm</t>
  </si>
  <si>
    <t>základových nebo nadzákladových,</t>
  </si>
  <si>
    <t>972055241R00</t>
  </si>
  <si>
    <t>Vybourání otvorů ve stropech nebo klenbách z dutých prefabrikátů_x000D_
 plochy do 0,09 m2, tloušťky přes 120 mm</t>
  </si>
  <si>
    <t>bez odstranění podlahy a násypu,</t>
  </si>
  <si>
    <t>974031164R00</t>
  </si>
  <si>
    <t>Vysekání rýh v jakémkoliv zdivu cihelném v ploše_x000D_
 do hloubky 150 mm, šířky do 150 mm</t>
  </si>
  <si>
    <t>m</t>
  </si>
  <si>
    <t>997013213</t>
  </si>
  <si>
    <t>Vnitrostaveništní doprava suti a vybouraných hmot vodorovně do 50 m svisle ručně pro budovy a haly, výšky přes 9 do 12 m K</t>
  </si>
  <si>
    <t>t</t>
  </si>
  <si>
    <t>997013609</t>
  </si>
  <si>
    <t>Poplatek za uložení stavebního odpadu na skládce (skládkovné) ze směsí nebo oddělených frakcí betonu, , cihel a keramických výrobků zatříděného do Katalogu odpadů pod kódem 17 01 07 K</t>
  </si>
  <si>
    <t>997221131</t>
  </si>
  <si>
    <t>Vodorovná doprava vybouraných hmot nošením s naložením a se složením na vzdálenost do 50 m, K</t>
  </si>
  <si>
    <t>997221139</t>
  </si>
  <si>
    <t>Vodorovná doprava vybouraných hmot nošením s naložením a se složením na vzdálenost Příplatek kceně, za každých dalších i započatých 10 m přes 50 m K</t>
  </si>
  <si>
    <t xml:space="preserve">1,213*2 : </t>
  </si>
  <si>
    <t>2,426</t>
  </si>
  <si>
    <t>997221571</t>
  </si>
  <si>
    <t>Vodorovná doprava vybouraných hmot bez naložení, ale se složením a s hrubým urovnáním na vzdálenost, do 1km K</t>
  </si>
  <si>
    <t>997221579</t>
  </si>
  <si>
    <t>Vodorovná doprava vybouraných hmot bez naložení, ale se složením a s hrubým urovnáním na vzdálenost, Příplatek kceně za každý další i započatý 1 km přes 1 km K</t>
  </si>
  <si>
    <t xml:space="preserve">1,213*22 : </t>
  </si>
  <si>
    <t>26,686</t>
  </si>
  <si>
    <t>997221612</t>
  </si>
  <si>
    <t>Nakládání na dopravní prostředky pro vodorovnou dopravu vybouraných hmot, K</t>
  </si>
  <si>
    <t>998011002R00</t>
  </si>
  <si>
    <t>Přesun hmot pro budovy s nosnou konstrukcí zděnou výšky přes 6 do 12 m</t>
  </si>
  <si>
    <t>přesun hmot pro budovy občanské výstavby (JKSO 801), budovy pro bydlení (JKSO 803) budovy pro výrobu a služby (JKSO 812) s nosnou svislou konstrukcí zděnou z cihel nebo tvárnic nebo kovovou</t>
  </si>
  <si>
    <t>12 m K</t>
  </si>
  <si>
    <t>POP</t>
  </si>
  <si>
    <t>030001000</t>
  </si>
  <si>
    <t>Zařízení staveniště, K</t>
  </si>
  <si>
    <t>090001000</t>
  </si>
  <si>
    <t>Ostatní náklady - rozpočtová rezerva 1%, K</t>
  </si>
  <si>
    <t>092002000</t>
  </si>
  <si>
    <t>Ostatní náklady související s provozem - kuchyňská linka 270 cm + zařízení - indukční varná deska,, teplovzdušná trouba, myčka, mikrovlná trouba, odsavač par ... dle výběru zadavatele - odhad K</t>
  </si>
  <si>
    <t>soubor</t>
  </si>
  <si>
    <t>998712202R00</t>
  </si>
  <si>
    <t>Přesun hmot pro povlakové krytiny v objektech výšky přes 6 do 12 m</t>
  </si>
  <si>
    <t>800-711</t>
  </si>
  <si>
    <t>POL1_7</t>
  </si>
  <si>
    <t>50 m vodorovně</t>
  </si>
  <si>
    <t>712341715</t>
  </si>
  <si>
    <t>Provedení povlakové krytiny střech plochých do 10° pásy přitavením NAIP ostatní činnosti při, pokládání pásů (materiál ve specifikaci) zaizolování prostupů střešní rovinou kruhový průřez, průměr</t>
  </si>
  <si>
    <t>do 300 mm K</t>
  </si>
  <si>
    <t>28342054</t>
  </si>
  <si>
    <t>komínek střešní odvětrávací s integrovanou manžetou z PVC DN 125, M</t>
  </si>
  <si>
    <t>62832001</t>
  </si>
  <si>
    <t>pás asfaltový natavitelný oxidovaný tl 3,5mm typu V60 S35 s vložkou ze skleněné rohože, s, jemnozrnným minerálním posypem M</t>
  </si>
  <si>
    <t>62851033</t>
  </si>
  <si>
    <t>prostup parozábranou s integrovanou manžetou z modifikovaného asfaltového pásu DN 125, M</t>
  </si>
  <si>
    <t>713131141R00</t>
  </si>
  <si>
    <t>Montáž izolace lepením a zajištění hmoždinkami na tmel a hmoždinky - 4 ks/m2, na pórobeton</t>
  </si>
  <si>
    <t>800-713</t>
  </si>
  <si>
    <t>998713202R00</t>
  </si>
  <si>
    <t>Přesun hmot pro izolace tepelné v objektech výšky do 12 m</t>
  </si>
  <si>
    <t>59052104</t>
  </si>
  <si>
    <t>deska tepelně izolační z tvrzené PU pěny vnitřní, kapilárně aktivní, prodyšná tl 50mm, M</t>
  </si>
  <si>
    <t xml:space="preserve">8,5*1,05 'Přepočtené koeficientem množství : </t>
  </si>
  <si>
    <t>8,925</t>
  </si>
  <si>
    <t>721000001</t>
  </si>
  <si>
    <t>Dodávka a montáž celkem - podrobně samost. rozpočet Stejskal, K</t>
  </si>
  <si>
    <t>722000001</t>
  </si>
  <si>
    <t>725000001</t>
  </si>
  <si>
    <t>735000001</t>
  </si>
  <si>
    <t>Elekktrický žebříkový radiátor 1000W - D+M, K</t>
  </si>
  <si>
    <t>741000001</t>
  </si>
  <si>
    <t>Dodávka a montáž celkem - podrobně samost. rozpočet Bezperát, K</t>
  </si>
  <si>
    <t>741000002</t>
  </si>
  <si>
    <t>Revize, K</t>
  </si>
  <si>
    <t>742000001</t>
  </si>
  <si>
    <t>Dodávka a montáž celkem - podrobně samost. rozpočet Epimo, K</t>
  </si>
  <si>
    <t>751000000</t>
  </si>
  <si>
    <t>Dodávka a montáž celkem - podrobně samost. rozpočet Vacková, K</t>
  </si>
  <si>
    <t>762331812R00</t>
  </si>
  <si>
    <t>Demontáž vázaných konstrukcí krovů z hranolů, hranolků, fošen, průřezové plochy přes 120 do 224 cm2</t>
  </si>
  <si>
    <t>800-762</t>
  </si>
  <si>
    <t>762341811R00</t>
  </si>
  <si>
    <t>Demontáž bednění a laťování bednění střech rovných, obloukových, o sklonu do 60 stupňů včetně všech nadstřešních konstrukcí z prken hrubých</t>
  </si>
  <si>
    <t>998762202R00</t>
  </si>
  <si>
    <t>Přesun hmot pro konstrukce tesařské v objektech výšky do 12 m</t>
  </si>
  <si>
    <t>762421828</t>
  </si>
  <si>
    <t>Demontáž obložení stropů nebo střešních podhledů z dřevoštěpkových desek šroubovaných na pero a, drážku, tloušťka desky přes 15 mm K</t>
  </si>
  <si>
    <t>998763201R00</t>
  </si>
  <si>
    <t>Přesun hmot dřevostaveb v objektech výšky do 6 m</t>
  </si>
  <si>
    <t>800-763</t>
  </si>
  <si>
    <t>763121413</t>
  </si>
  <si>
    <t>Stěna předsazená ze sádrokartonových desek snosnou konstrukcí zocelových profilů CW, UW jednoduše, opláštěná deskou standardní A tl. 12,5 mm bez izolace, EI 15, stěna tl. 87,5 mm, profil 75 K</t>
  </si>
  <si>
    <t xml:space="preserve">(2,6+1,5)*0,3 : </t>
  </si>
  <si>
    <t>1,23</t>
  </si>
  <si>
    <t>763131832</t>
  </si>
  <si>
    <t>Demontáž podhledu nebo samostatného požárního předělu ze sádrokartonových desek s nosnou konstrukcí, jednovrstvou zocelových profilů, opláštění dvojité K</t>
  </si>
  <si>
    <t>763132112</t>
  </si>
  <si>
    <t>Podhled ze sádrokartonových desek – samostatný požární předěl dvouvrstvá nosná konstrukce zocelových, profilů CD, UD s oboustrannou požární odolností celoplošná izolace a CD profily vyplněny izolací o</t>
  </si>
  <si>
    <t>objemové hmotnosti 40 kg/m3 jednoduše opláštěná deskou protipožární DF tl. 15 mm, TI tl. 60 mm 40 kg/m3, EI Z/S 30/40 K</t>
  </si>
  <si>
    <t>763164514</t>
  </si>
  <si>
    <t>Obklad konstrukcí sádrokartonovými deskami včetně ochranných úhelníků ve tvaru L rozvinuté šíře do 0, ,4 m, opláštěný deskou akustickou, tl. 2 x 12,5 mm K</t>
  </si>
  <si>
    <t xml:space="preserve">9,5*2 : </t>
  </si>
  <si>
    <t>19</t>
  </si>
  <si>
    <t>763164534</t>
  </si>
  <si>
    <t>Obklad konstrukcí sádrokartonovými deskami včetně ochranných úhelníků ve tvaru L rozvinuté šíře přes, 0,4 do 0,8 m, opláštěný deskou akustickou, tl. 2 x 12,5 mm K</t>
  </si>
  <si>
    <t>766495100R00</t>
  </si>
  <si>
    <t>Ostatní montáž obložení zhotovení otvorů pro instalační dvířka přes 0,25 do 0,90 m2</t>
  </si>
  <si>
    <t>800-766</t>
  </si>
  <si>
    <t>766666112R00</t>
  </si>
  <si>
    <t xml:space="preserve">Montáž dveřních křídel kompletizovaných posuvných,  , do předem osazeného stavebního pouzdra, jednokřídlových,  </t>
  </si>
  <si>
    <t>Bez osazení madla a zámku.</t>
  </si>
  <si>
    <t>998766202R00</t>
  </si>
  <si>
    <t>Přesun hmot pro konstrukce truhlářské v objektech výšky do 12 m</t>
  </si>
  <si>
    <t>766231113</t>
  </si>
  <si>
    <t>Montáž sklápěcich schodů na půdu svyřezáním otvoru a kompletizací, K</t>
  </si>
  <si>
    <t>766231814</t>
  </si>
  <si>
    <t>Demontáž sklápěcích schodů na půdu dřevěných nebo kovových, K</t>
  </si>
  <si>
    <t>766660171</t>
  </si>
  <si>
    <t>Montáž dveřních křídel dřevěných nebo plastových otevíravých do obložkové zárubně povrchově, upravených jednokřídlových, šířky do 800 mm K</t>
  </si>
  <si>
    <t>766660172</t>
  </si>
  <si>
    <t>Montáž dveřních křídel dřevěných nebo plastových otevíravých do obložkové zárubně povrchově, upravených jednokřídlových, šířky přes 800 mm K</t>
  </si>
  <si>
    <t>766671009</t>
  </si>
  <si>
    <t>Montáž střešních oken dřevěných nebo plastových kyvných, výklopných/kyvných s okenním rámem a, lemováním, splisovaným límcem, snapojením na krytinu do krytiny ploché, rozměru 94 x 140 cm K</t>
  </si>
  <si>
    <t>766682111</t>
  </si>
  <si>
    <t>Montáž zárubní dřevěných, plastových nebo z lamina obložkových, pro dveře jednokřídlové, tloušťky, stěny do 170 mm K</t>
  </si>
  <si>
    <t>55335350</t>
  </si>
  <si>
    <t>Pouzdro pro posuvné dveře jednostranné, rozměr dveří 900x1970, včetně dveří voštinových, fóliový povrch, včetně zámku</t>
  </si>
  <si>
    <t>59816240</t>
  </si>
  <si>
    <t>mřížka ventilační s uzavíratelnou žaluzií volný průřez 130cm2, M</t>
  </si>
  <si>
    <t>61124522</t>
  </si>
  <si>
    <t>okno střešní dřevěné kyvné, izolační trojsklo 94x140cm, Uw=1,0W/m2K Al oplechování, M</t>
  </si>
  <si>
    <t>61162013</t>
  </si>
  <si>
    <t>dveře jednokřídlé voštinové povrch fóliový plné 800x1970-2100mm, včetně kování, M</t>
  </si>
  <si>
    <t>61162021</t>
  </si>
  <si>
    <t>dveře jednokřídlé voštinové povrch fóliový částečně prosklené 900x1970-2100mm, včetně kování</t>
  </si>
  <si>
    <t>61182307</t>
  </si>
  <si>
    <t>zárubeň jednokřídlá obložková s laminátovým povrchem tl stěny 60-150mm rozměru 600-1100/1970, 2100mm, M</t>
  </si>
  <si>
    <t>998771202R00</t>
  </si>
  <si>
    <t>Přesun hmot pro podlahy z dlaždic v objektech výšky do 12 m</t>
  </si>
  <si>
    <t>800-771</t>
  </si>
  <si>
    <t>771111011</t>
  </si>
  <si>
    <t>Příprava podkladu před provedením dlažby vysátí podlah, K</t>
  </si>
  <si>
    <t>771121011</t>
  </si>
  <si>
    <t>Příprava podkladu před provedením dlažby nátěr penetrační na podlahu, K</t>
  </si>
  <si>
    <t>771151012</t>
  </si>
  <si>
    <t>Příprava podkladu před provedením dlažby samonivelační stěrka min.pevnosti 20 MPa, tloušťky přes 3, do 5 mm K</t>
  </si>
  <si>
    <t>771574222</t>
  </si>
  <si>
    <t>Montáž podlah z dlaždic keramických lepených flexibilním lepidlem maloformátových reliéfních nebo z, dekorů přes 6 do 9 ks/m2 K</t>
  </si>
  <si>
    <t>771591112</t>
  </si>
  <si>
    <t>Izolace podlahy pod dlažbu nátěrem nebo stěrkou ve dvou vrstvách, K</t>
  </si>
  <si>
    <t>59761420</t>
  </si>
  <si>
    <t>dlažba velkoformátová keramická slinutá protiskluzná do interiéru i exteriéru pro vysoké mechanické, namáhání přes 4 do 6ks/m2 M</t>
  </si>
  <si>
    <t>998776202R00</t>
  </si>
  <si>
    <t>Přesun hmot pro podlahy povlakové v objektech výšky do 12 m</t>
  </si>
  <si>
    <t>800-775</t>
  </si>
  <si>
    <t>vodorovně do 50 m</t>
  </si>
  <si>
    <t>776111311</t>
  </si>
  <si>
    <t>Příprava podkladu vysátí podlah, K</t>
  </si>
  <si>
    <t xml:space="preserve">4,87+3,90+6,60 : </t>
  </si>
  <si>
    <t>15,37</t>
  </si>
  <si>
    <t>776141112</t>
  </si>
  <si>
    <t>Příprava podkladu vyrovnání samonivelační stěrkou podlah min.pevnosti 20 MPa, tloušťky přes 3 do 5, mm K</t>
  </si>
  <si>
    <t>776201811</t>
  </si>
  <si>
    <t>Demontáž povlakových podlahovin lepených ručně bez podložky, K</t>
  </si>
  <si>
    <t xml:space="preserve">8,75*6,6 : </t>
  </si>
  <si>
    <t>57,75</t>
  </si>
  <si>
    <t>776212111</t>
  </si>
  <si>
    <t>Montáž textilních podlahovin volným položením s podlepením spojů páskou pásů, K</t>
  </si>
  <si>
    <t xml:space="preserve">4,87+39,77 : </t>
  </si>
  <si>
    <t>44,64</t>
  </si>
  <si>
    <t>776221111</t>
  </si>
  <si>
    <t>Montáž podlahovin z PVC lepením standardním lepidlem z pásů standardních, K</t>
  </si>
  <si>
    <t>776410811</t>
  </si>
  <si>
    <t>Demontáž soklíků nebo lišt pryžových nebo plastových, K</t>
  </si>
  <si>
    <t xml:space="preserve">(8,75+6,6)*2 : </t>
  </si>
  <si>
    <t>30,7</t>
  </si>
  <si>
    <t>776411112</t>
  </si>
  <si>
    <t>Montáž soklíků lepením obvodových, výšky přes 80 do 100 mm, K</t>
  </si>
  <si>
    <t xml:space="preserve">(6,025+6,6+2,6)*2 : </t>
  </si>
  <si>
    <t>30,45</t>
  </si>
  <si>
    <t>28411010</t>
  </si>
  <si>
    <t>lišta soklová PVC 20x100mm, M</t>
  </si>
  <si>
    <t xml:space="preserve">30,45*1,02 'Přepočtené koeficientem množství : </t>
  </si>
  <si>
    <t>31,059</t>
  </si>
  <si>
    <t>28412245R</t>
  </si>
  <si>
    <t>podlahovina PVC v rolích; š = 1 500,0 mm; tl. 2,00 mm; heterogenní; protiskluzná; oblast bytová, komerční, průmyslová</t>
  </si>
  <si>
    <t xml:space="preserve">3,9*1,1 'Přepočtené koeficientem množství : </t>
  </si>
  <si>
    <t>4,29</t>
  </si>
  <si>
    <t>998781202R00</t>
  </si>
  <si>
    <t>Přesun hmot pro obklady keramické v objektech výšky do 12 m</t>
  </si>
  <si>
    <t>781111011</t>
  </si>
  <si>
    <t>Příprava podkladu před provedením obkladu oprášení (ometení) stěny, K</t>
  </si>
  <si>
    <t xml:space="preserve">2,7*1,65+2,0*1,5 : </t>
  </si>
  <si>
    <t>7,455</t>
  </si>
  <si>
    <t>781121011</t>
  </si>
  <si>
    <t>Příprava podkladu před provedením obkladu nátěr penetrační na stěnu, K</t>
  </si>
  <si>
    <t xml:space="preserve">7,5+20,5 : </t>
  </si>
  <si>
    <t>28</t>
  </si>
  <si>
    <t>781131112</t>
  </si>
  <si>
    <t>Izolace stěny pod obklad izolace nátěrem nebo stěrkou ve dvou vrstvách, K</t>
  </si>
  <si>
    <t>781474112</t>
  </si>
  <si>
    <t>Montáž obkladů vnitřních stěn z dlaždic keramických lepených flexibilním lepidlem maloformátových, hladkých přes 9 do 12 ks/m2 K</t>
  </si>
  <si>
    <t>781774118</t>
  </si>
  <si>
    <t>Montáž obkladů vnějších stěn z dlaždic keramických lepených flexibilním lepidlem maloformátových, hladkých přes 35 do 45 ks/m2 K</t>
  </si>
  <si>
    <t xml:space="preserve">(22,5+21,7)*2*0,5 : </t>
  </si>
  <si>
    <t>44,2</t>
  </si>
  <si>
    <t>59761026</t>
  </si>
  <si>
    <t>obklad keramický hladký do 12ks/m2, M</t>
  </si>
  <si>
    <t xml:space="preserve">28*1,1 'Přepočtené koeficientem množství : </t>
  </si>
  <si>
    <t>30,8</t>
  </si>
  <si>
    <t>59761255</t>
  </si>
  <si>
    <t>obklad keramický hladký přes 35 do 45ks/m2, M</t>
  </si>
  <si>
    <t xml:space="preserve">44,5454545454545*1,1 'Přepočtené koeficientem množství : </t>
  </si>
  <si>
    <t>49</t>
  </si>
  <si>
    <t>784171101R00</t>
  </si>
  <si>
    <t>Příprava povrchu Penetrace (napouštění) podkladu akrylát, jednonásobná</t>
  </si>
  <si>
    <t>800-784</t>
  </si>
  <si>
    <t>784111001</t>
  </si>
  <si>
    <t>Oprášení (ometení) podkladu v místnostech výšky do 3,80 m, K</t>
  </si>
  <si>
    <t>784111011</t>
  </si>
  <si>
    <t>Obroušení podkladu omítky v místnostech výšky do 3,80 m, K</t>
  </si>
  <si>
    <t>784161403</t>
  </si>
  <si>
    <t>Celoplošné vyrovnání podkladu sádrovou stěrkou, tloušťky do 3 mm vyhlazením v místnostech výšky přes, 3,80 do 5,00 m K</t>
  </si>
  <si>
    <t xml:space="preserve">1,23+8,5+15,2 : </t>
  </si>
  <si>
    <t>24,93</t>
  </si>
  <si>
    <t>784171111</t>
  </si>
  <si>
    <t>Zakrytí nemalovaných ploch (materiál ve specifikaci) včetně pozdějšího odkrytí svislých ploch např., stěn, oken, dveří v místnostech výšky do 3,80 K</t>
  </si>
  <si>
    <t>784181001</t>
  </si>
  <si>
    <t>Pačokování jednonásobné v místnostech výšky do 3,80 m, K</t>
  </si>
  <si>
    <t>784191003</t>
  </si>
  <si>
    <t>Čištění vnitřních ploch hrubý úklid po provedení malířských prací omytím oken dvojitých nebo, zdvojených K</t>
  </si>
  <si>
    <t>784191005</t>
  </si>
  <si>
    <t>Čištění vnitřních ploch hrubý úklid po provedení malířských prací omytím dveří nebo vrat, K</t>
  </si>
  <si>
    <t>784191007</t>
  </si>
  <si>
    <t>Čištění vnitřních ploch hrubý úklid po provedení malířských prací omytím podlah, K</t>
  </si>
  <si>
    <t>784211101</t>
  </si>
  <si>
    <t>Malby z malířských směsí otěruvzdorných za mokra dvojnásobné, bílé za mokra otěruvzdorné výborně v, místnostech výšky do 3,80 m K</t>
  </si>
  <si>
    <t xml:space="preserve">52,5+4,87+7.73+3,9 : </t>
  </si>
  <si>
    <t>69</t>
  </si>
  <si>
    <t>58124842</t>
  </si>
  <si>
    <t>fólie pro malířské potřeby zakrývací tl 7µ 4x5m, M</t>
  </si>
  <si>
    <t xml:space="preserve">70*1,05 'Přepočtené koeficientem množství : </t>
  </si>
  <si>
    <t>73,5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</si>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</sst>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 shrinkToFit="1"/>
    </xf>
    <xf numFmtId="4" fontId="5" fillId="0" borderId="32" xfId="0" applyNumberFormat="1" applyFont="1" applyBorder="1" applyAlignment="1">
      <alignment vertical="center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94" t="s">
        <v>39</v>
      </c>
      <c r="B2" s="194"/>
      <c r="C2" s="194"/>
      <c r="D2" s="194"/>
      <c r="E2" s="194"/>
      <c r="F2" s="194"/>
      <c r="G2" s="194"/>
    </row>
  </sheetData>
  <sheetProtection algorithmName="SHA-512" hashValue="yMTVPUC6LoFIvfV+zTfNXjwbUASNwTPOtSUivzW6Xfy8SK++4WMfQY5fJfmL4H9uzOu13/xKj0dbeAXrtvcUbg==" saltValue="sHVK5YlPa70SB2SLTdGLn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6"/>
  <sheetViews>
    <sheetView showGridLines="0" tabSelected="1" topLeftCell="B1" zoomScaleNormal="100" zoomScaleSheetLayoutView="75" workbookViewId="0">
      <selection activeCell="A29" sqref="A29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29" t="s">
        <v>41</v>
      </c>
      <c r="C1" s="230"/>
      <c r="D1" s="230"/>
      <c r="E1" s="230"/>
      <c r="F1" s="230"/>
      <c r="G1" s="230"/>
      <c r="H1" s="230"/>
      <c r="I1" s="230"/>
      <c r="J1" s="231"/>
    </row>
    <row r="2" spans="1:15" ht="36" customHeight="1" x14ac:dyDescent="0.25">
      <c r="A2" s="2"/>
      <c r="B2" s="77" t="s">
        <v>22</v>
      </c>
      <c r="C2" s="78"/>
      <c r="D2" s="79" t="s">
        <v>49</v>
      </c>
      <c r="E2" s="235" t="s">
        <v>50</v>
      </c>
      <c r="F2" s="236"/>
      <c r="G2" s="236"/>
      <c r="H2" s="236"/>
      <c r="I2" s="236"/>
      <c r="J2" s="237"/>
      <c r="O2" s="1"/>
    </row>
    <row r="3" spans="1:15" ht="27" customHeight="1" x14ac:dyDescent="0.25">
      <c r="A3" s="2"/>
      <c r="B3" s="80" t="s">
        <v>47</v>
      </c>
      <c r="C3" s="78"/>
      <c r="D3" s="81" t="s">
        <v>45</v>
      </c>
      <c r="E3" s="238" t="s">
        <v>46</v>
      </c>
      <c r="F3" s="239"/>
      <c r="G3" s="239"/>
      <c r="H3" s="239"/>
      <c r="I3" s="239"/>
      <c r="J3" s="240"/>
    </row>
    <row r="4" spans="1:15" ht="23.25" customHeight="1" x14ac:dyDescent="0.25">
      <c r="A4" s="76">
        <v>1038</v>
      </c>
      <c r="B4" s="82" t="s">
        <v>48</v>
      </c>
      <c r="C4" s="83"/>
      <c r="D4" s="84" t="s">
        <v>43</v>
      </c>
      <c r="E4" s="218" t="s">
        <v>44</v>
      </c>
      <c r="F4" s="219"/>
      <c r="G4" s="219"/>
      <c r="H4" s="219"/>
      <c r="I4" s="219"/>
      <c r="J4" s="220"/>
    </row>
    <row r="5" spans="1:15" ht="24" customHeight="1" x14ac:dyDescent="0.25">
      <c r="A5" s="2"/>
      <c r="B5" s="31" t="s">
        <v>42</v>
      </c>
      <c r="D5" s="223"/>
      <c r="E5" s="224"/>
      <c r="F5" s="224"/>
      <c r="G5" s="224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25"/>
      <c r="E6" s="226"/>
      <c r="F6" s="226"/>
      <c r="G6" s="226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27"/>
      <c r="F7" s="228"/>
      <c r="G7" s="228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242"/>
      <c r="E11" s="242"/>
      <c r="F11" s="242"/>
      <c r="G11" s="242"/>
      <c r="H11" s="18" t="s">
        <v>40</v>
      </c>
      <c r="I11" s="86"/>
      <c r="J11" s="8"/>
    </row>
    <row r="12" spans="1:15" ht="15.75" customHeight="1" x14ac:dyDescent="0.25">
      <c r="A12" s="2"/>
      <c r="B12" s="28"/>
      <c r="C12" s="55"/>
      <c r="D12" s="217"/>
      <c r="E12" s="217"/>
      <c r="F12" s="217"/>
      <c r="G12" s="217"/>
      <c r="H12" s="18" t="s">
        <v>34</v>
      </c>
      <c r="I12" s="86"/>
      <c r="J12" s="8"/>
    </row>
    <row r="13" spans="1:15" ht="15.75" customHeight="1" x14ac:dyDescent="0.25">
      <c r="A13" s="2"/>
      <c r="B13" s="29"/>
      <c r="C13" s="56"/>
      <c r="D13" s="85"/>
      <c r="E13" s="221"/>
      <c r="F13" s="222"/>
      <c r="G13" s="222"/>
      <c r="H13" s="19"/>
      <c r="I13" s="23"/>
      <c r="J13" s="34"/>
    </row>
    <row r="14" spans="1:15" ht="24" customHeight="1" x14ac:dyDescent="0.25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41"/>
      <c r="F15" s="241"/>
      <c r="G15" s="243"/>
      <c r="H15" s="243"/>
      <c r="I15" s="243" t="s">
        <v>29</v>
      </c>
      <c r="J15" s="244"/>
    </row>
    <row r="16" spans="1:15" ht="23.25" customHeight="1" x14ac:dyDescent="0.25">
      <c r="A16" s="143" t="s">
        <v>24</v>
      </c>
      <c r="B16" s="38" t="s">
        <v>24</v>
      </c>
      <c r="C16" s="62"/>
      <c r="D16" s="63"/>
      <c r="E16" s="206"/>
      <c r="F16" s="207"/>
      <c r="G16" s="206"/>
      <c r="H16" s="207"/>
      <c r="I16" s="206">
        <f>SUMIF(F50:F72,A16,I50:I72)+SUMIF(F50:F72,"PSU",I50:I72)</f>
        <v>0</v>
      </c>
      <c r="J16" s="208"/>
    </row>
    <row r="17" spans="1:10" ht="23.25" customHeight="1" x14ac:dyDescent="0.25">
      <c r="A17" s="143" t="s">
        <v>25</v>
      </c>
      <c r="B17" s="38" t="s">
        <v>25</v>
      </c>
      <c r="C17" s="62"/>
      <c r="D17" s="63"/>
      <c r="E17" s="206"/>
      <c r="F17" s="207"/>
      <c r="G17" s="206"/>
      <c r="H17" s="207"/>
      <c r="I17" s="206">
        <f>SUMIF(F50:F72,A17,I50:I72)</f>
        <v>0</v>
      </c>
      <c r="J17" s="208"/>
    </row>
    <row r="18" spans="1:10" ht="23.25" customHeight="1" x14ac:dyDescent="0.25">
      <c r="A18" s="143" t="s">
        <v>26</v>
      </c>
      <c r="B18" s="38" t="s">
        <v>26</v>
      </c>
      <c r="C18" s="62"/>
      <c r="D18" s="63"/>
      <c r="E18" s="206"/>
      <c r="F18" s="207"/>
      <c r="G18" s="206"/>
      <c r="H18" s="207"/>
      <c r="I18" s="206">
        <f>SUMIF(F50:F72,A18,I50:I72)</f>
        <v>0</v>
      </c>
      <c r="J18" s="208"/>
    </row>
    <row r="19" spans="1:10" ht="23.25" customHeight="1" x14ac:dyDescent="0.25">
      <c r="A19" s="143" t="s">
        <v>102</v>
      </c>
      <c r="B19" s="38" t="s">
        <v>27</v>
      </c>
      <c r="C19" s="62"/>
      <c r="D19" s="63"/>
      <c r="E19" s="206"/>
      <c r="F19" s="207"/>
      <c r="G19" s="206"/>
      <c r="H19" s="207"/>
      <c r="I19" s="206">
        <f>SUMIF(F50:F72,A19,I50:I72)</f>
        <v>0</v>
      </c>
      <c r="J19" s="208"/>
    </row>
    <row r="20" spans="1:10" ht="23.25" customHeight="1" x14ac:dyDescent="0.25">
      <c r="A20" s="143" t="s">
        <v>103</v>
      </c>
      <c r="B20" s="38" t="s">
        <v>28</v>
      </c>
      <c r="C20" s="62"/>
      <c r="D20" s="63"/>
      <c r="E20" s="206"/>
      <c r="F20" s="207"/>
      <c r="G20" s="206"/>
      <c r="H20" s="207"/>
      <c r="I20" s="206">
        <f>SUMIF(F50:F72,A20,I50:I72)</f>
        <v>0</v>
      </c>
      <c r="J20" s="208"/>
    </row>
    <row r="21" spans="1:10" ht="23.25" customHeight="1" x14ac:dyDescent="0.25">
      <c r="A21" s="2"/>
      <c r="B21" s="48" t="s">
        <v>29</v>
      </c>
      <c r="C21" s="64"/>
      <c r="D21" s="65"/>
      <c r="E21" s="209"/>
      <c r="F21" s="245"/>
      <c r="G21" s="209"/>
      <c r="H21" s="245"/>
      <c r="I21" s="209">
        <f>SUM(I16:J20)</f>
        <v>0</v>
      </c>
      <c r="J21" s="210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12</v>
      </c>
      <c r="C23" s="62"/>
      <c r="D23" s="63"/>
      <c r="E23" s="67">
        <v>15</v>
      </c>
      <c r="F23" s="39" t="s">
        <v>0</v>
      </c>
      <c r="G23" s="204">
        <f>ZakladDPHSniVypocet</f>
        <v>0</v>
      </c>
      <c r="H23" s="205"/>
      <c r="I23" s="205"/>
      <c r="J23" s="40" t="str">
        <f t="shared" ref="J23:J28" si="0">Mena</f>
        <v>CZK</v>
      </c>
    </row>
    <row r="24" spans="1:10" ht="23.25" hidden="1" customHeight="1" x14ac:dyDescent="0.25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202">
        <f>I23*E23/100</f>
        <v>0</v>
      </c>
      <c r="H24" s="203"/>
      <c r="I24" s="203"/>
      <c r="J24" s="40" t="str">
        <f t="shared" si="0"/>
        <v>CZK</v>
      </c>
    </row>
    <row r="25" spans="1:10" ht="23.25" customHeight="1" x14ac:dyDescent="0.25">
      <c r="A25" s="2"/>
      <c r="B25" s="38" t="s">
        <v>14</v>
      </c>
      <c r="C25" s="62"/>
      <c r="D25" s="63"/>
      <c r="E25" s="67">
        <v>21</v>
      </c>
      <c r="F25" s="39" t="s">
        <v>0</v>
      </c>
      <c r="G25" s="204">
        <f>ZakladDPHZaklVypocet</f>
        <v>0</v>
      </c>
      <c r="H25" s="205"/>
      <c r="I25" s="205"/>
      <c r="J25" s="40" t="str">
        <f t="shared" si="0"/>
        <v>CZK</v>
      </c>
    </row>
    <row r="26" spans="1:10" ht="23.25" hidden="1" customHeight="1" x14ac:dyDescent="0.25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232">
        <f>I25*E25/100</f>
        <v>0</v>
      </c>
      <c r="H26" s="233"/>
      <c r="I26" s="233"/>
      <c r="J26" s="37" t="str">
        <f t="shared" si="0"/>
        <v>CZK</v>
      </c>
    </row>
    <row r="27" spans="1:10" ht="23.25" customHeight="1" thickBot="1" x14ac:dyDescent="0.3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234">
        <f>CenaCelkemBezDPH-(ZakladDPHSni+ZakladDPHZakl)</f>
        <v>0</v>
      </c>
      <c r="H27" s="234"/>
      <c r="I27" s="234"/>
      <c r="J27" s="41" t="str">
        <f t="shared" si="0"/>
        <v>CZK</v>
      </c>
    </row>
    <row r="28" spans="1:10" ht="27.75" customHeight="1" thickBot="1" x14ac:dyDescent="0.3">
      <c r="A28" s="2">
        <f>(A27-INT(A27))*100</f>
        <v>0</v>
      </c>
      <c r="B28" s="117" t="s">
        <v>23</v>
      </c>
      <c r="C28" s="118"/>
      <c r="D28" s="118"/>
      <c r="E28" s="119"/>
      <c r="F28" s="120"/>
      <c r="G28" s="212">
        <f>A27</f>
        <v>0</v>
      </c>
      <c r="H28" s="212"/>
      <c r="I28" s="212"/>
      <c r="J28" s="121" t="str">
        <f t="shared" si="0"/>
        <v>CZK</v>
      </c>
    </row>
    <row r="29" spans="1:10" ht="27.75" hidden="1" customHeight="1" thickBot="1" x14ac:dyDescent="0.3">
      <c r="A29" s="2"/>
      <c r="B29" s="117" t="s">
        <v>35</v>
      </c>
      <c r="C29" s="122"/>
      <c r="D29" s="122"/>
      <c r="E29" s="122"/>
      <c r="F29" s="123"/>
      <c r="G29" s="211">
        <f>ZakladDPHSni+DPHSni+ZakladDPHZakl+DPHZakl+Zaokrouhleni</f>
        <v>0</v>
      </c>
      <c r="H29" s="211"/>
      <c r="I29" s="211"/>
      <c r="J29" s="124" t="s">
        <v>54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13"/>
      <c r="E34" s="214"/>
      <c r="G34" s="215"/>
      <c r="H34" s="216"/>
      <c r="I34" s="216"/>
      <c r="J34" s="25"/>
    </row>
    <row r="35" spans="1:10" ht="12.75" customHeight="1" x14ac:dyDescent="0.25">
      <c r="A35" s="2"/>
      <c r="B35" s="2"/>
      <c r="D35" s="201" t="s">
        <v>2</v>
      </c>
      <c r="E35" s="201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5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8" t="s">
        <v>1</v>
      </c>
      <c r="J38" s="99" t="s">
        <v>0</v>
      </c>
    </row>
    <row r="39" spans="1:10" ht="25.5" hidden="1" customHeight="1" x14ac:dyDescent="0.25">
      <c r="A39" s="89">
        <v>1</v>
      </c>
      <c r="B39" s="100" t="s">
        <v>51</v>
      </c>
      <c r="C39" s="197"/>
      <c r="D39" s="197"/>
      <c r="E39" s="197"/>
      <c r="F39" s="101">
        <f>'SO01 1 Pol'!AE223</f>
        <v>0</v>
      </c>
      <c r="G39" s="102">
        <f>'SO01 1 Pol'!AF223</f>
        <v>0</v>
      </c>
      <c r="H39" s="103"/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5">
      <c r="A40" s="89">
        <v>2</v>
      </c>
      <c r="B40" s="106"/>
      <c r="C40" s="198" t="s">
        <v>52</v>
      </c>
      <c r="D40" s="198"/>
      <c r="E40" s="198"/>
      <c r="F40" s="107"/>
      <c r="G40" s="108"/>
      <c r="H40" s="108"/>
      <c r="I40" s="109"/>
      <c r="J40" s="110"/>
    </row>
    <row r="41" spans="1:10" ht="25.5" hidden="1" customHeight="1" x14ac:dyDescent="0.25">
      <c r="A41" s="89">
        <v>2</v>
      </c>
      <c r="B41" s="106" t="s">
        <v>45</v>
      </c>
      <c r="C41" s="198" t="s">
        <v>46</v>
      </c>
      <c r="D41" s="198"/>
      <c r="E41" s="198"/>
      <c r="F41" s="107">
        <f>'SO01 1 Pol'!AE223</f>
        <v>0</v>
      </c>
      <c r="G41" s="108">
        <f>'SO01 1 Pol'!AF223</f>
        <v>0</v>
      </c>
      <c r="H41" s="108"/>
      <c r="I41" s="109">
        <f>F41+G41+H41</f>
        <v>0</v>
      </c>
      <c r="J41" s="110" t="str">
        <f>IF(CenaCelkemVypocet=0,"",I41/CenaCelkemVypocet*100)</f>
        <v/>
      </c>
    </row>
    <row r="42" spans="1:10" ht="25.5" hidden="1" customHeight="1" x14ac:dyDescent="0.25">
      <c r="A42" s="89">
        <v>3</v>
      </c>
      <c r="B42" s="111" t="s">
        <v>43</v>
      </c>
      <c r="C42" s="197" t="s">
        <v>44</v>
      </c>
      <c r="D42" s="197"/>
      <c r="E42" s="197"/>
      <c r="F42" s="112">
        <f>'SO01 1 Pol'!AE223</f>
        <v>0</v>
      </c>
      <c r="G42" s="103">
        <f>'SO01 1 Pol'!AF223</f>
        <v>0</v>
      </c>
      <c r="H42" s="103"/>
      <c r="I42" s="104">
        <f>F42+G42+H42</f>
        <v>0</v>
      </c>
      <c r="J42" s="105" t="str">
        <f>IF(CenaCelkemVypocet=0,"",I42/CenaCelkemVypocet*100)</f>
        <v/>
      </c>
    </row>
    <row r="43" spans="1:10" ht="25.5" hidden="1" customHeight="1" x14ac:dyDescent="0.25">
      <c r="A43" s="89"/>
      <c r="B43" s="199" t="s">
        <v>53</v>
      </c>
      <c r="C43" s="200"/>
      <c r="D43" s="200"/>
      <c r="E43" s="200"/>
      <c r="F43" s="113">
        <f>SUMIF(A39:A42,"=1",F39:F42)</f>
        <v>0</v>
      </c>
      <c r="G43" s="114">
        <f>SUMIF(A39:A42,"=1",G39:G42)</f>
        <v>0</v>
      </c>
      <c r="H43" s="114">
        <f>SUMIF(A39:A42,"=1",H39:H42)</f>
        <v>0</v>
      </c>
      <c r="I43" s="115">
        <f>SUMIF(A39:A42,"=1",I39:I42)</f>
        <v>0</v>
      </c>
      <c r="J43" s="116">
        <f>SUMIF(A39:A42,"=1",J39:J42)</f>
        <v>0</v>
      </c>
    </row>
    <row r="47" spans="1:10" ht="15.6" x14ac:dyDescent="0.3">
      <c r="B47" s="125" t="s">
        <v>55</v>
      </c>
    </row>
    <row r="49" spans="1:10" ht="25.5" customHeight="1" x14ac:dyDescent="0.25">
      <c r="A49" s="127"/>
      <c r="B49" s="130" t="s">
        <v>17</v>
      </c>
      <c r="C49" s="130" t="s">
        <v>5</v>
      </c>
      <c r="D49" s="131"/>
      <c r="E49" s="131"/>
      <c r="F49" s="132" t="s">
        <v>56</v>
      </c>
      <c r="G49" s="132"/>
      <c r="H49" s="132"/>
      <c r="I49" s="132" t="s">
        <v>29</v>
      </c>
      <c r="J49" s="132" t="s">
        <v>0</v>
      </c>
    </row>
    <row r="50" spans="1:10" ht="36.75" customHeight="1" x14ac:dyDescent="0.25">
      <c r="A50" s="128"/>
      <c r="B50" s="133" t="s">
        <v>57</v>
      </c>
      <c r="C50" s="195" t="s">
        <v>58</v>
      </c>
      <c r="D50" s="196"/>
      <c r="E50" s="196"/>
      <c r="F50" s="139" t="s">
        <v>24</v>
      </c>
      <c r="G50" s="140"/>
      <c r="H50" s="140"/>
      <c r="I50" s="140">
        <f>'SO01 1 Pol'!G8</f>
        <v>0</v>
      </c>
      <c r="J50" s="137" t="str">
        <f>IF(I73=0,"",I50/I73*100)</f>
        <v/>
      </c>
    </row>
    <row r="51" spans="1:10" ht="36.75" customHeight="1" x14ac:dyDescent="0.25">
      <c r="A51" s="128"/>
      <c r="B51" s="133" t="s">
        <v>59</v>
      </c>
      <c r="C51" s="195" t="s">
        <v>60</v>
      </c>
      <c r="D51" s="196"/>
      <c r="E51" s="196"/>
      <c r="F51" s="139" t="s">
        <v>24</v>
      </c>
      <c r="G51" s="140"/>
      <c r="H51" s="140"/>
      <c r="I51" s="140">
        <f>'SO01 1 Pol'!G17</f>
        <v>0</v>
      </c>
      <c r="J51" s="137" t="str">
        <f>IF(I73=0,"",I51/I73*100)</f>
        <v/>
      </c>
    </row>
    <row r="52" spans="1:10" ht="36.75" customHeight="1" x14ac:dyDescent="0.25">
      <c r="A52" s="128"/>
      <c r="B52" s="133" t="s">
        <v>61</v>
      </c>
      <c r="C52" s="195" t="s">
        <v>62</v>
      </c>
      <c r="D52" s="196"/>
      <c r="E52" s="196"/>
      <c r="F52" s="139" t="s">
        <v>24</v>
      </c>
      <c r="G52" s="140"/>
      <c r="H52" s="140"/>
      <c r="I52" s="140">
        <f>'SO01 1 Pol'!G39</f>
        <v>0</v>
      </c>
      <c r="J52" s="137" t="str">
        <f>IF(I73=0,"",I52/I73*100)</f>
        <v/>
      </c>
    </row>
    <row r="53" spans="1:10" ht="36.75" customHeight="1" x14ac:dyDescent="0.25">
      <c r="A53" s="128"/>
      <c r="B53" s="133" t="s">
        <v>63</v>
      </c>
      <c r="C53" s="195" t="s">
        <v>64</v>
      </c>
      <c r="D53" s="196"/>
      <c r="E53" s="196"/>
      <c r="F53" s="139" t="s">
        <v>24</v>
      </c>
      <c r="G53" s="140"/>
      <c r="H53" s="140"/>
      <c r="I53" s="140">
        <f>'SO01 1 Pol'!G62</f>
        <v>0</v>
      </c>
      <c r="J53" s="137" t="str">
        <f>IF(I73=0,"",I53/I73*100)</f>
        <v/>
      </c>
    </row>
    <row r="54" spans="1:10" ht="36.75" customHeight="1" x14ac:dyDescent="0.25">
      <c r="A54" s="128"/>
      <c r="B54" s="133" t="s">
        <v>65</v>
      </c>
      <c r="C54" s="195" t="s">
        <v>66</v>
      </c>
      <c r="D54" s="196"/>
      <c r="E54" s="196"/>
      <c r="F54" s="139" t="s">
        <v>24</v>
      </c>
      <c r="G54" s="140"/>
      <c r="H54" s="140"/>
      <c r="I54" s="140">
        <f>'SO01 1 Pol'!G74</f>
        <v>0</v>
      </c>
      <c r="J54" s="137" t="str">
        <f>IF(I73=0,"",I54/I73*100)</f>
        <v/>
      </c>
    </row>
    <row r="55" spans="1:10" ht="36.75" customHeight="1" x14ac:dyDescent="0.25">
      <c r="A55" s="128"/>
      <c r="B55" s="133" t="s">
        <v>67</v>
      </c>
      <c r="C55" s="195" t="s">
        <v>68</v>
      </c>
      <c r="D55" s="196"/>
      <c r="E55" s="196"/>
      <c r="F55" s="139" t="s">
        <v>24</v>
      </c>
      <c r="G55" s="140"/>
      <c r="H55" s="140"/>
      <c r="I55" s="140">
        <f>'SO01 1 Pol'!G78</f>
        <v>0</v>
      </c>
      <c r="J55" s="137" t="str">
        <f>IF(I73=0,"",I55/I73*100)</f>
        <v/>
      </c>
    </row>
    <row r="56" spans="1:10" ht="36.75" customHeight="1" x14ac:dyDescent="0.25">
      <c r="A56" s="128"/>
      <c r="B56" s="133" t="s">
        <v>69</v>
      </c>
      <c r="C56" s="195" t="s">
        <v>28</v>
      </c>
      <c r="D56" s="196"/>
      <c r="E56" s="196"/>
      <c r="F56" s="139" t="s">
        <v>24</v>
      </c>
      <c r="G56" s="140"/>
      <c r="H56" s="140"/>
      <c r="I56" s="140">
        <f>'SO01 1 Pol'!G80</f>
        <v>0</v>
      </c>
      <c r="J56" s="137" t="str">
        <f>IF(I73=0,"",I56/I73*100)</f>
        <v/>
      </c>
    </row>
    <row r="57" spans="1:10" ht="36.75" customHeight="1" x14ac:dyDescent="0.25">
      <c r="A57" s="128"/>
      <c r="B57" s="133" t="s">
        <v>70</v>
      </c>
      <c r="C57" s="195" t="s">
        <v>71</v>
      </c>
      <c r="D57" s="196"/>
      <c r="E57" s="196"/>
      <c r="F57" s="139" t="s">
        <v>25</v>
      </c>
      <c r="G57" s="140"/>
      <c r="H57" s="140"/>
      <c r="I57" s="140">
        <f>'SO01 1 Pol'!G83</f>
        <v>0</v>
      </c>
      <c r="J57" s="137" t="str">
        <f>IF(I73=0,"",I57/I73*100)</f>
        <v/>
      </c>
    </row>
    <row r="58" spans="1:10" ht="36.75" customHeight="1" x14ac:dyDescent="0.25">
      <c r="A58" s="128"/>
      <c r="B58" s="133" t="s">
        <v>72</v>
      </c>
      <c r="C58" s="195" t="s">
        <v>73</v>
      </c>
      <c r="D58" s="196"/>
      <c r="E58" s="196"/>
      <c r="F58" s="139" t="s">
        <v>25</v>
      </c>
      <c r="G58" s="140"/>
      <c r="H58" s="140"/>
      <c r="I58" s="140">
        <f>'SO01 1 Pol'!G91</f>
        <v>0</v>
      </c>
      <c r="J58" s="137" t="str">
        <f>IF(I73=0,"",I58/I73*100)</f>
        <v/>
      </c>
    </row>
    <row r="59" spans="1:10" ht="36.75" customHeight="1" x14ac:dyDescent="0.25">
      <c r="A59" s="128"/>
      <c r="B59" s="133" t="s">
        <v>74</v>
      </c>
      <c r="C59" s="195" t="s">
        <v>75</v>
      </c>
      <c r="D59" s="196"/>
      <c r="E59" s="196"/>
      <c r="F59" s="139" t="s">
        <v>25</v>
      </c>
      <c r="G59" s="140"/>
      <c r="H59" s="140"/>
      <c r="I59" s="140">
        <f>'SO01 1 Pol'!G98</f>
        <v>0</v>
      </c>
      <c r="J59" s="137" t="str">
        <f>IF(I73=0,"",I59/I73*100)</f>
        <v/>
      </c>
    </row>
    <row r="60" spans="1:10" ht="36.75" customHeight="1" x14ac:dyDescent="0.25">
      <c r="A60" s="128"/>
      <c r="B60" s="133" t="s">
        <v>76</v>
      </c>
      <c r="C60" s="195" t="s">
        <v>77</v>
      </c>
      <c r="D60" s="196"/>
      <c r="E60" s="196"/>
      <c r="F60" s="139" t="s">
        <v>25</v>
      </c>
      <c r="G60" s="140"/>
      <c r="H60" s="140"/>
      <c r="I60" s="140">
        <f>'SO01 1 Pol'!G100</f>
        <v>0</v>
      </c>
      <c r="J60" s="137" t="str">
        <f>IF(I73=0,"",I60/I73*100)</f>
        <v/>
      </c>
    </row>
    <row r="61" spans="1:10" ht="36.75" customHeight="1" x14ac:dyDescent="0.25">
      <c r="A61" s="128"/>
      <c r="B61" s="133" t="s">
        <v>78</v>
      </c>
      <c r="C61" s="195" t="s">
        <v>79</v>
      </c>
      <c r="D61" s="196"/>
      <c r="E61" s="196"/>
      <c r="F61" s="139" t="s">
        <v>25</v>
      </c>
      <c r="G61" s="140"/>
      <c r="H61" s="140"/>
      <c r="I61" s="140">
        <f>'SO01 1 Pol'!G102</f>
        <v>0</v>
      </c>
      <c r="J61" s="137" t="str">
        <f>IF(I73=0,"",I61/I73*100)</f>
        <v/>
      </c>
    </row>
    <row r="62" spans="1:10" ht="36.75" customHeight="1" x14ac:dyDescent="0.25">
      <c r="A62" s="128"/>
      <c r="B62" s="133" t="s">
        <v>80</v>
      </c>
      <c r="C62" s="195" t="s">
        <v>81</v>
      </c>
      <c r="D62" s="196"/>
      <c r="E62" s="196"/>
      <c r="F62" s="139" t="s">
        <v>25</v>
      </c>
      <c r="G62" s="140"/>
      <c r="H62" s="140"/>
      <c r="I62" s="140">
        <f>'SO01 1 Pol'!G104</f>
        <v>0</v>
      </c>
      <c r="J62" s="137" t="str">
        <f>IF(I73=0,"",I62/I73*100)</f>
        <v/>
      </c>
    </row>
    <row r="63" spans="1:10" ht="36.75" customHeight="1" x14ac:dyDescent="0.25">
      <c r="A63" s="128"/>
      <c r="B63" s="133" t="s">
        <v>82</v>
      </c>
      <c r="C63" s="195" t="s">
        <v>83</v>
      </c>
      <c r="D63" s="196"/>
      <c r="E63" s="196"/>
      <c r="F63" s="139" t="s">
        <v>25</v>
      </c>
      <c r="G63" s="140"/>
      <c r="H63" s="140"/>
      <c r="I63" s="140">
        <f>'SO01 1 Pol'!G106</f>
        <v>0</v>
      </c>
      <c r="J63" s="137" t="str">
        <f>IF(I73=0,"",I63/I73*100)</f>
        <v/>
      </c>
    </row>
    <row r="64" spans="1:10" ht="36.75" customHeight="1" x14ac:dyDescent="0.25">
      <c r="A64" s="128"/>
      <c r="B64" s="133" t="s">
        <v>84</v>
      </c>
      <c r="C64" s="195" t="s">
        <v>85</v>
      </c>
      <c r="D64" s="196"/>
      <c r="E64" s="196"/>
      <c r="F64" s="139" t="s">
        <v>25</v>
      </c>
      <c r="G64" s="140"/>
      <c r="H64" s="140"/>
      <c r="I64" s="140">
        <f>'SO01 1 Pol'!G109</f>
        <v>0</v>
      </c>
      <c r="J64" s="137" t="str">
        <f>IF(I73=0,"",I64/I73*100)</f>
        <v/>
      </c>
    </row>
    <row r="65" spans="1:10" ht="36.75" customHeight="1" x14ac:dyDescent="0.25">
      <c r="A65" s="128"/>
      <c r="B65" s="133" t="s">
        <v>86</v>
      </c>
      <c r="C65" s="195" t="s">
        <v>87</v>
      </c>
      <c r="D65" s="196"/>
      <c r="E65" s="196"/>
      <c r="F65" s="139" t="s">
        <v>25</v>
      </c>
      <c r="G65" s="140"/>
      <c r="H65" s="140"/>
      <c r="I65" s="140">
        <f>'SO01 1 Pol'!G111</f>
        <v>0</v>
      </c>
      <c r="J65" s="137" t="str">
        <f>IF(I73=0,"",I65/I73*100)</f>
        <v/>
      </c>
    </row>
    <row r="66" spans="1:10" ht="36.75" customHeight="1" x14ac:dyDescent="0.25">
      <c r="A66" s="128"/>
      <c r="B66" s="133" t="s">
        <v>88</v>
      </c>
      <c r="C66" s="195" t="s">
        <v>89</v>
      </c>
      <c r="D66" s="196"/>
      <c r="E66" s="196"/>
      <c r="F66" s="139" t="s">
        <v>25</v>
      </c>
      <c r="G66" s="140"/>
      <c r="H66" s="140"/>
      <c r="I66" s="140">
        <f>'SO01 1 Pol'!G113</f>
        <v>0</v>
      </c>
      <c r="J66" s="137" t="str">
        <f>IF(I73=0,"",I66/I73*100)</f>
        <v/>
      </c>
    </row>
    <row r="67" spans="1:10" ht="36.75" customHeight="1" x14ac:dyDescent="0.25">
      <c r="A67" s="128"/>
      <c r="B67" s="133" t="s">
        <v>90</v>
      </c>
      <c r="C67" s="195" t="s">
        <v>91</v>
      </c>
      <c r="D67" s="196"/>
      <c r="E67" s="196"/>
      <c r="F67" s="139" t="s">
        <v>25</v>
      </c>
      <c r="G67" s="140"/>
      <c r="H67" s="140"/>
      <c r="I67" s="140">
        <f>'SO01 1 Pol'!G119</f>
        <v>0</v>
      </c>
      <c r="J67" s="137" t="str">
        <f>IF(I73=0,"",I67/I73*100)</f>
        <v/>
      </c>
    </row>
    <row r="68" spans="1:10" ht="36.75" customHeight="1" x14ac:dyDescent="0.25">
      <c r="A68" s="128"/>
      <c r="B68" s="133" t="s">
        <v>92</v>
      </c>
      <c r="C68" s="195" t="s">
        <v>93</v>
      </c>
      <c r="D68" s="196"/>
      <c r="E68" s="196"/>
      <c r="F68" s="139" t="s">
        <v>25</v>
      </c>
      <c r="G68" s="140"/>
      <c r="H68" s="140"/>
      <c r="I68" s="140">
        <f>'SO01 1 Pol'!G132</f>
        <v>0</v>
      </c>
      <c r="J68" s="137" t="str">
        <f>IF(I73=0,"",I68/I73*100)</f>
        <v/>
      </c>
    </row>
    <row r="69" spans="1:10" ht="36.75" customHeight="1" x14ac:dyDescent="0.25">
      <c r="A69" s="128"/>
      <c r="B69" s="133" t="s">
        <v>94</v>
      </c>
      <c r="C69" s="195" t="s">
        <v>95</v>
      </c>
      <c r="D69" s="196"/>
      <c r="E69" s="196"/>
      <c r="F69" s="139" t="s">
        <v>25</v>
      </c>
      <c r="G69" s="140"/>
      <c r="H69" s="140"/>
      <c r="I69" s="140">
        <f>'SO01 1 Pol'!G150</f>
        <v>0</v>
      </c>
      <c r="J69" s="137" t="str">
        <f>IF(I73=0,"",I69/I73*100)</f>
        <v/>
      </c>
    </row>
    <row r="70" spans="1:10" ht="36.75" customHeight="1" x14ac:dyDescent="0.25">
      <c r="A70" s="128"/>
      <c r="B70" s="133" t="s">
        <v>96</v>
      </c>
      <c r="C70" s="195" t="s">
        <v>97</v>
      </c>
      <c r="D70" s="196"/>
      <c r="E70" s="196"/>
      <c r="F70" s="139" t="s">
        <v>25</v>
      </c>
      <c r="G70" s="140"/>
      <c r="H70" s="140"/>
      <c r="I70" s="140">
        <f>'SO01 1 Pol'!G159</f>
        <v>0</v>
      </c>
      <c r="J70" s="137" t="str">
        <f>IF(I73=0,"",I70/I73*100)</f>
        <v/>
      </c>
    </row>
    <row r="71" spans="1:10" ht="36.75" customHeight="1" x14ac:dyDescent="0.25">
      <c r="A71" s="128"/>
      <c r="B71" s="133" t="s">
        <v>98</v>
      </c>
      <c r="C71" s="195" t="s">
        <v>99</v>
      </c>
      <c r="D71" s="196"/>
      <c r="E71" s="196"/>
      <c r="F71" s="139" t="s">
        <v>25</v>
      </c>
      <c r="G71" s="140"/>
      <c r="H71" s="140"/>
      <c r="I71" s="140">
        <f>'SO01 1 Pol'!G185</f>
        <v>0</v>
      </c>
      <c r="J71" s="137" t="str">
        <f>IF(I73=0,"",I71/I73*100)</f>
        <v/>
      </c>
    </row>
    <row r="72" spans="1:10" ht="36.75" customHeight="1" x14ac:dyDescent="0.25">
      <c r="A72" s="128"/>
      <c r="B72" s="133" t="s">
        <v>100</v>
      </c>
      <c r="C72" s="195" t="s">
        <v>101</v>
      </c>
      <c r="D72" s="196"/>
      <c r="E72" s="196"/>
      <c r="F72" s="139" t="s">
        <v>25</v>
      </c>
      <c r="G72" s="140"/>
      <c r="H72" s="140"/>
      <c r="I72" s="140">
        <f>'SO01 1 Pol'!G204</f>
        <v>0</v>
      </c>
      <c r="J72" s="137" t="str">
        <f>IF(I73=0,"",I72/I73*100)</f>
        <v/>
      </c>
    </row>
    <row r="73" spans="1:10" ht="25.5" customHeight="1" x14ac:dyDescent="0.25">
      <c r="A73" s="129"/>
      <c r="B73" s="134" t="s">
        <v>1</v>
      </c>
      <c r="C73" s="135"/>
      <c r="D73" s="136"/>
      <c r="E73" s="136"/>
      <c r="F73" s="141"/>
      <c r="G73" s="142"/>
      <c r="H73" s="142"/>
      <c r="I73" s="142">
        <f>SUM(I50:I72)</f>
        <v>0</v>
      </c>
      <c r="J73" s="138">
        <f>SUM(J50:J72)</f>
        <v>0</v>
      </c>
    </row>
    <row r="74" spans="1:10" x14ac:dyDescent="0.25">
      <c r="F74" s="87"/>
      <c r="G74" s="87"/>
      <c r="H74" s="87"/>
      <c r="I74" s="87"/>
      <c r="J74" s="88"/>
    </row>
    <row r="75" spans="1:10" x14ac:dyDescent="0.25">
      <c r="F75" s="87"/>
      <c r="G75" s="87"/>
      <c r="H75" s="87"/>
      <c r="I75" s="87"/>
      <c r="J75" s="88"/>
    </row>
    <row r="76" spans="1:10" x14ac:dyDescent="0.25">
      <c r="F76" s="87"/>
      <c r="G76" s="87"/>
      <c r="H76" s="87"/>
      <c r="I76" s="87"/>
      <c r="J76" s="88"/>
    </row>
  </sheetData>
  <sheetProtection algorithmName="SHA-512" hashValue="eGETncXsjggg2Wtb+hL2nPf9xr92Hok7uEWeSVlJBmjUMn92f+uZA8iJd1Rxhu8rGDtnZvM6QfkRPRSgpCqtNw==" saltValue="lMJ7TBtXKpDqE27CJaScW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9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70:E70"/>
    <mergeCell ref="C71:E71"/>
    <mergeCell ref="C72:E72"/>
    <mergeCell ref="C65:E65"/>
    <mergeCell ref="C66:E66"/>
    <mergeCell ref="C67:E67"/>
    <mergeCell ref="C68:E68"/>
    <mergeCell ref="C69:E6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6" t="s">
        <v>6</v>
      </c>
      <c r="B1" s="246"/>
      <c r="C1" s="247"/>
      <c r="D1" s="246"/>
      <c r="E1" s="246"/>
      <c r="F1" s="246"/>
      <c r="G1" s="246"/>
    </row>
    <row r="2" spans="1:7" ht="24.9" customHeight="1" x14ac:dyDescent="0.25">
      <c r="A2" s="50" t="s">
        <v>7</v>
      </c>
      <c r="B2" s="49"/>
      <c r="C2" s="248"/>
      <c r="D2" s="248"/>
      <c r="E2" s="248"/>
      <c r="F2" s="248"/>
      <c r="G2" s="249"/>
    </row>
    <row r="3" spans="1:7" ht="24.9" customHeight="1" x14ac:dyDescent="0.25">
      <c r="A3" s="50" t="s">
        <v>8</v>
      </c>
      <c r="B3" s="49"/>
      <c r="C3" s="248"/>
      <c r="D3" s="248"/>
      <c r="E3" s="248"/>
      <c r="F3" s="248"/>
      <c r="G3" s="249"/>
    </row>
    <row r="4" spans="1:7" ht="24.9" customHeight="1" x14ac:dyDescent="0.25">
      <c r="A4" s="50" t="s">
        <v>9</v>
      </c>
      <c r="B4" s="49"/>
      <c r="C4" s="248"/>
      <c r="D4" s="248"/>
      <c r="E4" s="248"/>
      <c r="F4" s="248"/>
      <c r="G4" s="249"/>
    </row>
    <row r="5" spans="1:7" x14ac:dyDescent="0.25">
      <c r="B5" s="4"/>
      <c r="C5" s="5"/>
      <c r="D5" s="6"/>
    </row>
  </sheetData>
  <sheetProtection algorithmName="SHA-512" hashValue="N4NbTlSdXU37pzIioAf5vXIvlvWUJ9GqwlCQVOXWNaLe6ok0P/pt3UGaT5yUSTbo01hd8Vysh2QQ7Wre3sWPUQ==" saltValue="cGqQEyLLX1bcgbdPmBiuG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6" customWidth="1"/>
    <col min="3" max="3" width="63.33203125" style="126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56" t="s">
        <v>104</v>
      </c>
      <c r="B1" s="256"/>
      <c r="C1" s="256"/>
      <c r="D1" s="256"/>
      <c r="E1" s="256"/>
      <c r="F1" s="256"/>
      <c r="G1" s="256"/>
      <c r="AG1" t="s">
        <v>105</v>
      </c>
    </row>
    <row r="2" spans="1:60" ht="24.9" customHeight="1" x14ac:dyDescent="0.25">
      <c r="A2" s="144" t="s">
        <v>7</v>
      </c>
      <c r="B2" s="49" t="s">
        <v>49</v>
      </c>
      <c r="C2" s="257" t="s">
        <v>50</v>
      </c>
      <c r="D2" s="258"/>
      <c r="E2" s="258"/>
      <c r="F2" s="258"/>
      <c r="G2" s="259"/>
      <c r="AG2" t="s">
        <v>106</v>
      </c>
    </row>
    <row r="3" spans="1:60" ht="24.9" customHeight="1" x14ac:dyDescent="0.25">
      <c r="A3" s="144" t="s">
        <v>8</v>
      </c>
      <c r="B3" s="49" t="s">
        <v>45</v>
      </c>
      <c r="C3" s="257" t="s">
        <v>46</v>
      </c>
      <c r="D3" s="258"/>
      <c r="E3" s="258"/>
      <c r="F3" s="258"/>
      <c r="G3" s="259"/>
      <c r="AC3" s="126" t="s">
        <v>106</v>
      </c>
      <c r="AG3" t="s">
        <v>107</v>
      </c>
    </row>
    <row r="4" spans="1:60" ht="24.9" customHeight="1" x14ac:dyDescent="0.25">
      <c r="A4" s="145" t="s">
        <v>9</v>
      </c>
      <c r="B4" s="146" t="s">
        <v>43</v>
      </c>
      <c r="C4" s="260" t="s">
        <v>44</v>
      </c>
      <c r="D4" s="261"/>
      <c r="E4" s="261"/>
      <c r="F4" s="261"/>
      <c r="G4" s="262"/>
      <c r="AG4" t="s">
        <v>108</v>
      </c>
    </row>
    <row r="5" spans="1:60" x14ac:dyDescent="0.25">
      <c r="D5" s="10"/>
    </row>
    <row r="6" spans="1:60" ht="39.6" x14ac:dyDescent="0.25">
      <c r="A6" s="148" t="s">
        <v>109</v>
      </c>
      <c r="B6" s="150" t="s">
        <v>110</v>
      </c>
      <c r="C6" s="150" t="s">
        <v>111</v>
      </c>
      <c r="D6" s="149" t="s">
        <v>112</v>
      </c>
      <c r="E6" s="148" t="s">
        <v>113</v>
      </c>
      <c r="F6" s="147" t="s">
        <v>114</v>
      </c>
      <c r="G6" s="148" t="s">
        <v>29</v>
      </c>
      <c r="H6" s="151" t="s">
        <v>30</v>
      </c>
      <c r="I6" s="151" t="s">
        <v>115</v>
      </c>
      <c r="J6" s="151" t="s">
        <v>31</v>
      </c>
      <c r="K6" s="151" t="s">
        <v>116</v>
      </c>
      <c r="L6" s="151" t="s">
        <v>117</v>
      </c>
      <c r="M6" s="151" t="s">
        <v>118</v>
      </c>
      <c r="N6" s="151" t="s">
        <v>119</v>
      </c>
      <c r="O6" s="151" t="s">
        <v>120</v>
      </c>
      <c r="P6" s="151" t="s">
        <v>121</v>
      </c>
      <c r="Q6" s="151" t="s">
        <v>122</v>
      </c>
      <c r="R6" s="151" t="s">
        <v>123</v>
      </c>
      <c r="S6" s="151" t="s">
        <v>124</v>
      </c>
      <c r="T6" s="151" t="s">
        <v>125</v>
      </c>
      <c r="U6" s="151" t="s">
        <v>126</v>
      </c>
      <c r="V6" s="151" t="s">
        <v>127</v>
      </c>
      <c r="W6" s="151" t="s">
        <v>128</v>
      </c>
      <c r="X6" s="151" t="s">
        <v>129</v>
      </c>
    </row>
    <row r="7" spans="1:60" hidden="1" x14ac:dyDescent="0.25">
      <c r="A7" s="3"/>
      <c r="B7" s="4"/>
      <c r="C7" s="4"/>
      <c r="D7" s="6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</row>
    <row r="8" spans="1:60" x14ac:dyDescent="0.25">
      <c r="A8" s="165" t="s">
        <v>130</v>
      </c>
      <c r="B8" s="166" t="s">
        <v>57</v>
      </c>
      <c r="C8" s="187" t="s">
        <v>58</v>
      </c>
      <c r="D8" s="167"/>
      <c r="E8" s="168"/>
      <c r="F8" s="169"/>
      <c r="G8" s="169">
        <f>SUMIF(AG9:AG16,"&lt;&gt;NOR",G9:G16)</f>
        <v>0</v>
      </c>
      <c r="H8" s="169"/>
      <c r="I8" s="169">
        <f>SUM(I9:I16)</f>
        <v>0</v>
      </c>
      <c r="J8" s="169"/>
      <c r="K8" s="169">
        <f>SUM(K9:K16)</f>
        <v>0</v>
      </c>
      <c r="L8" s="169"/>
      <c r="M8" s="169">
        <f>SUM(M9:M16)</f>
        <v>0</v>
      </c>
      <c r="N8" s="169"/>
      <c r="O8" s="169">
        <f>SUM(O9:O16)</f>
        <v>4.4799999999999995</v>
      </c>
      <c r="P8" s="169"/>
      <c r="Q8" s="169">
        <f>SUM(Q9:Q16)</f>
        <v>0</v>
      </c>
      <c r="R8" s="169"/>
      <c r="S8" s="169"/>
      <c r="T8" s="170"/>
      <c r="U8" s="164"/>
      <c r="V8" s="164">
        <f>SUM(V9:V16)</f>
        <v>5.76</v>
      </c>
      <c r="W8" s="164"/>
      <c r="X8" s="164"/>
      <c r="AG8" t="s">
        <v>131</v>
      </c>
    </row>
    <row r="9" spans="1:60" ht="20.399999999999999" outlineLevel="1" x14ac:dyDescent="0.25">
      <c r="A9" s="171">
        <v>1</v>
      </c>
      <c r="B9" s="172" t="s">
        <v>132</v>
      </c>
      <c r="C9" s="188" t="s">
        <v>133</v>
      </c>
      <c r="D9" s="173" t="s">
        <v>134</v>
      </c>
      <c r="E9" s="174">
        <v>1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15</v>
      </c>
      <c r="M9" s="176">
        <f>G9*(1+L9/100)</f>
        <v>0</v>
      </c>
      <c r="N9" s="176">
        <v>1.8774999999999999</v>
      </c>
      <c r="O9" s="176">
        <f>ROUND(E9*N9,2)</f>
        <v>1.88</v>
      </c>
      <c r="P9" s="176">
        <v>0</v>
      </c>
      <c r="Q9" s="176">
        <f>ROUND(E9*P9,2)</f>
        <v>0</v>
      </c>
      <c r="R9" s="176" t="s">
        <v>135</v>
      </c>
      <c r="S9" s="176" t="s">
        <v>136</v>
      </c>
      <c r="T9" s="177" t="s">
        <v>137</v>
      </c>
      <c r="U9" s="161">
        <v>4.7939999999999996</v>
      </c>
      <c r="V9" s="161">
        <f>ROUND(E9*U9,2)</f>
        <v>4.79</v>
      </c>
      <c r="W9" s="161"/>
      <c r="X9" s="161" t="s">
        <v>138</v>
      </c>
      <c r="Y9" s="152"/>
      <c r="Z9" s="152"/>
      <c r="AA9" s="152"/>
      <c r="AB9" s="152"/>
      <c r="AC9" s="152"/>
      <c r="AD9" s="152"/>
      <c r="AE9" s="152"/>
      <c r="AF9" s="152"/>
      <c r="AG9" s="152" t="s">
        <v>139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outlineLevel="1" x14ac:dyDescent="0.25">
      <c r="A10" s="159"/>
      <c r="B10" s="160"/>
      <c r="C10" s="250" t="s">
        <v>140</v>
      </c>
      <c r="D10" s="251"/>
      <c r="E10" s="251"/>
      <c r="F10" s="251"/>
      <c r="G10" s="25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52"/>
      <c r="Z10" s="152"/>
      <c r="AA10" s="152"/>
      <c r="AB10" s="152"/>
      <c r="AC10" s="152"/>
      <c r="AD10" s="152"/>
      <c r="AE10" s="152"/>
      <c r="AF10" s="152"/>
      <c r="AG10" s="152" t="s">
        <v>141</v>
      </c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</row>
    <row r="11" spans="1:60" outlineLevel="1" x14ac:dyDescent="0.25">
      <c r="A11" s="178">
        <v>2</v>
      </c>
      <c r="B11" s="179" t="s">
        <v>142</v>
      </c>
      <c r="C11" s="189" t="s">
        <v>143</v>
      </c>
      <c r="D11" s="180" t="s">
        <v>144</v>
      </c>
      <c r="E11" s="181">
        <v>4</v>
      </c>
      <c r="F11" s="182"/>
      <c r="G11" s="183">
        <f>ROUND(E11*F11,2)</f>
        <v>0</v>
      </c>
      <c r="H11" s="182"/>
      <c r="I11" s="183">
        <f>ROUND(E11*H11,2)</f>
        <v>0</v>
      </c>
      <c r="J11" s="182"/>
      <c r="K11" s="183">
        <f>ROUND(E11*J11,2)</f>
        <v>0</v>
      </c>
      <c r="L11" s="183">
        <v>15</v>
      </c>
      <c r="M11" s="183">
        <f>G11*(1+L11/100)</f>
        <v>0</v>
      </c>
      <c r="N11" s="183">
        <v>6.8799999999999998E-3</v>
      </c>
      <c r="O11" s="183">
        <f>ROUND(E11*N11,2)</f>
        <v>0.03</v>
      </c>
      <c r="P11" s="183">
        <v>0</v>
      </c>
      <c r="Q11" s="183">
        <f>ROUND(E11*P11,2)</f>
        <v>0</v>
      </c>
      <c r="R11" s="183"/>
      <c r="S11" s="183" t="s">
        <v>136</v>
      </c>
      <c r="T11" s="184" t="s">
        <v>137</v>
      </c>
      <c r="U11" s="161">
        <v>0.24199999999999999</v>
      </c>
      <c r="V11" s="161">
        <f>ROUND(E11*U11,2)</f>
        <v>0.97</v>
      </c>
      <c r="W11" s="161"/>
      <c r="X11" s="161" t="s">
        <v>138</v>
      </c>
      <c r="Y11" s="152"/>
      <c r="Z11" s="152"/>
      <c r="AA11" s="152"/>
      <c r="AB11" s="152"/>
      <c r="AC11" s="152"/>
      <c r="AD11" s="152"/>
      <c r="AE11" s="152"/>
      <c r="AF11" s="152"/>
      <c r="AG11" s="152" t="s">
        <v>139</v>
      </c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ht="20.399999999999999" outlineLevel="1" x14ac:dyDescent="0.25">
      <c r="A12" s="178">
        <v>3</v>
      </c>
      <c r="B12" s="179" t="s">
        <v>145</v>
      </c>
      <c r="C12" s="189" t="s">
        <v>146</v>
      </c>
      <c r="D12" s="180" t="s">
        <v>147</v>
      </c>
      <c r="E12" s="181">
        <v>2</v>
      </c>
      <c r="F12" s="182"/>
      <c r="G12" s="183">
        <f>ROUND(E12*F12,2)</f>
        <v>0</v>
      </c>
      <c r="H12" s="182"/>
      <c r="I12" s="183">
        <f>ROUND(E12*H12,2)</f>
        <v>0</v>
      </c>
      <c r="J12" s="182"/>
      <c r="K12" s="183">
        <f>ROUND(E12*J12,2)</f>
        <v>0</v>
      </c>
      <c r="L12" s="183">
        <v>15</v>
      </c>
      <c r="M12" s="183">
        <f>G12*(1+L12/100)</f>
        <v>0</v>
      </c>
      <c r="N12" s="183">
        <v>7.1330000000000005E-2</v>
      </c>
      <c r="O12" s="183">
        <f>ROUND(E12*N12,2)</f>
        <v>0.14000000000000001</v>
      </c>
      <c r="P12" s="183">
        <v>0</v>
      </c>
      <c r="Q12" s="183">
        <f>ROUND(E12*P12,2)</f>
        <v>0</v>
      </c>
      <c r="R12" s="183"/>
      <c r="S12" s="183" t="s">
        <v>148</v>
      </c>
      <c r="T12" s="184" t="s">
        <v>137</v>
      </c>
      <c r="U12" s="161">
        <v>0</v>
      </c>
      <c r="V12" s="161">
        <f>ROUND(E12*U12,2)</f>
        <v>0</v>
      </c>
      <c r="W12" s="161"/>
      <c r="X12" s="161" t="s">
        <v>138</v>
      </c>
      <c r="Y12" s="152"/>
      <c r="Z12" s="152"/>
      <c r="AA12" s="152"/>
      <c r="AB12" s="152"/>
      <c r="AC12" s="152"/>
      <c r="AD12" s="152"/>
      <c r="AE12" s="152"/>
      <c r="AF12" s="152"/>
      <c r="AG12" s="152" t="s">
        <v>139</v>
      </c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</row>
    <row r="13" spans="1:60" ht="20.399999999999999" outlineLevel="1" x14ac:dyDescent="0.25">
      <c r="A13" s="171">
        <v>4</v>
      </c>
      <c r="B13" s="172" t="s">
        <v>149</v>
      </c>
      <c r="C13" s="188" t="s">
        <v>150</v>
      </c>
      <c r="D13" s="173" t="s">
        <v>147</v>
      </c>
      <c r="E13" s="174">
        <v>35.4</v>
      </c>
      <c r="F13" s="175"/>
      <c r="G13" s="176">
        <f>ROUND(E13*F13,2)</f>
        <v>0</v>
      </c>
      <c r="H13" s="175"/>
      <c r="I13" s="176">
        <f>ROUND(E13*H13,2)</f>
        <v>0</v>
      </c>
      <c r="J13" s="175"/>
      <c r="K13" s="176">
        <f>ROUND(E13*J13,2)</f>
        <v>0</v>
      </c>
      <c r="L13" s="176">
        <v>15</v>
      </c>
      <c r="M13" s="176">
        <f>G13*(1+L13/100)</f>
        <v>0</v>
      </c>
      <c r="N13" s="176">
        <v>6.6879999999999995E-2</v>
      </c>
      <c r="O13" s="176">
        <f>ROUND(E13*N13,2)</f>
        <v>2.37</v>
      </c>
      <c r="P13" s="176">
        <v>0</v>
      </c>
      <c r="Q13" s="176">
        <f>ROUND(E13*P13,2)</f>
        <v>0</v>
      </c>
      <c r="R13" s="176"/>
      <c r="S13" s="176" t="s">
        <v>148</v>
      </c>
      <c r="T13" s="177" t="s">
        <v>137</v>
      </c>
      <c r="U13" s="161">
        <v>0</v>
      </c>
      <c r="V13" s="161">
        <f>ROUND(E13*U13,2)</f>
        <v>0</v>
      </c>
      <c r="W13" s="161"/>
      <c r="X13" s="161" t="s">
        <v>138</v>
      </c>
      <c r="Y13" s="152"/>
      <c r="Z13" s="152"/>
      <c r="AA13" s="152"/>
      <c r="AB13" s="152"/>
      <c r="AC13" s="152"/>
      <c r="AD13" s="152"/>
      <c r="AE13" s="152"/>
      <c r="AF13" s="152"/>
      <c r="AG13" s="152" t="s">
        <v>139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outlineLevel="1" x14ac:dyDescent="0.25">
      <c r="A14" s="159"/>
      <c r="B14" s="160"/>
      <c r="C14" s="190" t="s">
        <v>151</v>
      </c>
      <c r="D14" s="162"/>
      <c r="E14" s="163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52"/>
      <c r="Z14" s="152"/>
      <c r="AA14" s="152"/>
      <c r="AB14" s="152"/>
      <c r="AC14" s="152"/>
      <c r="AD14" s="152"/>
      <c r="AE14" s="152"/>
      <c r="AF14" s="152"/>
      <c r="AG14" s="152" t="s">
        <v>152</v>
      </c>
      <c r="AH14" s="152">
        <v>0</v>
      </c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outlineLevel="1" x14ac:dyDescent="0.25">
      <c r="A15" s="159"/>
      <c r="B15" s="160"/>
      <c r="C15" s="190" t="s">
        <v>153</v>
      </c>
      <c r="D15" s="162"/>
      <c r="E15" s="163">
        <v>35.4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52"/>
      <c r="Z15" s="152"/>
      <c r="AA15" s="152"/>
      <c r="AB15" s="152"/>
      <c r="AC15" s="152"/>
      <c r="AD15" s="152"/>
      <c r="AE15" s="152"/>
      <c r="AF15" s="152"/>
      <c r="AG15" s="152" t="s">
        <v>152</v>
      </c>
      <c r="AH15" s="152">
        <v>0</v>
      </c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outlineLevel="1" x14ac:dyDescent="0.25">
      <c r="A16" s="178">
        <v>5</v>
      </c>
      <c r="B16" s="179" t="s">
        <v>154</v>
      </c>
      <c r="C16" s="189" t="s">
        <v>155</v>
      </c>
      <c r="D16" s="180" t="s">
        <v>144</v>
      </c>
      <c r="E16" s="181">
        <v>4</v>
      </c>
      <c r="F16" s="182"/>
      <c r="G16" s="183">
        <f>ROUND(E16*F16,2)</f>
        <v>0</v>
      </c>
      <c r="H16" s="182"/>
      <c r="I16" s="183">
        <f>ROUND(E16*H16,2)</f>
        <v>0</v>
      </c>
      <c r="J16" s="182"/>
      <c r="K16" s="183">
        <f>ROUND(E16*J16,2)</f>
        <v>0</v>
      </c>
      <c r="L16" s="183">
        <v>15</v>
      </c>
      <c r="M16" s="183">
        <f>G16*(1+L16/100)</f>
        <v>0</v>
      </c>
      <c r="N16" s="183">
        <v>1.6E-2</v>
      </c>
      <c r="O16" s="183">
        <f>ROUND(E16*N16,2)</f>
        <v>0.06</v>
      </c>
      <c r="P16" s="183">
        <v>0</v>
      </c>
      <c r="Q16" s="183">
        <f>ROUND(E16*P16,2)</f>
        <v>0</v>
      </c>
      <c r="R16" s="183"/>
      <c r="S16" s="183" t="s">
        <v>148</v>
      </c>
      <c r="T16" s="184" t="s">
        <v>137</v>
      </c>
      <c r="U16" s="161">
        <v>0</v>
      </c>
      <c r="V16" s="161">
        <f>ROUND(E16*U16,2)</f>
        <v>0</v>
      </c>
      <c r="W16" s="161"/>
      <c r="X16" s="161" t="s">
        <v>156</v>
      </c>
      <c r="Y16" s="152"/>
      <c r="Z16" s="152"/>
      <c r="AA16" s="152"/>
      <c r="AB16" s="152"/>
      <c r="AC16" s="152"/>
      <c r="AD16" s="152"/>
      <c r="AE16" s="152"/>
      <c r="AF16" s="152"/>
      <c r="AG16" s="152" t="s">
        <v>157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x14ac:dyDescent="0.25">
      <c r="A17" s="165" t="s">
        <v>130</v>
      </c>
      <c r="B17" s="166" t="s">
        <v>59</v>
      </c>
      <c r="C17" s="187" t="s">
        <v>60</v>
      </c>
      <c r="D17" s="167"/>
      <c r="E17" s="168"/>
      <c r="F17" s="169"/>
      <c r="G17" s="169">
        <f>SUMIF(AG18:AG38,"&lt;&gt;NOR",G18:G38)</f>
        <v>0</v>
      </c>
      <c r="H17" s="169"/>
      <c r="I17" s="169">
        <f>SUM(I18:I38)</f>
        <v>0</v>
      </c>
      <c r="J17" s="169"/>
      <c r="K17" s="169">
        <f>SUM(K18:K38)</f>
        <v>0</v>
      </c>
      <c r="L17" s="169"/>
      <c r="M17" s="169">
        <f>SUM(M18:M38)</f>
        <v>0</v>
      </c>
      <c r="N17" s="169"/>
      <c r="O17" s="169">
        <f>SUM(O18:O38)</f>
        <v>2.0599999999999996</v>
      </c>
      <c r="P17" s="169"/>
      <c r="Q17" s="169">
        <f>SUM(Q18:Q38)</f>
        <v>0</v>
      </c>
      <c r="R17" s="169"/>
      <c r="S17" s="169"/>
      <c r="T17" s="170"/>
      <c r="U17" s="164"/>
      <c r="V17" s="164">
        <f>SUM(V18:V38)</f>
        <v>16.34</v>
      </c>
      <c r="W17" s="164"/>
      <c r="X17" s="164"/>
      <c r="AG17" t="s">
        <v>131</v>
      </c>
    </row>
    <row r="18" spans="1:60" outlineLevel="1" x14ac:dyDescent="0.25">
      <c r="A18" s="171">
        <v>6</v>
      </c>
      <c r="B18" s="172" t="s">
        <v>158</v>
      </c>
      <c r="C18" s="188" t="s">
        <v>159</v>
      </c>
      <c r="D18" s="173" t="s">
        <v>147</v>
      </c>
      <c r="E18" s="174">
        <v>13.01</v>
      </c>
      <c r="F18" s="175"/>
      <c r="G18" s="176">
        <f>ROUND(E18*F18,2)</f>
        <v>0</v>
      </c>
      <c r="H18" s="175"/>
      <c r="I18" s="176">
        <f>ROUND(E18*H18,2)</f>
        <v>0</v>
      </c>
      <c r="J18" s="175"/>
      <c r="K18" s="176">
        <f>ROUND(E18*J18,2)</f>
        <v>0</v>
      </c>
      <c r="L18" s="176">
        <v>15</v>
      </c>
      <c r="M18" s="176">
        <f>G18*(1+L18/100)</f>
        <v>0</v>
      </c>
      <c r="N18" s="176">
        <v>2.3099999999999999E-2</v>
      </c>
      <c r="O18" s="176">
        <f>ROUND(E18*N18,2)</f>
        <v>0.3</v>
      </c>
      <c r="P18" s="176">
        <v>0</v>
      </c>
      <c r="Q18" s="176">
        <f>ROUND(E18*P18,2)</f>
        <v>0</v>
      </c>
      <c r="R18" s="176" t="s">
        <v>160</v>
      </c>
      <c r="S18" s="176" t="s">
        <v>136</v>
      </c>
      <c r="T18" s="177" t="s">
        <v>137</v>
      </c>
      <c r="U18" s="161">
        <v>1.2558</v>
      </c>
      <c r="V18" s="161">
        <f>ROUND(E18*U18,2)</f>
        <v>16.34</v>
      </c>
      <c r="W18" s="161"/>
      <c r="X18" s="161" t="s">
        <v>138</v>
      </c>
      <c r="Y18" s="152"/>
      <c r="Z18" s="152"/>
      <c r="AA18" s="152"/>
      <c r="AB18" s="152"/>
      <c r="AC18" s="152"/>
      <c r="AD18" s="152"/>
      <c r="AE18" s="152"/>
      <c r="AF18" s="152"/>
      <c r="AG18" s="152" t="s">
        <v>139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ht="21" outlineLevel="1" x14ac:dyDescent="0.25">
      <c r="A19" s="159"/>
      <c r="B19" s="160"/>
      <c r="C19" s="250" t="s">
        <v>161</v>
      </c>
      <c r="D19" s="251"/>
      <c r="E19" s="251"/>
      <c r="F19" s="251"/>
      <c r="G19" s="25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52"/>
      <c r="Z19" s="152"/>
      <c r="AA19" s="152"/>
      <c r="AB19" s="152"/>
      <c r="AC19" s="152"/>
      <c r="AD19" s="152"/>
      <c r="AE19" s="152"/>
      <c r="AF19" s="152"/>
      <c r="AG19" s="152" t="s">
        <v>141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85" t="str">
        <f>C19</f>
        <v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v>
      </c>
      <c r="BB19" s="152"/>
      <c r="BC19" s="152"/>
      <c r="BD19" s="152"/>
      <c r="BE19" s="152"/>
      <c r="BF19" s="152"/>
      <c r="BG19" s="152"/>
      <c r="BH19" s="152"/>
    </row>
    <row r="20" spans="1:60" outlineLevel="1" x14ac:dyDescent="0.25">
      <c r="A20" s="159"/>
      <c r="B20" s="160"/>
      <c r="C20" s="190" t="s">
        <v>162</v>
      </c>
      <c r="D20" s="162"/>
      <c r="E20" s="163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52"/>
      <c r="Z20" s="152"/>
      <c r="AA20" s="152"/>
      <c r="AB20" s="152"/>
      <c r="AC20" s="152"/>
      <c r="AD20" s="152"/>
      <c r="AE20" s="152"/>
      <c r="AF20" s="152"/>
      <c r="AG20" s="152" t="s">
        <v>152</v>
      </c>
      <c r="AH20" s="152">
        <v>0</v>
      </c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outlineLevel="1" x14ac:dyDescent="0.25">
      <c r="A21" s="159"/>
      <c r="B21" s="160"/>
      <c r="C21" s="190" t="s">
        <v>163</v>
      </c>
      <c r="D21" s="162"/>
      <c r="E21" s="163">
        <v>13.01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52"/>
      <c r="Z21" s="152"/>
      <c r="AA21" s="152"/>
      <c r="AB21" s="152"/>
      <c r="AC21" s="152"/>
      <c r="AD21" s="152"/>
      <c r="AE21" s="152"/>
      <c r="AF21" s="152"/>
      <c r="AG21" s="152" t="s">
        <v>152</v>
      </c>
      <c r="AH21" s="152">
        <v>0</v>
      </c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ht="20.399999999999999" outlineLevel="1" x14ac:dyDescent="0.25">
      <c r="A22" s="171">
        <v>7</v>
      </c>
      <c r="B22" s="172" t="s">
        <v>164</v>
      </c>
      <c r="C22" s="188" t="s">
        <v>165</v>
      </c>
      <c r="D22" s="173" t="s">
        <v>147</v>
      </c>
      <c r="E22" s="174">
        <v>70.8</v>
      </c>
      <c r="F22" s="175"/>
      <c r="G22" s="176">
        <f>ROUND(E22*F22,2)</f>
        <v>0</v>
      </c>
      <c r="H22" s="175"/>
      <c r="I22" s="176">
        <f>ROUND(E22*H22,2)</f>
        <v>0</v>
      </c>
      <c r="J22" s="175"/>
      <c r="K22" s="176">
        <f>ROUND(E22*J22,2)</f>
        <v>0</v>
      </c>
      <c r="L22" s="176">
        <v>15</v>
      </c>
      <c r="M22" s="176">
        <f>G22*(1+L22/100)</f>
        <v>0</v>
      </c>
      <c r="N22" s="176">
        <v>4.3800000000000002E-3</v>
      </c>
      <c r="O22" s="176">
        <f>ROUND(E22*N22,2)</f>
        <v>0.31</v>
      </c>
      <c r="P22" s="176">
        <v>0</v>
      </c>
      <c r="Q22" s="176">
        <f>ROUND(E22*P22,2)</f>
        <v>0</v>
      </c>
      <c r="R22" s="176"/>
      <c r="S22" s="176" t="s">
        <v>148</v>
      </c>
      <c r="T22" s="177" t="s">
        <v>137</v>
      </c>
      <c r="U22" s="161">
        <v>0</v>
      </c>
      <c r="V22" s="161">
        <f>ROUND(E22*U22,2)</f>
        <v>0</v>
      </c>
      <c r="W22" s="161"/>
      <c r="X22" s="161" t="s">
        <v>138</v>
      </c>
      <c r="Y22" s="152"/>
      <c r="Z22" s="152"/>
      <c r="AA22" s="152"/>
      <c r="AB22" s="152"/>
      <c r="AC22" s="152"/>
      <c r="AD22" s="152"/>
      <c r="AE22" s="152"/>
      <c r="AF22" s="152"/>
      <c r="AG22" s="152" t="s">
        <v>139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outlineLevel="1" x14ac:dyDescent="0.25">
      <c r="A23" s="159"/>
      <c r="B23" s="160"/>
      <c r="C23" s="190" t="s">
        <v>166</v>
      </c>
      <c r="D23" s="162"/>
      <c r="E23" s="163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52"/>
      <c r="Z23" s="152"/>
      <c r="AA23" s="152"/>
      <c r="AB23" s="152"/>
      <c r="AC23" s="152"/>
      <c r="AD23" s="152"/>
      <c r="AE23" s="152"/>
      <c r="AF23" s="152"/>
      <c r="AG23" s="152" t="s">
        <v>152</v>
      </c>
      <c r="AH23" s="152">
        <v>0</v>
      </c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  <row r="24" spans="1:60" outlineLevel="1" x14ac:dyDescent="0.25">
      <c r="A24" s="159"/>
      <c r="B24" s="160"/>
      <c r="C24" s="190" t="s">
        <v>167</v>
      </c>
      <c r="D24" s="162"/>
      <c r="E24" s="163">
        <v>70.8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52"/>
      <c r="Z24" s="152"/>
      <c r="AA24" s="152"/>
      <c r="AB24" s="152"/>
      <c r="AC24" s="152"/>
      <c r="AD24" s="152"/>
      <c r="AE24" s="152"/>
      <c r="AF24" s="152"/>
      <c r="AG24" s="152" t="s">
        <v>152</v>
      </c>
      <c r="AH24" s="152">
        <v>0</v>
      </c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ht="20.399999999999999" outlineLevel="1" x14ac:dyDescent="0.25">
      <c r="A25" s="171">
        <v>8</v>
      </c>
      <c r="B25" s="172" t="s">
        <v>168</v>
      </c>
      <c r="C25" s="188" t="s">
        <v>169</v>
      </c>
      <c r="D25" s="173" t="s">
        <v>147</v>
      </c>
      <c r="E25" s="174">
        <v>20.5</v>
      </c>
      <c r="F25" s="175"/>
      <c r="G25" s="176">
        <f>ROUND(E25*F25,2)</f>
        <v>0</v>
      </c>
      <c r="H25" s="175"/>
      <c r="I25" s="176">
        <f>ROUND(E25*H25,2)</f>
        <v>0</v>
      </c>
      <c r="J25" s="175"/>
      <c r="K25" s="176">
        <f>ROUND(E25*J25,2)</f>
        <v>0</v>
      </c>
      <c r="L25" s="176">
        <v>15</v>
      </c>
      <c r="M25" s="176">
        <f>G25*(1+L25/100)</f>
        <v>0</v>
      </c>
      <c r="N25" s="176">
        <v>1.54E-2</v>
      </c>
      <c r="O25" s="176">
        <f>ROUND(E25*N25,2)</f>
        <v>0.32</v>
      </c>
      <c r="P25" s="176">
        <v>0</v>
      </c>
      <c r="Q25" s="176">
        <f>ROUND(E25*P25,2)</f>
        <v>0</v>
      </c>
      <c r="R25" s="176"/>
      <c r="S25" s="176" t="s">
        <v>148</v>
      </c>
      <c r="T25" s="177" t="s">
        <v>137</v>
      </c>
      <c r="U25" s="161">
        <v>0</v>
      </c>
      <c r="V25" s="161">
        <f>ROUND(E25*U25,2)</f>
        <v>0</v>
      </c>
      <c r="W25" s="161"/>
      <c r="X25" s="161" t="s">
        <v>138</v>
      </c>
      <c r="Y25" s="152"/>
      <c r="Z25" s="152"/>
      <c r="AA25" s="152"/>
      <c r="AB25" s="152"/>
      <c r="AC25" s="152"/>
      <c r="AD25" s="152"/>
      <c r="AE25" s="152"/>
      <c r="AF25" s="152"/>
      <c r="AG25" s="152" t="s">
        <v>139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1:60" outlineLevel="1" x14ac:dyDescent="0.25">
      <c r="A26" s="159"/>
      <c r="B26" s="160"/>
      <c r="C26" s="190" t="s">
        <v>170</v>
      </c>
      <c r="D26" s="162"/>
      <c r="E26" s="163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52"/>
      <c r="Z26" s="152"/>
      <c r="AA26" s="152"/>
      <c r="AB26" s="152"/>
      <c r="AC26" s="152"/>
      <c r="AD26" s="152"/>
      <c r="AE26" s="152"/>
      <c r="AF26" s="152"/>
      <c r="AG26" s="152" t="s">
        <v>152</v>
      </c>
      <c r="AH26" s="152">
        <v>0</v>
      </c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</row>
    <row r="27" spans="1:60" outlineLevel="1" x14ac:dyDescent="0.25">
      <c r="A27" s="159"/>
      <c r="B27" s="160"/>
      <c r="C27" s="190" t="s">
        <v>171</v>
      </c>
      <c r="D27" s="162"/>
      <c r="E27" s="163">
        <v>20.5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52"/>
      <c r="Z27" s="152"/>
      <c r="AA27" s="152"/>
      <c r="AB27" s="152"/>
      <c r="AC27" s="152"/>
      <c r="AD27" s="152"/>
      <c r="AE27" s="152"/>
      <c r="AF27" s="152"/>
      <c r="AG27" s="152" t="s">
        <v>152</v>
      </c>
      <c r="AH27" s="152">
        <v>0</v>
      </c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ht="20.399999999999999" outlineLevel="1" x14ac:dyDescent="0.25">
      <c r="A28" s="171">
        <v>9</v>
      </c>
      <c r="B28" s="172" t="s">
        <v>172</v>
      </c>
      <c r="C28" s="188" t="s">
        <v>173</v>
      </c>
      <c r="D28" s="173" t="s">
        <v>147</v>
      </c>
      <c r="E28" s="174">
        <v>52.46</v>
      </c>
      <c r="F28" s="175"/>
      <c r="G28" s="176">
        <f>ROUND(E28*F28,2)</f>
        <v>0</v>
      </c>
      <c r="H28" s="175"/>
      <c r="I28" s="176">
        <f>ROUND(E28*H28,2)</f>
        <v>0</v>
      </c>
      <c r="J28" s="175"/>
      <c r="K28" s="176">
        <f>ROUND(E28*J28,2)</f>
        <v>0</v>
      </c>
      <c r="L28" s="176">
        <v>15</v>
      </c>
      <c r="M28" s="176">
        <f>G28*(1+L28/100)</f>
        <v>0</v>
      </c>
      <c r="N28" s="176">
        <v>1.8380000000000001E-2</v>
      </c>
      <c r="O28" s="176">
        <f>ROUND(E28*N28,2)</f>
        <v>0.96</v>
      </c>
      <c r="P28" s="176">
        <v>0</v>
      </c>
      <c r="Q28" s="176">
        <f>ROUND(E28*P28,2)</f>
        <v>0</v>
      </c>
      <c r="R28" s="176"/>
      <c r="S28" s="176" t="s">
        <v>148</v>
      </c>
      <c r="T28" s="177" t="s">
        <v>137</v>
      </c>
      <c r="U28" s="161">
        <v>0</v>
      </c>
      <c r="V28" s="161">
        <f>ROUND(E28*U28,2)</f>
        <v>0</v>
      </c>
      <c r="W28" s="161"/>
      <c r="X28" s="161" t="s">
        <v>138</v>
      </c>
      <c r="Y28" s="152"/>
      <c r="Z28" s="152"/>
      <c r="AA28" s="152"/>
      <c r="AB28" s="152"/>
      <c r="AC28" s="152"/>
      <c r="AD28" s="152"/>
      <c r="AE28" s="152"/>
      <c r="AF28" s="152"/>
      <c r="AG28" s="152" t="s">
        <v>139</v>
      </c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outlineLevel="1" x14ac:dyDescent="0.25">
      <c r="A29" s="159"/>
      <c r="B29" s="160"/>
      <c r="C29" s="190" t="s">
        <v>174</v>
      </c>
      <c r="D29" s="162"/>
      <c r="E29" s="163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52"/>
      <c r="Z29" s="152"/>
      <c r="AA29" s="152"/>
      <c r="AB29" s="152"/>
      <c r="AC29" s="152"/>
      <c r="AD29" s="152"/>
      <c r="AE29" s="152"/>
      <c r="AF29" s="152"/>
      <c r="AG29" s="152" t="s">
        <v>152</v>
      </c>
      <c r="AH29" s="152">
        <v>0</v>
      </c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outlineLevel="1" x14ac:dyDescent="0.25">
      <c r="A30" s="159"/>
      <c r="B30" s="160"/>
      <c r="C30" s="190" t="s">
        <v>175</v>
      </c>
      <c r="D30" s="162"/>
      <c r="E30" s="163">
        <v>52.46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52"/>
      <c r="Z30" s="152"/>
      <c r="AA30" s="152"/>
      <c r="AB30" s="152"/>
      <c r="AC30" s="152"/>
      <c r="AD30" s="152"/>
      <c r="AE30" s="152"/>
      <c r="AF30" s="152"/>
      <c r="AG30" s="152" t="s">
        <v>152</v>
      </c>
      <c r="AH30" s="152">
        <v>0</v>
      </c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outlineLevel="1" x14ac:dyDescent="0.25">
      <c r="A31" s="178">
        <v>10</v>
      </c>
      <c r="B31" s="179" t="s">
        <v>176</v>
      </c>
      <c r="C31" s="189" t="s">
        <v>177</v>
      </c>
      <c r="D31" s="180" t="s">
        <v>147</v>
      </c>
      <c r="E31" s="181">
        <v>3.5</v>
      </c>
      <c r="F31" s="182"/>
      <c r="G31" s="183">
        <f>ROUND(E31*F31,2)</f>
        <v>0</v>
      </c>
      <c r="H31" s="182"/>
      <c r="I31" s="183">
        <f>ROUND(E31*H31,2)</f>
        <v>0</v>
      </c>
      <c r="J31" s="182"/>
      <c r="K31" s="183">
        <f>ROUND(E31*J31,2)</f>
        <v>0</v>
      </c>
      <c r="L31" s="183">
        <v>15</v>
      </c>
      <c r="M31" s="183">
        <f>G31*(1+L31/100)</f>
        <v>0</v>
      </c>
      <c r="N31" s="183">
        <v>3.8899999999999997E-2</v>
      </c>
      <c r="O31" s="183">
        <f>ROUND(E31*N31,2)</f>
        <v>0.14000000000000001</v>
      </c>
      <c r="P31" s="183">
        <v>0</v>
      </c>
      <c r="Q31" s="183">
        <f>ROUND(E31*P31,2)</f>
        <v>0</v>
      </c>
      <c r="R31" s="183"/>
      <c r="S31" s="183" t="s">
        <v>148</v>
      </c>
      <c r="T31" s="184" t="s">
        <v>137</v>
      </c>
      <c r="U31" s="161">
        <v>0</v>
      </c>
      <c r="V31" s="161">
        <f>ROUND(E31*U31,2)</f>
        <v>0</v>
      </c>
      <c r="W31" s="161"/>
      <c r="X31" s="161" t="s">
        <v>138</v>
      </c>
      <c r="Y31" s="152"/>
      <c r="Z31" s="152"/>
      <c r="AA31" s="152"/>
      <c r="AB31" s="152"/>
      <c r="AC31" s="152"/>
      <c r="AD31" s="152"/>
      <c r="AE31" s="152"/>
      <c r="AF31" s="152"/>
      <c r="AG31" s="152" t="s">
        <v>139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ht="20.399999999999999" outlineLevel="1" x14ac:dyDescent="0.25">
      <c r="A32" s="171">
        <v>11</v>
      </c>
      <c r="B32" s="172" t="s">
        <v>178</v>
      </c>
      <c r="C32" s="188" t="s">
        <v>179</v>
      </c>
      <c r="D32" s="173" t="s">
        <v>147</v>
      </c>
      <c r="E32" s="174">
        <v>2.16</v>
      </c>
      <c r="F32" s="175"/>
      <c r="G32" s="176">
        <f>ROUND(E32*F32,2)</f>
        <v>0</v>
      </c>
      <c r="H32" s="175"/>
      <c r="I32" s="176">
        <f>ROUND(E32*H32,2)</f>
        <v>0</v>
      </c>
      <c r="J32" s="175"/>
      <c r="K32" s="176">
        <f>ROUND(E32*J32,2)</f>
        <v>0</v>
      </c>
      <c r="L32" s="176">
        <v>15</v>
      </c>
      <c r="M32" s="176">
        <f>G32*(1+L32/100)</f>
        <v>0</v>
      </c>
      <c r="N32" s="176">
        <v>8.6E-3</v>
      </c>
      <c r="O32" s="176">
        <f>ROUND(E32*N32,2)</f>
        <v>0.02</v>
      </c>
      <c r="P32" s="176">
        <v>0</v>
      </c>
      <c r="Q32" s="176">
        <f>ROUND(E32*P32,2)</f>
        <v>0</v>
      </c>
      <c r="R32" s="176"/>
      <c r="S32" s="176" t="s">
        <v>148</v>
      </c>
      <c r="T32" s="177" t="s">
        <v>137</v>
      </c>
      <c r="U32" s="161">
        <v>0</v>
      </c>
      <c r="V32" s="161">
        <f>ROUND(E32*U32,2)</f>
        <v>0</v>
      </c>
      <c r="W32" s="161"/>
      <c r="X32" s="161" t="s">
        <v>138</v>
      </c>
      <c r="Y32" s="152"/>
      <c r="Z32" s="152"/>
      <c r="AA32" s="152"/>
      <c r="AB32" s="152"/>
      <c r="AC32" s="152"/>
      <c r="AD32" s="152"/>
      <c r="AE32" s="152"/>
      <c r="AF32" s="152"/>
      <c r="AG32" s="152" t="s">
        <v>139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outlineLevel="1" x14ac:dyDescent="0.25">
      <c r="A33" s="159"/>
      <c r="B33" s="160"/>
      <c r="C33" s="190" t="s">
        <v>180</v>
      </c>
      <c r="D33" s="162"/>
      <c r="E33" s="163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52"/>
      <c r="Z33" s="152"/>
      <c r="AA33" s="152"/>
      <c r="AB33" s="152"/>
      <c r="AC33" s="152"/>
      <c r="AD33" s="152"/>
      <c r="AE33" s="152"/>
      <c r="AF33" s="152"/>
      <c r="AG33" s="152" t="s">
        <v>152</v>
      </c>
      <c r="AH33" s="152">
        <v>0</v>
      </c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outlineLevel="1" x14ac:dyDescent="0.25">
      <c r="A34" s="159"/>
      <c r="B34" s="160"/>
      <c r="C34" s="190" t="s">
        <v>181</v>
      </c>
      <c r="D34" s="162"/>
      <c r="E34" s="163">
        <v>2.16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52"/>
      <c r="Z34" s="152"/>
      <c r="AA34" s="152"/>
      <c r="AB34" s="152"/>
      <c r="AC34" s="152"/>
      <c r="AD34" s="152"/>
      <c r="AE34" s="152"/>
      <c r="AF34" s="152"/>
      <c r="AG34" s="152" t="s">
        <v>152</v>
      </c>
      <c r="AH34" s="152">
        <v>0</v>
      </c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1:60" ht="20.399999999999999" outlineLevel="1" x14ac:dyDescent="0.25">
      <c r="A35" s="178">
        <v>12</v>
      </c>
      <c r="B35" s="179" t="s">
        <v>182</v>
      </c>
      <c r="C35" s="189" t="s">
        <v>183</v>
      </c>
      <c r="D35" s="180" t="s">
        <v>147</v>
      </c>
      <c r="E35" s="181">
        <v>2.2000000000000002</v>
      </c>
      <c r="F35" s="182"/>
      <c r="G35" s="183">
        <f>ROUND(E35*F35,2)</f>
        <v>0</v>
      </c>
      <c r="H35" s="182"/>
      <c r="I35" s="183">
        <f>ROUND(E35*H35,2)</f>
        <v>0</v>
      </c>
      <c r="J35" s="182"/>
      <c r="K35" s="183">
        <f>ROUND(E35*J35,2)</f>
        <v>0</v>
      </c>
      <c r="L35" s="183">
        <v>15</v>
      </c>
      <c r="M35" s="183">
        <f>G35*(1+L35/100)</f>
        <v>0</v>
      </c>
      <c r="N35" s="183">
        <v>2.6800000000000001E-3</v>
      </c>
      <c r="O35" s="183">
        <f>ROUND(E35*N35,2)</f>
        <v>0.01</v>
      </c>
      <c r="P35" s="183">
        <v>0</v>
      </c>
      <c r="Q35" s="183">
        <f>ROUND(E35*P35,2)</f>
        <v>0</v>
      </c>
      <c r="R35" s="183"/>
      <c r="S35" s="183" t="s">
        <v>148</v>
      </c>
      <c r="T35" s="184" t="s">
        <v>137</v>
      </c>
      <c r="U35" s="161">
        <v>0</v>
      </c>
      <c r="V35" s="161">
        <f>ROUND(E35*U35,2)</f>
        <v>0</v>
      </c>
      <c r="W35" s="161"/>
      <c r="X35" s="161" t="s">
        <v>138</v>
      </c>
      <c r="Y35" s="152"/>
      <c r="Z35" s="152"/>
      <c r="AA35" s="152"/>
      <c r="AB35" s="152"/>
      <c r="AC35" s="152"/>
      <c r="AD35" s="152"/>
      <c r="AE35" s="152"/>
      <c r="AF35" s="152"/>
      <c r="AG35" s="152" t="s">
        <v>139</v>
      </c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ht="20.399999999999999" outlineLevel="1" x14ac:dyDescent="0.25">
      <c r="A36" s="171">
        <v>13</v>
      </c>
      <c r="B36" s="172" t="s">
        <v>184</v>
      </c>
      <c r="C36" s="188" t="s">
        <v>185</v>
      </c>
      <c r="D36" s="173" t="s">
        <v>147</v>
      </c>
      <c r="E36" s="174">
        <v>2.2029999999999998</v>
      </c>
      <c r="F36" s="175"/>
      <c r="G36" s="176">
        <f>ROUND(E36*F36,2)</f>
        <v>0</v>
      </c>
      <c r="H36" s="175"/>
      <c r="I36" s="176">
        <f>ROUND(E36*H36,2)</f>
        <v>0</v>
      </c>
      <c r="J36" s="175"/>
      <c r="K36" s="176">
        <f>ROUND(E36*J36,2)</f>
        <v>0</v>
      </c>
      <c r="L36" s="176">
        <v>15</v>
      </c>
      <c r="M36" s="176">
        <f>G36*(1+L36/100)</f>
        <v>0</v>
      </c>
      <c r="N36" s="176">
        <v>1.6999999999999999E-3</v>
      </c>
      <c r="O36" s="176">
        <f>ROUND(E36*N36,2)</f>
        <v>0</v>
      </c>
      <c r="P36" s="176">
        <v>0</v>
      </c>
      <c r="Q36" s="176">
        <f>ROUND(E36*P36,2)</f>
        <v>0</v>
      </c>
      <c r="R36" s="176" t="s">
        <v>186</v>
      </c>
      <c r="S36" s="176" t="s">
        <v>136</v>
      </c>
      <c r="T36" s="177" t="s">
        <v>137</v>
      </c>
      <c r="U36" s="161">
        <v>0</v>
      </c>
      <c r="V36" s="161">
        <f>ROUND(E36*U36,2)</f>
        <v>0</v>
      </c>
      <c r="W36" s="161"/>
      <c r="X36" s="161" t="s">
        <v>156</v>
      </c>
      <c r="Y36" s="152"/>
      <c r="Z36" s="152"/>
      <c r="AA36" s="152"/>
      <c r="AB36" s="152"/>
      <c r="AC36" s="152"/>
      <c r="AD36" s="152"/>
      <c r="AE36" s="152"/>
      <c r="AF36" s="152"/>
      <c r="AG36" s="152" t="s">
        <v>157</v>
      </c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outlineLevel="1" x14ac:dyDescent="0.25">
      <c r="A37" s="159"/>
      <c r="B37" s="160"/>
      <c r="C37" s="190" t="s">
        <v>187</v>
      </c>
      <c r="D37" s="162"/>
      <c r="E37" s="163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52"/>
      <c r="Z37" s="152"/>
      <c r="AA37" s="152"/>
      <c r="AB37" s="152"/>
      <c r="AC37" s="152"/>
      <c r="AD37" s="152"/>
      <c r="AE37" s="152"/>
      <c r="AF37" s="152"/>
      <c r="AG37" s="152" t="s">
        <v>152</v>
      </c>
      <c r="AH37" s="152">
        <v>0</v>
      </c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60" outlineLevel="1" x14ac:dyDescent="0.25">
      <c r="A38" s="159"/>
      <c r="B38" s="160"/>
      <c r="C38" s="190" t="s">
        <v>188</v>
      </c>
      <c r="D38" s="162"/>
      <c r="E38" s="163">
        <v>2.2000000000000002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52"/>
      <c r="Z38" s="152"/>
      <c r="AA38" s="152"/>
      <c r="AB38" s="152"/>
      <c r="AC38" s="152"/>
      <c r="AD38" s="152"/>
      <c r="AE38" s="152"/>
      <c r="AF38" s="152"/>
      <c r="AG38" s="152" t="s">
        <v>152</v>
      </c>
      <c r="AH38" s="152">
        <v>0</v>
      </c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x14ac:dyDescent="0.25">
      <c r="A39" s="165" t="s">
        <v>130</v>
      </c>
      <c r="B39" s="166" t="s">
        <v>61</v>
      </c>
      <c r="C39" s="187" t="s">
        <v>62</v>
      </c>
      <c r="D39" s="167"/>
      <c r="E39" s="168"/>
      <c r="F39" s="169"/>
      <c r="G39" s="169">
        <f>SUMIF(AG40:AG61,"&lt;&gt;NOR",G40:G61)</f>
        <v>0</v>
      </c>
      <c r="H39" s="169"/>
      <c r="I39" s="169">
        <f>SUM(I40:I61)</f>
        <v>0</v>
      </c>
      <c r="J39" s="169"/>
      <c r="K39" s="169">
        <f>SUM(K40:K61)</f>
        <v>0</v>
      </c>
      <c r="L39" s="169"/>
      <c r="M39" s="169">
        <f>SUM(M40:M61)</f>
        <v>0</v>
      </c>
      <c r="N39" s="169"/>
      <c r="O39" s="169">
        <f>SUM(O40:O61)</f>
        <v>0</v>
      </c>
      <c r="P39" s="169"/>
      <c r="Q39" s="169">
        <f>SUM(Q40:Q61)</f>
        <v>3.5100000000000002</v>
      </c>
      <c r="R39" s="169"/>
      <c r="S39" s="169"/>
      <c r="T39" s="170"/>
      <c r="U39" s="164"/>
      <c r="V39" s="164">
        <f>SUM(V40:V61)</f>
        <v>66.62</v>
      </c>
      <c r="W39" s="164"/>
      <c r="X39" s="164"/>
      <c r="AG39" t="s">
        <v>131</v>
      </c>
    </row>
    <row r="40" spans="1:60" ht="40.799999999999997" outlineLevel="1" x14ac:dyDescent="0.25">
      <c r="A40" s="171">
        <v>14</v>
      </c>
      <c r="B40" s="172" t="s">
        <v>189</v>
      </c>
      <c r="C40" s="188" t="s">
        <v>190</v>
      </c>
      <c r="D40" s="173" t="s">
        <v>147</v>
      </c>
      <c r="E40" s="174">
        <v>106.95</v>
      </c>
      <c r="F40" s="175"/>
      <c r="G40" s="176">
        <f>ROUND(E40*F40,2)</f>
        <v>0</v>
      </c>
      <c r="H40" s="175"/>
      <c r="I40" s="176">
        <f>ROUND(E40*H40,2)</f>
        <v>0</v>
      </c>
      <c r="J40" s="175"/>
      <c r="K40" s="176">
        <f>ROUND(E40*J40,2)</f>
        <v>0</v>
      </c>
      <c r="L40" s="176">
        <v>15</v>
      </c>
      <c r="M40" s="176">
        <f>G40*(1+L40/100)</f>
        <v>0</v>
      </c>
      <c r="N40" s="176">
        <v>4.0000000000000003E-5</v>
      </c>
      <c r="O40" s="176">
        <f>ROUND(E40*N40,2)</f>
        <v>0</v>
      </c>
      <c r="P40" s="176">
        <v>0</v>
      </c>
      <c r="Q40" s="176">
        <f>ROUND(E40*P40,2)</f>
        <v>0</v>
      </c>
      <c r="R40" s="176" t="s">
        <v>160</v>
      </c>
      <c r="S40" s="176" t="s">
        <v>136</v>
      </c>
      <c r="T40" s="177" t="s">
        <v>137</v>
      </c>
      <c r="U40" s="161">
        <v>0.35399999999999998</v>
      </c>
      <c r="V40" s="161">
        <f>ROUND(E40*U40,2)</f>
        <v>37.86</v>
      </c>
      <c r="W40" s="161"/>
      <c r="X40" s="161" t="s">
        <v>138</v>
      </c>
      <c r="Y40" s="152"/>
      <c r="Z40" s="152"/>
      <c r="AA40" s="152"/>
      <c r="AB40" s="152"/>
      <c r="AC40" s="152"/>
      <c r="AD40" s="152"/>
      <c r="AE40" s="152"/>
      <c r="AF40" s="152"/>
      <c r="AG40" s="152" t="s">
        <v>139</v>
      </c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outlineLevel="1" x14ac:dyDescent="0.25">
      <c r="A41" s="159"/>
      <c r="B41" s="160"/>
      <c r="C41" s="190" t="s">
        <v>191</v>
      </c>
      <c r="D41" s="162"/>
      <c r="E41" s="163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52"/>
      <c r="Z41" s="152"/>
      <c r="AA41" s="152"/>
      <c r="AB41" s="152"/>
      <c r="AC41" s="152"/>
      <c r="AD41" s="152"/>
      <c r="AE41" s="152"/>
      <c r="AF41" s="152"/>
      <c r="AG41" s="152" t="s">
        <v>152</v>
      </c>
      <c r="AH41" s="152">
        <v>0</v>
      </c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outlineLevel="1" x14ac:dyDescent="0.25">
      <c r="A42" s="159"/>
      <c r="B42" s="160"/>
      <c r="C42" s="190" t="s">
        <v>192</v>
      </c>
      <c r="D42" s="162"/>
      <c r="E42" s="163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52"/>
      <c r="Z42" s="152"/>
      <c r="AA42" s="152"/>
      <c r="AB42" s="152"/>
      <c r="AC42" s="152"/>
      <c r="AD42" s="152"/>
      <c r="AE42" s="152"/>
      <c r="AF42" s="152"/>
      <c r="AG42" s="152" t="s">
        <v>152</v>
      </c>
      <c r="AH42" s="152">
        <v>0</v>
      </c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outlineLevel="1" x14ac:dyDescent="0.25">
      <c r="A43" s="159"/>
      <c r="B43" s="160"/>
      <c r="C43" s="190" t="s">
        <v>193</v>
      </c>
      <c r="D43" s="162"/>
      <c r="E43" s="163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52"/>
      <c r="Z43" s="152"/>
      <c r="AA43" s="152"/>
      <c r="AB43" s="152"/>
      <c r="AC43" s="152"/>
      <c r="AD43" s="152"/>
      <c r="AE43" s="152"/>
      <c r="AF43" s="152"/>
      <c r="AG43" s="152" t="s">
        <v>152</v>
      </c>
      <c r="AH43" s="152">
        <v>0</v>
      </c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outlineLevel="1" x14ac:dyDescent="0.25">
      <c r="A44" s="159"/>
      <c r="B44" s="160"/>
      <c r="C44" s="190" t="s">
        <v>194</v>
      </c>
      <c r="D44" s="162"/>
      <c r="E44" s="163">
        <v>106.95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52"/>
      <c r="Z44" s="152"/>
      <c r="AA44" s="152"/>
      <c r="AB44" s="152"/>
      <c r="AC44" s="152"/>
      <c r="AD44" s="152"/>
      <c r="AE44" s="152"/>
      <c r="AF44" s="152"/>
      <c r="AG44" s="152" t="s">
        <v>152</v>
      </c>
      <c r="AH44" s="152">
        <v>0</v>
      </c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outlineLevel="1" x14ac:dyDescent="0.25">
      <c r="A45" s="171">
        <v>15</v>
      </c>
      <c r="B45" s="172" t="s">
        <v>195</v>
      </c>
      <c r="C45" s="188" t="s">
        <v>196</v>
      </c>
      <c r="D45" s="173" t="s">
        <v>147</v>
      </c>
      <c r="E45" s="174">
        <v>5.3</v>
      </c>
      <c r="F45" s="175"/>
      <c r="G45" s="176">
        <f>ROUND(E45*F45,2)</f>
        <v>0</v>
      </c>
      <c r="H45" s="175"/>
      <c r="I45" s="176">
        <f>ROUND(E45*H45,2)</f>
        <v>0</v>
      </c>
      <c r="J45" s="175"/>
      <c r="K45" s="176">
        <f>ROUND(E45*J45,2)</f>
        <v>0</v>
      </c>
      <c r="L45" s="176">
        <v>15</v>
      </c>
      <c r="M45" s="176">
        <f>G45*(1+L45/100)</f>
        <v>0</v>
      </c>
      <c r="N45" s="176">
        <v>0</v>
      </c>
      <c r="O45" s="176">
        <f>ROUND(E45*N45,2)</f>
        <v>0</v>
      </c>
      <c r="P45" s="176">
        <v>2.3E-2</v>
      </c>
      <c r="Q45" s="176">
        <f>ROUND(E45*P45,2)</f>
        <v>0.12</v>
      </c>
      <c r="R45" s="176" t="s">
        <v>197</v>
      </c>
      <c r="S45" s="176" t="s">
        <v>136</v>
      </c>
      <c r="T45" s="177" t="s">
        <v>137</v>
      </c>
      <c r="U45" s="161">
        <v>0.215</v>
      </c>
      <c r="V45" s="161">
        <f>ROUND(E45*U45,2)</f>
        <v>1.1399999999999999</v>
      </c>
      <c r="W45" s="161"/>
      <c r="X45" s="161" t="s">
        <v>138</v>
      </c>
      <c r="Y45" s="152"/>
      <c r="Z45" s="152"/>
      <c r="AA45" s="152"/>
      <c r="AB45" s="152"/>
      <c r="AC45" s="152"/>
      <c r="AD45" s="152"/>
      <c r="AE45" s="152"/>
      <c r="AF45" s="152"/>
      <c r="AG45" s="152" t="s">
        <v>139</v>
      </c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outlineLevel="1" x14ac:dyDescent="0.25">
      <c r="A46" s="159"/>
      <c r="B46" s="160"/>
      <c r="C46" s="250" t="s">
        <v>198</v>
      </c>
      <c r="D46" s="251"/>
      <c r="E46" s="251"/>
      <c r="F46" s="251"/>
      <c r="G46" s="25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52"/>
      <c r="Z46" s="152"/>
      <c r="AA46" s="152"/>
      <c r="AB46" s="152"/>
      <c r="AC46" s="152"/>
      <c r="AD46" s="152"/>
      <c r="AE46" s="152"/>
      <c r="AF46" s="152"/>
      <c r="AG46" s="152" t="s">
        <v>141</v>
      </c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outlineLevel="1" x14ac:dyDescent="0.25">
      <c r="A47" s="171">
        <v>16</v>
      </c>
      <c r="B47" s="172" t="s">
        <v>199</v>
      </c>
      <c r="C47" s="188" t="s">
        <v>200</v>
      </c>
      <c r="D47" s="173" t="s">
        <v>147</v>
      </c>
      <c r="E47" s="174">
        <v>2.2000000000000002</v>
      </c>
      <c r="F47" s="175"/>
      <c r="G47" s="176">
        <f>ROUND(E47*F47,2)</f>
        <v>0</v>
      </c>
      <c r="H47" s="175"/>
      <c r="I47" s="176">
        <f>ROUND(E47*H47,2)</f>
        <v>0</v>
      </c>
      <c r="J47" s="175"/>
      <c r="K47" s="176">
        <f>ROUND(E47*J47,2)</f>
        <v>0</v>
      </c>
      <c r="L47" s="176">
        <v>15</v>
      </c>
      <c r="M47" s="176">
        <f>G47*(1+L47/100)</f>
        <v>0</v>
      </c>
      <c r="N47" s="176">
        <v>0</v>
      </c>
      <c r="O47" s="176">
        <f>ROUND(E47*N47,2)</f>
        <v>0</v>
      </c>
      <c r="P47" s="176">
        <v>5.3999999999999999E-2</v>
      </c>
      <c r="Q47" s="176">
        <f>ROUND(E47*P47,2)</f>
        <v>0.12</v>
      </c>
      <c r="R47" s="176" t="s">
        <v>197</v>
      </c>
      <c r="S47" s="176" t="s">
        <v>136</v>
      </c>
      <c r="T47" s="177" t="s">
        <v>137</v>
      </c>
      <c r="U47" s="161">
        <v>0.46500000000000002</v>
      </c>
      <c r="V47" s="161">
        <f>ROUND(E47*U47,2)</f>
        <v>1.02</v>
      </c>
      <c r="W47" s="161"/>
      <c r="X47" s="161" t="s">
        <v>138</v>
      </c>
      <c r="Y47" s="152"/>
      <c r="Z47" s="152"/>
      <c r="AA47" s="152"/>
      <c r="AB47" s="152"/>
      <c r="AC47" s="152"/>
      <c r="AD47" s="152"/>
      <c r="AE47" s="152"/>
      <c r="AF47" s="152"/>
      <c r="AG47" s="152" t="s">
        <v>139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outlineLevel="1" x14ac:dyDescent="0.25">
      <c r="A48" s="159"/>
      <c r="B48" s="160"/>
      <c r="C48" s="250" t="s">
        <v>198</v>
      </c>
      <c r="D48" s="251"/>
      <c r="E48" s="251"/>
      <c r="F48" s="251"/>
      <c r="G48" s="25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52"/>
      <c r="Z48" s="152"/>
      <c r="AA48" s="152"/>
      <c r="AB48" s="152"/>
      <c r="AC48" s="152"/>
      <c r="AD48" s="152"/>
      <c r="AE48" s="152"/>
      <c r="AF48" s="152"/>
      <c r="AG48" s="152" t="s">
        <v>141</v>
      </c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ht="20.399999999999999" outlineLevel="1" x14ac:dyDescent="0.25">
      <c r="A49" s="171">
        <v>17</v>
      </c>
      <c r="B49" s="172" t="s">
        <v>201</v>
      </c>
      <c r="C49" s="188" t="s">
        <v>202</v>
      </c>
      <c r="D49" s="173" t="s">
        <v>144</v>
      </c>
      <c r="E49" s="174">
        <v>5</v>
      </c>
      <c r="F49" s="175"/>
      <c r="G49" s="176">
        <f>ROUND(E49*F49,2)</f>
        <v>0</v>
      </c>
      <c r="H49" s="175"/>
      <c r="I49" s="176">
        <f>ROUND(E49*H49,2)</f>
        <v>0</v>
      </c>
      <c r="J49" s="175"/>
      <c r="K49" s="176">
        <f>ROUND(E49*J49,2)</f>
        <v>0</v>
      </c>
      <c r="L49" s="176">
        <v>15</v>
      </c>
      <c r="M49" s="176">
        <f>G49*(1+L49/100)</f>
        <v>0</v>
      </c>
      <c r="N49" s="176">
        <v>0</v>
      </c>
      <c r="O49" s="176">
        <f>ROUND(E49*N49,2)</f>
        <v>0</v>
      </c>
      <c r="P49" s="176">
        <v>6.9000000000000006E-2</v>
      </c>
      <c r="Q49" s="176">
        <f>ROUND(E49*P49,2)</f>
        <v>0.35</v>
      </c>
      <c r="R49" s="176" t="s">
        <v>197</v>
      </c>
      <c r="S49" s="176" t="s">
        <v>136</v>
      </c>
      <c r="T49" s="177" t="s">
        <v>137</v>
      </c>
      <c r="U49" s="161">
        <v>0.21299999999999999</v>
      </c>
      <c r="V49" s="161">
        <f>ROUND(E49*U49,2)</f>
        <v>1.07</v>
      </c>
      <c r="W49" s="161"/>
      <c r="X49" s="161" t="s">
        <v>138</v>
      </c>
      <c r="Y49" s="152"/>
      <c r="Z49" s="152"/>
      <c r="AA49" s="152"/>
      <c r="AB49" s="152"/>
      <c r="AC49" s="152"/>
      <c r="AD49" s="152"/>
      <c r="AE49" s="152"/>
      <c r="AF49" s="152"/>
      <c r="AG49" s="152" t="s">
        <v>139</v>
      </c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outlineLevel="1" x14ac:dyDescent="0.25">
      <c r="A50" s="159"/>
      <c r="B50" s="160"/>
      <c r="C50" s="250" t="s">
        <v>203</v>
      </c>
      <c r="D50" s="251"/>
      <c r="E50" s="251"/>
      <c r="F50" s="251"/>
      <c r="G50" s="25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52"/>
      <c r="Z50" s="152"/>
      <c r="AA50" s="152"/>
      <c r="AB50" s="152"/>
      <c r="AC50" s="152"/>
      <c r="AD50" s="152"/>
      <c r="AE50" s="152"/>
      <c r="AF50" s="152"/>
      <c r="AG50" s="152" t="s">
        <v>141</v>
      </c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ht="20.399999999999999" outlineLevel="1" x14ac:dyDescent="0.25">
      <c r="A51" s="171">
        <v>18</v>
      </c>
      <c r="B51" s="172" t="s">
        <v>204</v>
      </c>
      <c r="C51" s="188" t="s">
        <v>205</v>
      </c>
      <c r="D51" s="173" t="s">
        <v>144</v>
      </c>
      <c r="E51" s="174">
        <v>1</v>
      </c>
      <c r="F51" s="175"/>
      <c r="G51" s="176">
        <f>ROUND(E51*F51,2)</f>
        <v>0</v>
      </c>
      <c r="H51" s="175"/>
      <c r="I51" s="176">
        <f>ROUND(E51*H51,2)</f>
        <v>0</v>
      </c>
      <c r="J51" s="175"/>
      <c r="K51" s="176">
        <f>ROUND(E51*J51,2)</f>
        <v>0</v>
      </c>
      <c r="L51" s="176">
        <v>15</v>
      </c>
      <c r="M51" s="176">
        <f>G51*(1+L51/100)</f>
        <v>0</v>
      </c>
      <c r="N51" s="176">
        <v>0</v>
      </c>
      <c r="O51" s="176">
        <f>ROUND(E51*N51,2)</f>
        <v>0</v>
      </c>
      <c r="P51" s="176">
        <v>0.27600000000000002</v>
      </c>
      <c r="Q51" s="176">
        <f>ROUND(E51*P51,2)</f>
        <v>0.28000000000000003</v>
      </c>
      <c r="R51" s="176" t="s">
        <v>197</v>
      </c>
      <c r="S51" s="176" t="s">
        <v>136</v>
      </c>
      <c r="T51" s="177" t="s">
        <v>137</v>
      </c>
      <c r="U51" s="161">
        <v>2.024</v>
      </c>
      <c r="V51" s="161">
        <f>ROUND(E51*U51,2)</f>
        <v>2.02</v>
      </c>
      <c r="W51" s="161"/>
      <c r="X51" s="161" t="s">
        <v>138</v>
      </c>
      <c r="Y51" s="152"/>
      <c r="Z51" s="152"/>
      <c r="AA51" s="152"/>
      <c r="AB51" s="152"/>
      <c r="AC51" s="152"/>
      <c r="AD51" s="152"/>
      <c r="AE51" s="152"/>
      <c r="AF51" s="152"/>
      <c r="AG51" s="152" t="s">
        <v>139</v>
      </c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outlineLevel="1" x14ac:dyDescent="0.25">
      <c r="A52" s="159"/>
      <c r="B52" s="160"/>
      <c r="C52" s="250" t="s">
        <v>203</v>
      </c>
      <c r="D52" s="251"/>
      <c r="E52" s="251"/>
      <c r="F52" s="251"/>
      <c r="G52" s="25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52"/>
      <c r="Z52" s="152"/>
      <c r="AA52" s="152"/>
      <c r="AB52" s="152"/>
      <c r="AC52" s="152"/>
      <c r="AD52" s="152"/>
      <c r="AE52" s="152"/>
      <c r="AF52" s="152"/>
      <c r="AG52" s="152" t="s">
        <v>141</v>
      </c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ht="20.399999999999999" outlineLevel="1" x14ac:dyDescent="0.25">
      <c r="A53" s="171">
        <v>19</v>
      </c>
      <c r="B53" s="172" t="s">
        <v>206</v>
      </c>
      <c r="C53" s="188" t="s">
        <v>207</v>
      </c>
      <c r="D53" s="173" t="s">
        <v>147</v>
      </c>
      <c r="E53" s="174">
        <v>2</v>
      </c>
      <c r="F53" s="175"/>
      <c r="G53" s="176">
        <f>ROUND(E53*F53,2)</f>
        <v>0</v>
      </c>
      <c r="H53" s="175"/>
      <c r="I53" s="176">
        <f>ROUND(E53*H53,2)</f>
        <v>0</v>
      </c>
      <c r="J53" s="175"/>
      <c r="K53" s="176">
        <f>ROUND(E53*J53,2)</f>
        <v>0</v>
      </c>
      <c r="L53" s="176">
        <v>15</v>
      </c>
      <c r="M53" s="176">
        <f>G53*(1+L53/100)</f>
        <v>0</v>
      </c>
      <c r="N53" s="176">
        <v>0</v>
      </c>
      <c r="O53" s="176">
        <f>ROUND(E53*N53,2)</f>
        <v>0</v>
      </c>
      <c r="P53" s="176">
        <v>0.27</v>
      </c>
      <c r="Q53" s="176">
        <f>ROUND(E53*P53,2)</f>
        <v>0.54</v>
      </c>
      <c r="R53" s="176" t="s">
        <v>197</v>
      </c>
      <c r="S53" s="176" t="s">
        <v>136</v>
      </c>
      <c r="T53" s="177" t="s">
        <v>137</v>
      </c>
      <c r="U53" s="161">
        <v>0.70499999999999996</v>
      </c>
      <c r="V53" s="161">
        <f>ROUND(E53*U53,2)</f>
        <v>1.41</v>
      </c>
      <c r="W53" s="161"/>
      <c r="X53" s="161" t="s">
        <v>138</v>
      </c>
      <c r="Y53" s="152"/>
      <c r="Z53" s="152"/>
      <c r="AA53" s="152"/>
      <c r="AB53" s="152"/>
      <c r="AC53" s="152"/>
      <c r="AD53" s="152"/>
      <c r="AE53" s="152"/>
      <c r="AF53" s="152"/>
      <c r="AG53" s="152" t="s">
        <v>139</v>
      </c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outlineLevel="1" x14ac:dyDescent="0.25">
      <c r="A54" s="159"/>
      <c r="B54" s="160"/>
      <c r="C54" s="250" t="s">
        <v>203</v>
      </c>
      <c r="D54" s="251"/>
      <c r="E54" s="251"/>
      <c r="F54" s="251"/>
      <c r="G54" s="25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52"/>
      <c r="Z54" s="152"/>
      <c r="AA54" s="152"/>
      <c r="AB54" s="152"/>
      <c r="AC54" s="152"/>
      <c r="AD54" s="152"/>
      <c r="AE54" s="152"/>
      <c r="AF54" s="152"/>
      <c r="AG54" s="152" t="s">
        <v>141</v>
      </c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ht="20.399999999999999" outlineLevel="1" x14ac:dyDescent="0.25">
      <c r="A55" s="171">
        <v>20</v>
      </c>
      <c r="B55" s="172" t="s">
        <v>208</v>
      </c>
      <c r="C55" s="188" t="s">
        <v>209</v>
      </c>
      <c r="D55" s="173" t="s">
        <v>134</v>
      </c>
      <c r="E55" s="174">
        <v>1</v>
      </c>
      <c r="F55" s="175"/>
      <c r="G55" s="176">
        <f>ROUND(E55*F55,2)</f>
        <v>0</v>
      </c>
      <c r="H55" s="175"/>
      <c r="I55" s="176">
        <f>ROUND(E55*H55,2)</f>
        <v>0</v>
      </c>
      <c r="J55" s="175"/>
      <c r="K55" s="176">
        <f>ROUND(E55*J55,2)</f>
        <v>0</v>
      </c>
      <c r="L55" s="176">
        <v>15</v>
      </c>
      <c r="M55" s="176">
        <f>G55*(1+L55/100)</f>
        <v>0</v>
      </c>
      <c r="N55" s="176">
        <v>0</v>
      </c>
      <c r="O55" s="176">
        <f>ROUND(E55*N55,2)</f>
        <v>0</v>
      </c>
      <c r="P55" s="176">
        <v>1.8</v>
      </c>
      <c r="Q55" s="176">
        <f>ROUND(E55*P55,2)</f>
        <v>1.8</v>
      </c>
      <c r="R55" s="176" t="s">
        <v>197</v>
      </c>
      <c r="S55" s="176" t="s">
        <v>136</v>
      </c>
      <c r="T55" s="177" t="s">
        <v>137</v>
      </c>
      <c r="U55" s="161">
        <v>5.7960000000000003</v>
      </c>
      <c r="V55" s="161">
        <f>ROUND(E55*U55,2)</f>
        <v>5.8</v>
      </c>
      <c r="W55" s="161"/>
      <c r="X55" s="161" t="s">
        <v>138</v>
      </c>
      <c r="Y55" s="152"/>
      <c r="Z55" s="152"/>
      <c r="AA55" s="152"/>
      <c r="AB55" s="152"/>
      <c r="AC55" s="152"/>
      <c r="AD55" s="152"/>
      <c r="AE55" s="152"/>
      <c r="AF55" s="152"/>
      <c r="AG55" s="152" t="s">
        <v>139</v>
      </c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outlineLevel="1" x14ac:dyDescent="0.25">
      <c r="A56" s="159"/>
      <c r="B56" s="160"/>
      <c r="C56" s="250" t="s">
        <v>203</v>
      </c>
      <c r="D56" s="251"/>
      <c r="E56" s="251"/>
      <c r="F56" s="251"/>
      <c r="G56" s="25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52"/>
      <c r="Z56" s="152"/>
      <c r="AA56" s="152"/>
      <c r="AB56" s="152"/>
      <c r="AC56" s="152"/>
      <c r="AD56" s="152"/>
      <c r="AE56" s="152"/>
      <c r="AF56" s="152"/>
      <c r="AG56" s="152" t="s">
        <v>141</v>
      </c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outlineLevel="1" x14ac:dyDescent="0.25">
      <c r="A57" s="171">
        <v>21</v>
      </c>
      <c r="B57" s="172" t="s">
        <v>210</v>
      </c>
      <c r="C57" s="188" t="s">
        <v>211</v>
      </c>
      <c r="D57" s="173" t="s">
        <v>144</v>
      </c>
      <c r="E57" s="174">
        <v>2</v>
      </c>
      <c r="F57" s="175"/>
      <c r="G57" s="176">
        <f>ROUND(E57*F57,2)</f>
        <v>0</v>
      </c>
      <c r="H57" s="175"/>
      <c r="I57" s="176">
        <f>ROUND(E57*H57,2)</f>
        <v>0</v>
      </c>
      <c r="J57" s="175"/>
      <c r="K57" s="176">
        <f>ROUND(E57*J57,2)</f>
        <v>0</v>
      </c>
      <c r="L57" s="176">
        <v>15</v>
      </c>
      <c r="M57" s="176">
        <f>G57*(1+L57/100)</f>
        <v>0</v>
      </c>
      <c r="N57" s="176">
        <v>0</v>
      </c>
      <c r="O57" s="176">
        <f>ROUND(E57*N57,2)</f>
        <v>0</v>
      </c>
      <c r="P57" s="176">
        <v>5.8999999999999997E-2</v>
      </c>
      <c r="Q57" s="176">
        <f>ROUND(E57*P57,2)</f>
        <v>0.12</v>
      </c>
      <c r="R57" s="176" t="s">
        <v>197</v>
      </c>
      <c r="S57" s="176" t="s">
        <v>136</v>
      </c>
      <c r="T57" s="177" t="s">
        <v>137</v>
      </c>
      <c r="U57" s="161">
        <v>1.6359999999999999</v>
      </c>
      <c r="V57" s="161">
        <f>ROUND(E57*U57,2)</f>
        <v>3.27</v>
      </c>
      <c r="W57" s="161"/>
      <c r="X57" s="161" t="s">
        <v>138</v>
      </c>
      <c r="Y57" s="152"/>
      <c r="Z57" s="152"/>
      <c r="AA57" s="152"/>
      <c r="AB57" s="152"/>
      <c r="AC57" s="152"/>
      <c r="AD57" s="152"/>
      <c r="AE57" s="152"/>
      <c r="AF57" s="152"/>
      <c r="AG57" s="152" t="s">
        <v>139</v>
      </c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outlineLevel="1" x14ac:dyDescent="0.25">
      <c r="A58" s="159"/>
      <c r="B58" s="160"/>
      <c r="C58" s="250" t="s">
        <v>212</v>
      </c>
      <c r="D58" s="251"/>
      <c r="E58" s="251"/>
      <c r="F58" s="251"/>
      <c r="G58" s="25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52"/>
      <c r="Z58" s="152"/>
      <c r="AA58" s="152"/>
      <c r="AB58" s="152"/>
      <c r="AC58" s="152"/>
      <c r="AD58" s="152"/>
      <c r="AE58" s="152"/>
      <c r="AF58" s="152"/>
      <c r="AG58" s="152" t="s">
        <v>141</v>
      </c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</row>
    <row r="59" spans="1:60" ht="20.399999999999999" outlineLevel="1" x14ac:dyDescent="0.25">
      <c r="A59" s="171">
        <v>22</v>
      </c>
      <c r="B59" s="172" t="s">
        <v>213</v>
      </c>
      <c r="C59" s="188" t="s">
        <v>214</v>
      </c>
      <c r="D59" s="173" t="s">
        <v>144</v>
      </c>
      <c r="E59" s="174">
        <v>4</v>
      </c>
      <c r="F59" s="175"/>
      <c r="G59" s="176">
        <f>ROUND(E59*F59,2)</f>
        <v>0</v>
      </c>
      <c r="H59" s="175"/>
      <c r="I59" s="176">
        <f>ROUND(E59*H59,2)</f>
        <v>0</v>
      </c>
      <c r="J59" s="175"/>
      <c r="K59" s="176">
        <f>ROUND(E59*J59,2)</f>
        <v>0</v>
      </c>
      <c r="L59" s="176">
        <v>15</v>
      </c>
      <c r="M59" s="176">
        <f>G59*(1+L59/100)</f>
        <v>0</v>
      </c>
      <c r="N59" s="176">
        <v>0</v>
      </c>
      <c r="O59" s="176">
        <f>ROUND(E59*N59,2)</f>
        <v>0</v>
      </c>
      <c r="P59" s="176">
        <v>0.01</v>
      </c>
      <c r="Q59" s="176">
        <f>ROUND(E59*P59,2)</f>
        <v>0.04</v>
      </c>
      <c r="R59" s="176" t="s">
        <v>197</v>
      </c>
      <c r="S59" s="176" t="s">
        <v>136</v>
      </c>
      <c r="T59" s="177" t="s">
        <v>137</v>
      </c>
      <c r="U59" s="161">
        <v>0.41799999999999998</v>
      </c>
      <c r="V59" s="161">
        <f>ROUND(E59*U59,2)</f>
        <v>1.67</v>
      </c>
      <c r="W59" s="161"/>
      <c r="X59" s="161" t="s">
        <v>138</v>
      </c>
      <c r="Y59" s="152"/>
      <c r="Z59" s="152"/>
      <c r="AA59" s="152"/>
      <c r="AB59" s="152"/>
      <c r="AC59" s="152"/>
      <c r="AD59" s="152"/>
      <c r="AE59" s="152"/>
      <c r="AF59" s="152"/>
      <c r="AG59" s="152" t="s">
        <v>139</v>
      </c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outlineLevel="1" x14ac:dyDescent="0.25">
      <c r="A60" s="159"/>
      <c r="B60" s="160"/>
      <c r="C60" s="250" t="s">
        <v>215</v>
      </c>
      <c r="D60" s="251"/>
      <c r="E60" s="251"/>
      <c r="F60" s="251"/>
      <c r="G60" s="25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52"/>
      <c r="Z60" s="152"/>
      <c r="AA60" s="152"/>
      <c r="AB60" s="152"/>
      <c r="AC60" s="152"/>
      <c r="AD60" s="152"/>
      <c r="AE60" s="152"/>
      <c r="AF60" s="152"/>
      <c r="AG60" s="152" t="s">
        <v>141</v>
      </c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ht="20.399999999999999" outlineLevel="1" x14ac:dyDescent="0.25">
      <c r="A61" s="178">
        <v>23</v>
      </c>
      <c r="B61" s="179" t="s">
        <v>216</v>
      </c>
      <c r="C61" s="189" t="s">
        <v>217</v>
      </c>
      <c r="D61" s="180" t="s">
        <v>218</v>
      </c>
      <c r="E61" s="181">
        <v>17</v>
      </c>
      <c r="F61" s="182"/>
      <c r="G61" s="183">
        <f>ROUND(E61*F61,2)</f>
        <v>0</v>
      </c>
      <c r="H61" s="182"/>
      <c r="I61" s="183">
        <f>ROUND(E61*H61,2)</f>
        <v>0</v>
      </c>
      <c r="J61" s="182"/>
      <c r="K61" s="183">
        <f>ROUND(E61*J61,2)</f>
        <v>0</v>
      </c>
      <c r="L61" s="183">
        <v>15</v>
      </c>
      <c r="M61" s="183">
        <f>G61*(1+L61/100)</f>
        <v>0</v>
      </c>
      <c r="N61" s="183">
        <v>0</v>
      </c>
      <c r="O61" s="183">
        <f>ROUND(E61*N61,2)</f>
        <v>0</v>
      </c>
      <c r="P61" s="183">
        <v>8.0000000000000002E-3</v>
      </c>
      <c r="Q61" s="183">
        <f>ROUND(E61*P61,2)</f>
        <v>0.14000000000000001</v>
      </c>
      <c r="R61" s="183" t="s">
        <v>197</v>
      </c>
      <c r="S61" s="183" t="s">
        <v>136</v>
      </c>
      <c r="T61" s="184" t="s">
        <v>137</v>
      </c>
      <c r="U61" s="161">
        <v>0.66800000000000004</v>
      </c>
      <c r="V61" s="161">
        <f>ROUND(E61*U61,2)</f>
        <v>11.36</v>
      </c>
      <c r="W61" s="161"/>
      <c r="X61" s="161" t="s">
        <v>138</v>
      </c>
      <c r="Y61" s="152"/>
      <c r="Z61" s="152"/>
      <c r="AA61" s="152"/>
      <c r="AB61" s="152"/>
      <c r="AC61" s="152"/>
      <c r="AD61" s="152"/>
      <c r="AE61" s="152"/>
      <c r="AF61" s="152"/>
      <c r="AG61" s="152" t="s">
        <v>139</v>
      </c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x14ac:dyDescent="0.25">
      <c r="A62" s="165" t="s">
        <v>130</v>
      </c>
      <c r="B62" s="166" t="s">
        <v>63</v>
      </c>
      <c r="C62" s="187" t="s">
        <v>64</v>
      </c>
      <c r="D62" s="167"/>
      <c r="E62" s="168"/>
      <c r="F62" s="169"/>
      <c r="G62" s="169">
        <f>SUMIF(AG63:AG73,"&lt;&gt;NOR",G63:G73)</f>
        <v>0</v>
      </c>
      <c r="H62" s="169"/>
      <c r="I62" s="169">
        <f>SUM(I63:I73)</f>
        <v>0</v>
      </c>
      <c r="J62" s="169"/>
      <c r="K62" s="169">
        <f>SUM(K63:K73)</f>
        <v>0</v>
      </c>
      <c r="L62" s="169"/>
      <c r="M62" s="169">
        <f>SUM(M63:M73)</f>
        <v>0</v>
      </c>
      <c r="N62" s="169"/>
      <c r="O62" s="169">
        <f>SUM(O63:O73)</f>
        <v>0</v>
      </c>
      <c r="P62" s="169"/>
      <c r="Q62" s="169">
        <f>SUM(Q63:Q73)</f>
        <v>0</v>
      </c>
      <c r="R62" s="169"/>
      <c r="S62" s="169"/>
      <c r="T62" s="170"/>
      <c r="U62" s="164"/>
      <c r="V62" s="164">
        <f>SUM(V63:V73)</f>
        <v>0</v>
      </c>
      <c r="W62" s="164"/>
      <c r="X62" s="164"/>
      <c r="AG62" t="s">
        <v>131</v>
      </c>
    </row>
    <row r="63" spans="1:60" ht="20.399999999999999" outlineLevel="1" x14ac:dyDescent="0.25">
      <c r="A63" s="178">
        <v>24</v>
      </c>
      <c r="B63" s="179" t="s">
        <v>219</v>
      </c>
      <c r="C63" s="189" t="s">
        <v>220</v>
      </c>
      <c r="D63" s="180" t="s">
        <v>221</v>
      </c>
      <c r="E63" s="181">
        <v>3.8109999999999999</v>
      </c>
      <c r="F63" s="182"/>
      <c r="G63" s="183">
        <f>ROUND(E63*F63,2)</f>
        <v>0</v>
      </c>
      <c r="H63" s="182"/>
      <c r="I63" s="183">
        <f>ROUND(E63*H63,2)</f>
        <v>0</v>
      </c>
      <c r="J63" s="182"/>
      <c r="K63" s="183">
        <f>ROUND(E63*J63,2)</f>
        <v>0</v>
      </c>
      <c r="L63" s="183">
        <v>15</v>
      </c>
      <c r="M63" s="183">
        <f>G63*(1+L63/100)</f>
        <v>0</v>
      </c>
      <c r="N63" s="183">
        <v>0</v>
      </c>
      <c r="O63" s="183">
        <f>ROUND(E63*N63,2)</f>
        <v>0</v>
      </c>
      <c r="P63" s="183">
        <v>0</v>
      </c>
      <c r="Q63" s="183">
        <f>ROUND(E63*P63,2)</f>
        <v>0</v>
      </c>
      <c r="R63" s="183"/>
      <c r="S63" s="183" t="s">
        <v>148</v>
      </c>
      <c r="T63" s="184" t="s">
        <v>137</v>
      </c>
      <c r="U63" s="161">
        <v>0</v>
      </c>
      <c r="V63" s="161">
        <f>ROUND(E63*U63,2)</f>
        <v>0</v>
      </c>
      <c r="W63" s="161"/>
      <c r="X63" s="161" t="s">
        <v>138</v>
      </c>
      <c r="Y63" s="152"/>
      <c r="Z63" s="152"/>
      <c r="AA63" s="152"/>
      <c r="AB63" s="152"/>
      <c r="AC63" s="152"/>
      <c r="AD63" s="152"/>
      <c r="AE63" s="152"/>
      <c r="AF63" s="152"/>
      <c r="AG63" s="152" t="s">
        <v>139</v>
      </c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</row>
    <row r="64" spans="1:60" ht="30.6" outlineLevel="1" x14ac:dyDescent="0.25">
      <c r="A64" s="178">
        <v>25</v>
      </c>
      <c r="B64" s="179" t="s">
        <v>222</v>
      </c>
      <c r="C64" s="189" t="s">
        <v>223</v>
      </c>
      <c r="D64" s="180" t="s">
        <v>221</v>
      </c>
      <c r="E64" s="181">
        <v>1.8029999999999999</v>
      </c>
      <c r="F64" s="182"/>
      <c r="G64" s="183">
        <f>ROUND(E64*F64,2)</f>
        <v>0</v>
      </c>
      <c r="H64" s="182"/>
      <c r="I64" s="183">
        <f>ROUND(E64*H64,2)</f>
        <v>0</v>
      </c>
      <c r="J64" s="182"/>
      <c r="K64" s="183">
        <f>ROUND(E64*J64,2)</f>
        <v>0</v>
      </c>
      <c r="L64" s="183">
        <v>15</v>
      </c>
      <c r="M64" s="183">
        <f>G64*(1+L64/100)</f>
        <v>0</v>
      </c>
      <c r="N64" s="183">
        <v>0</v>
      </c>
      <c r="O64" s="183">
        <f>ROUND(E64*N64,2)</f>
        <v>0</v>
      </c>
      <c r="P64" s="183">
        <v>0</v>
      </c>
      <c r="Q64" s="183">
        <f>ROUND(E64*P64,2)</f>
        <v>0</v>
      </c>
      <c r="R64" s="183"/>
      <c r="S64" s="183" t="s">
        <v>148</v>
      </c>
      <c r="T64" s="184" t="s">
        <v>137</v>
      </c>
      <c r="U64" s="161">
        <v>0</v>
      </c>
      <c r="V64" s="161">
        <f>ROUND(E64*U64,2)</f>
        <v>0</v>
      </c>
      <c r="W64" s="161"/>
      <c r="X64" s="161" t="s">
        <v>138</v>
      </c>
      <c r="Y64" s="152"/>
      <c r="Z64" s="152"/>
      <c r="AA64" s="152"/>
      <c r="AB64" s="152"/>
      <c r="AC64" s="152"/>
      <c r="AD64" s="152"/>
      <c r="AE64" s="152"/>
      <c r="AF64" s="152"/>
      <c r="AG64" s="152" t="s">
        <v>139</v>
      </c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ht="20.399999999999999" outlineLevel="1" x14ac:dyDescent="0.25">
      <c r="A65" s="178">
        <v>26</v>
      </c>
      <c r="B65" s="179" t="s">
        <v>224</v>
      </c>
      <c r="C65" s="189" t="s">
        <v>225</v>
      </c>
      <c r="D65" s="180" t="s">
        <v>221</v>
      </c>
      <c r="E65" s="181">
        <v>3.8109999999999999</v>
      </c>
      <c r="F65" s="182"/>
      <c r="G65" s="183">
        <f>ROUND(E65*F65,2)</f>
        <v>0</v>
      </c>
      <c r="H65" s="182"/>
      <c r="I65" s="183">
        <f>ROUND(E65*H65,2)</f>
        <v>0</v>
      </c>
      <c r="J65" s="182"/>
      <c r="K65" s="183">
        <f>ROUND(E65*J65,2)</f>
        <v>0</v>
      </c>
      <c r="L65" s="183">
        <v>15</v>
      </c>
      <c r="M65" s="183">
        <f>G65*(1+L65/100)</f>
        <v>0</v>
      </c>
      <c r="N65" s="183">
        <v>0</v>
      </c>
      <c r="O65" s="183">
        <f>ROUND(E65*N65,2)</f>
        <v>0</v>
      </c>
      <c r="P65" s="183">
        <v>0</v>
      </c>
      <c r="Q65" s="183">
        <f>ROUND(E65*P65,2)</f>
        <v>0</v>
      </c>
      <c r="R65" s="183"/>
      <c r="S65" s="183" t="s">
        <v>148</v>
      </c>
      <c r="T65" s="184" t="s">
        <v>137</v>
      </c>
      <c r="U65" s="161">
        <v>0</v>
      </c>
      <c r="V65" s="161">
        <f>ROUND(E65*U65,2)</f>
        <v>0</v>
      </c>
      <c r="W65" s="161"/>
      <c r="X65" s="161" t="s">
        <v>138</v>
      </c>
      <c r="Y65" s="152"/>
      <c r="Z65" s="152"/>
      <c r="AA65" s="152"/>
      <c r="AB65" s="152"/>
      <c r="AC65" s="152"/>
      <c r="AD65" s="152"/>
      <c r="AE65" s="152"/>
      <c r="AF65" s="152"/>
      <c r="AG65" s="152" t="s">
        <v>139</v>
      </c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ht="20.399999999999999" outlineLevel="1" x14ac:dyDescent="0.25">
      <c r="A66" s="171">
        <v>27</v>
      </c>
      <c r="B66" s="172" t="s">
        <v>226</v>
      </c>
      <c r="C66" s="188" t="s">
        <v>227</v>
      </c>
      <c r="D66" s="173" t="s">
        <v>221</v>
      </c>
      <c r="E66" s="174">
        <v>2.4260000000000002</v>
      </c>
      <c r="F66" s="175"/>
      <c r="G66" s="176">
        <f>ROUND(E66*F66,2)</f>
        <v>0</v>
      </c>
      <c r="H66" s="175"/>
      <c r="I66" s="176">
        <f>ROUND(E66*H66,2)</f>
        <v>0</v>
      </c>
      <c r="J66" s="175"/>
      <c r="K66" s="176">
        <f>ROUND(E66*J66,2)</f>
        <v>0</v>
      </c>
      <c r="L66" s="176">
        <v>15</v>
      </c>
      <c r="M66" s="176">
        <f>G66*(1+L66/100)</f>
        <v>0</v>
      </c>
      <c r="N66" s="176">
        <v>0</v>
      </c>
      <c r="O66" s="176">
        <f>ROUND(E66*N66,2)</f>
        <v>0</v>
      </c>
      <c r="P66" s="176">
        <v>0</v>
      </c>
      <c r="Q66" s="176">
        <f>ROUND(E66*P66,2)</f>
        <v>0</v>
      </c>
      <c r="R66" s="176"/>
      <c r="S66" s="176" t="s">
        <v>148</v>
      </c>
      <c r="T66" s="177" t="s">
        <v>137</v>
      </c>
      <c r="U66" s="161">
        <v>0</v>
      </c>
      <c r="V66" s="161">
        <f>ROUND(E66*U66,2)</f>
        <v>0</v>
      </c>
      <c r="W66" s="161"/>
      <c r="X66" s="161" t="s">
        <v>138</v>
      </c>
      <c r="Y66" s="152"/>
      <c r="Z66" s="152"/>
      <c r="AA66" s="152"/>
      <c r="AB66" s="152"/>
      <c r="AC66" s="152"/>
      <c r="AD66" s="152"/>
      <c r="AE66" s="152"/>
      <c r="AF66" s="152"/>
      <c r="AG66" s="152" t="s">
        <v>139</v>
      </c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</row>
    <row r="67" spans="1:60" outlineLevel="1" x14ac:dyDescent="0.25">
      <c r="A67" s="159"/>
      <c r="B67" s="160"/>
      <c r="C67" s="190" t="s">
        <v>228</v>
      </c>
      <c r="D67" s="162"/>
      <c r="E67" s="163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52"/>
      <c r="Z67" s="152"/>
      <c r="AA67" s="152"/>
      <c r="AB67" s="152"/>
      <c r="AC67" s="152"/>
      <c r="AD67" s="152"/>
      <c r="AE67" s="152"/>
      <c r="AF67" s="152"/>
      <c r="AG67" s="152" t="s">
        <v>152</v>
      </c>
      <c r="AH67" s="152">
        <v>0</v>
      </c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</row>
    <row r="68" spans="1:60" outlineLevel="1" x14ac:dyDescent="0.25">
      <c r="A68" s="159"/>
      <c r="B68" s="160"/>
      <c r="C68" s="190" t="s">
        <v>229</v>
      </c>
      <c r="D68" s="162"/>
      <c r="E68" s="163">
        <v>2.4300000000000002</v>
      </c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52"/>
      <c r="Z68" s="152"/>
      <c r="AA68" s="152"/>
      <c r="AB68" s="152"/>
      <c r="AC68" s="152"/>
      <c r="AD68" s="152"/>
      <c r="AE68" s="152"/>
      <c r="AF68" s="152"/>
      <c r="AG68" s="152" t="s">
        <v>152</v>
      </c>
      <c r="AH68" s="152">
        <v>0</v>
      </c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</row>
    <row r="69" spans="1:60" ht="20.399999999999999" outlineLevel="1" x14ac:dyDescent="0.25">
      <c r="A69" s="178">
        <v>28</v>
      </c>
      <c r="B69" s="179" t="s">
        <v>230</v>
      </c>
      <c r="C69" s="189" t="s">
        <v>231</v>
      </c>
      <c r="D69" s="180" t="s">
        <v>221</v>
      </c>
      <c r="E69" s="181">
        <v>3.8109999999999999</v>
      </c>
      <c r="F69" s="182"/>
      <c r="G69" s="183">
        <f>ROUND(E69*F69,2)</f>
        <v>0</v>
      </c>
      <c r="H69" s="182"/>
      <c r="I69" s="183">
        <f>ROUND(E69*H69,2)</f>
        <v>0</v>
      </c>
      <c r="J69" s="182"/>
      <c r="K69" s="183">
        <f>ROUND(E69*J69,2)</f>
        <v>0</v>
      </c>
      <c r="L69" s="183">
        <v>15</v>
      </c>
      <c r="M69" s="183">
        <f>G69*(1+L69/100)</f>
        <v>0</v>
      </c>
      <c r="N69" s="183">
        <v>0</v>
      </c>
      <c r="O69" s="183">
        <f>ROUND(E69*N69,2)</f>
        <v>0</v>
      </c>
      <c r="P69" s="183">
        <v>0</v>
      </c>
      <c r="Q69" s="183">
        <f>ROUND(E69*P69,2)</f>
        <v>0</v>
      </c>
      <c r="R69" s="183"/>
      <c r="S69" s="183" t="s">
        <v>148</v>
      </c>
      <c r="T69" s="184" t="s">
        <v>137</v>
      </c>
      <c r="U69" s="161">
        <v>0</v>
      </c>
      <c r="V69" s="161">
        <f>ROUND(E69*U69,2)</f>
        <v>0</v>
      </c>
      <c r="W69" s="161"/>
      <c r="X69" s="161" t="s">
        <v>138</v>
      </c>
      <c r="Y69" s="152"/>
      <c r="Z69" s="152"/>
      <c r="AA69" s="152"/>
      <c r="AB69" s="152"/>
      <c r="AC69" s="152"/>
      <c r="AD69" s="152"/>
      <c r="AE69" s="152"/>
      <c r="AF69" s="152"/>
      <c r="AG69" s="152" t="s">
        <v>139</v>
      </c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60" ht="20.399999999999999" outlineLevel="1" x14ac:dyDescent="0.25">
      <c r="A70" s="171">
        <v>29</v>
      </c>
      <c r="B70" s="172" t="s">
        <v>232</v>
      </c>
      <c r="C70" s="188" t="s">
        <v>233</v>
      </c>
      <c r="D70" s="173" t="s">
        <v>221</v>
      </c>
      <c r="E70" s="174">
        <v>26.686</v>
      </c>
      <c r="F70" s="175"/>
      <c r="G70" s="176">
        <f>ROUND(E70*F70,2)</f>
        <v>0</v>
      </c>
      <c r="H70" s="175"/>
      <c r="I70" s="176">
        <f>ROUND(E70*H70,2)</f>
        <v>0</v>
      </c>
      <c r="J70" s="175"/>
      <c r="K70" s="176">
        <f>ROUND(E70*J70,2)</f>
        <v>0</v>
      </c>
      <c r="L70" s="176">
        <v>15</v>
      </c>
      <c r="M70" s="176">
        <f>G70*(1+L70/100)</f>
        <v>0</v>
      </c>
      <c r="N70" s="176">
        <v>0</v>
      </c>
      <c r="O70" s="176">
        <f>ROUND(E70*N70,2)</f>
        <v>0</v>
      </c>
      <c r="P70" s="176">
        <v>0</v>
      </c>
      <c r="Q70" s="176">
        <f>ROUND(E70*P70,2)</f>
        <v>0</v>
      </c>
      <c r="R70" s="176"/>
      <c r="S70" s="176" t="s">
        <v>148</v>
      </c>
      <c r="T70" s="177" t="s">
        <v>137</v>
      </c>
      <c r="U70" s="161">
        <v>0</v>
      </c>
      <c r="V70" s="161">
        <f>ROUND(E70*U70,2)</f>
        <v>0</v>
      </c>
      <c r="W70" s="161"/>
      <c r="X70" s="161" t="s">
        <v>138</v>
      </c>
      <c r="Y70" s="152"/>
      <c r="Z70" s="152"/>
      <c r="AA70" s="152"/>
      <c r="AB70" s="152"/>
      <c r="AC70" s="152"/>
      <c r="AD70" s="152"/>
      <c r="AE70" s="152"/>
      <c r="AF70" s="152"/>
      <c r="AG70" s="152" t="s">
        <v>139</v>
      </c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</row>
    <row r="71" spans="1:60" outlineLevel="1" x14ac:dyDescent="0.25">
      <c r="A71" s="159"/>
      <c r="B71" s="160"/>
      <c r="C71" s="190" t="s">
        <v>234</v>
      </c>
      <c r="D71" s="162"/>
      <c r="E71" s="163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52"/>
      <c r="Z71" s="152"/>
      <c r="AA71" s="152"/>
      <c r="AB71" s="152"/>
      <c r="AC71" s="152"/>
      <c r="AD71" s="152"/>
      <c r="AE71" s="152"/>
      <c r="AF71" s="152"/>
      <c r="AG71" s="152" t="s">
        <v>152</v>
      </c>
      <c r="AH71" s="152">
        <v>0</v>
      </c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</row>
    <row r="72" spans="1:60" outlineLevel="1" x14ac:dyDescent="0.25">
      <c r="A72" s="159"/>
      <c r="B72" s="160"/>
      <c r="C72" s="190" t="s">
        <v>235</v>
      </c>
      <c r="D72" s="162"/>
      <c r="E72" s="163">
        <v>26.69</v>
      </c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52"/>
      <c r="Z72" s="152"/>
      <c r="AA72" s="152"/>
      <c r="AB72" s="152"/>
      <c r="AC72" s="152"/>
      <c r="AD72" s="152"/>
      <c r="AE72" s="152"/>
      <c r="AF72" s="152"/>
      <c r="AG72" s="152" t="s">
        <v>152</v>
      </c>
      <c r="AH72" s="152">
        <v>0</v>
      </c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</row>
    <row r="73" spans="1:60" outlineLevel="1" x14ac:dyDescent="0.25">
      <c r="A73" s="178">
        <v>30</v>
      </c>
      <c r="B73" s="179" t="s">
        <v>236</v>
      </c>
      <c r="C73" s="189" t="s">
        <v>237</v>
      </c>
      <c r="D73" s="180" t="s">
        <v>221</v>
      </c>
      <c r="E73" s="181">
        <v>3.8109999999999999</v>
      </c>
      <c r="F73" s="182"/>
      <c r="G73" s="183">
        <f>ROUND(E73*F73,2)</f>
        <v>0</v>
      </c>
      <c r="H73" s="182"/>
      <c r="I73" s="183">
        <f>ROUND(E73*H73,2)</f>
        <v>0</v>
      </c>
      <c r="J73" s="182"/>
      <c r="K73" s="183">
        <f>ROUND(E73*J73,2)</f>
        <v>0</v>
      </c>
      <c r="L73" s="183">
        <v>15</v>
      </c>
      <c r="M73" s="183">
        <f>G73*(1+L73/100)</f>
        <v>0</v>
      </c>
      <c r="N73" s="183">
        <v>0</v>
      </c>
      <c r="O73" s="183">
        <f>ROUND(E73*N73,2)</f>
        <v>0</v>
      </c>
      <c r="P73" s="183">
        <v>0</v>
      </c>
      <c r="Q73" s="183">
        <f>ROUND(E73*P73,2)</f>
        <v>0</v>
      </c>
      <c r="R73" s="183"/>
      <c r="S73" s="183" t="s">
        <v>148</v>
      </c>
      <c r="T73" s="184" t="s">
        <v>137</v>
      </c>
      <c r="U73" s="161">
        <v>0</v>
      </c>
      <c r="V73" s="161">
        <f>ROUND(E73*U73,2)</f>
        <v>0</v>
      </c>
      <c r="W73" s="161"/>
      <c r="X73" s="161" t="s">
        <v>138</v>
      </c>
      <c r="Y73" s="152"/>
      <c r="Z73" s="152"/>
      <c r="AA73" s="152"/>
      <c r="AB73" s="152"/>
      <c r="AC73" s="152"/>
      <c r="AD73" s="152"/>
      <c r="AE73" s="152"/>
      <c r="AF73" s="152"/>
      <c r="AG73" s="152" t="s">
        <v>139</v>
      </c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</row>
    <row r="74" spans="1:60" x14ac:dyDescent="0.25">
      <c r="A74" s="165" t="s">
        <v>130</v>
      </c>
      <c r="B74" s="166" t="s">
        <v>65</v>
      </c>
      <c r="C74" s="187" t="s">
        <v>66</v>
      </c>
      <c r="D74" s="167"/>
      <c r="E74" s="168"/>
      <c r="F74" s="169"/>
      <c r="G74" s="169">
        <f>SUMIF(AG75:AG77,"&lt;&gt;NOR",G75:G77)</f>
        <v>0</v>
      </c>
      <c r="H74" s="169"/>
      <c r="I74" s="169">
        <f>SUM(I75:I77)</f>
        <v>0</v>
      </c>
      <c r="J74" s="169"/>
      <c r="K74" s="169">
        <f>SUM(K75:K77)</f>
        <v>0</v>
      </c>
      <c r="L74" s="169"/>
      <c r="M74" s="169">
        <f>SUM(M75:M77)</f>
        <v>0</v>
      </c>
      <c r="N74" s="169"/>
      <c r="O74" s="169">
        <f>SUM(O75:O77)</f>
        <v>0</v>
      </c>
      <c r="P74" s="169"/>
      <c r="Q74" s="169">
        <f>SUM(Q75:Q77)</f>
        <v>0</v>
      </c>
      <c r="R74" s="169"/>
      <c r="S74" s="169"/>
      <c r="T74" s="170"/>
      <c r="U74" s="164"/>
      <c r="V74" s="164">
        <f>SUM(V75:V77)</f>
        <v>2.0099999999999998</v>
      </c>
      <c r="W74" s="164"/>
      <c r="X74" s="164"/>
      <c r="AG74" t="s">
        <v>131</v>
      </c>
    </row>
    <row r="75" spans="1:60" outlineLevel="1" x14ac:dyDescent="0.25">
      <c r="A75" s="171">
        <v>31</v>
      </c>
      <c r="B75" s="172" t="s">
        <v>238</v>
      </c>
      <c r="C75" s="188" t="s">
        <v>239</v>
      </c>
      <c r="D75" s="173" t="s">
        <v>221</v>
      </c>
      <c r="E75" s="174">
        <v>6.5380000000000003</v>
      </c>
      <c r="F75" s="175"/>
      <c r="G75" s="176">
        <f>ROUND(E75*F75,2)</f>
        <v>0</v>
      </c>
      <c r="H75" s="175"/>
      <c r="I75" s="176">
        <f>ROUND(E75*H75,2)</f>
        <v>0</v>
      </c>
      <c r="J75" s="175"/>
      <c r="K75" s="176">
        <f>ROUND(E75*J75,2)</f>
        <v>0</v>
      </c>
      <c r="L75" s="176">
        <v>15</v>
      </c>
      <c r="M75" s="176">
        <f>G75*(1+L75/100)</f>
        <v>0</v>
      </c>
      <c r="N75" s="176">
        <v>0</v>
      </c>
      <c r="O75" s="176">
        <f>ROUND(E75*N75,2)</f>
        <v>0</v>
      </c>
      <c r="P75" s="176">
        <v>0</v>
      </c>
      <c r="Q75" s="176">
        <f>ROUND(E75*P75,2)</f>
        <v>0</v>
      </c>
      <c r="R75" s="176" t="s">
        <v>160</v>
      </c>
      <c r="S75" s="176" t="s">
        <v>136</v>
      </c>
      <c r="T75" s="177" t="s">
        <v>137</v>
      </c>
      <c r="U75" s="161">
        <v>0.307</v>
      </c>
      <c r="V75" s="161">
        <f>ROUND(E75*U75,2)</f>
        <v>2.0099999999999998</v>
      </c>
      <c r="W75" s="161"/>
      <c r="X75" s="161" t="s">
        <v>138</v>
      </c>
      <c r="Y75" s="152"/>
      <c r="Z75" s="152"/>
      <c r="AA75" s="152"/>
      <c r="AB75" s="152"/>
      <c r="AC75" s="152"/>
      <c r="AD75" s="152"/>
      <c r="AE75" s="152"/>
      <c r="AF75" s="152"/>
      <c r="AG75" s="152" t="s">
        <v>139</v>
      </c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</row>
    <row r="76" spans="1:60" ht="21" outlineLevel="1" x14ac:dyDescent="0.25">
      <c r="A76" s="159"/>
      <c r="B76" s="160"/>
      <c r="C76" s="250" t="s">
        <v>240</v>
      </c>
      <c r="D76" s="251"/>
      <c r="E76" s="251"/>
      <c r="F76" s="251"/>
      <c r="G76" s="25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52"/>
      <c r="Z76" s="152"/>
      <c r="AA76" s="152"/>
      <c r="AB76" s="152"/>
      <c r="AC76" s="152"/>
      <c r="AD76" s="152"/>
      <c r="AE76" s="152"/>
      <c r="AF76" s="152"/>
      <c r="AG76" s="152" t="s">
        <v>141</v>
      </c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85" t="str">
        <f>C76</f>
        <v>přesun hmot pro budovy občanské výstavby (JKSO 801), budovy pro bydlení (JKSO 803) budovy pro výrobu a služby (JKSO 812) s nosnou svislou konstrukcí zděnou z cihel nebo tvárnic nebo kovovou</v>
      </c>
      <c r="BB76" s="152"/>
      <c r="BC76" s="152"/>
      <c r="BD76" s="152"/>
      <c r="BE76" s="152"/>
      <c r="BF76" s="152"/>
      <c r="BG76" s="152"/>
      <c r="BH76" s="152"/>
    </row>
    <row r="77" spans="1:60" outlineLevel="1" x14ac:dyDescent="0.25">
      <c r="A77" s="159"/>
      <c r="B77" s="160"/>
      <c r="C77" s="254" t="s">
        <v>241</v>
      </c>
      <c r="D77" s="255"/>
      <c r="E77" s="255"/>
      <c r="F77" s="255"/>
      <c r="G77" s="255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52"/>
      <c r="Z77" s="152"/>
      <c r="AA77" s="152"/>
      <c r="AB77" s="152"/>
      <c r="AC77" s="152"/>
      <c r="AD77" s="152"/>
      <c r="AE77" s="152"/>
      <c r="AF77" s="152"/>
      <c r="AG77" s="152" t="s">
        <v>242</v>
      </c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</row>
    <row r="78" spans="1:60" x14ac:dyDescent="0.25">
      <c r="A78" s="165" t="s">
        <v>130</v>
      </c>
      <c r="B78" s="166" t="s">
        <v>67</v>
      </c>
      <c r="C78" s="187" t="s">
        <v>68</v>
      </c>
      <c r="D78" s="167"/>
      <c r="E78" s="168"/>
      <c r="F78" s="169"/>
      <c r="G78" s="169">
        <f>SUMIF(AG79:AG79,"&lt;&gt;NOR",G79:G79)</f>
        <v>0</v>
      </c>
      <c r="H78" s="169"/>
      <c r="I78" s="169">
        <f>SUM(I79:I79)</f>
        <v>0</v>
      </c>
      <c r="J78" s="169"/>
      <c r="K78" s="169">
        <f>SUM(K79:K79)</f>
        <v>0</v>
      </c>
      <c r="L78" s="169"/>
      <c r="M78" s="169">
        <f>SUM(M79:M79)</f>
        <v>0</v>
      </c>
      <c r="N78" s="169"/>
      <c r="O78" s="169">
        <f>SUM(O79:O79)</f>
        <v>0</v>
      </c>
      <c r="P78" s="169"/>
      <c r="Q78" s="169">
        <f>SUM(Q79:Q79)</f>
        <v>0</v>
      </c>
      <c r="R78" s="169"/>
      <c r="S78" s="169"/>
      <c r="T78" s="170"/>
      <c r="U78" s="164"/>
      <c r="V78" s="164">
        <f>SUM(V79:V79)</f>
        <v>0</v>
      </c>
      <c r="W78" s="164"/>
      <c r="X78" s="164"/>
      <c r="AG78" t="s">
        <v>131</v>
      </c>
    </row>
    <row r="79" spans="1:60" outlineLevel="1" x14ac:dyDescent="0.25">
      <c r="A79" s="178">
        <v>32</v>
      </c>
      <c r="B79" s="179" t="s">
        <v>243</v>
      </c>
      <c r="C79" s="189" t="s">
        <v>244</v>
      </c>
      <c r="D79" s="180" t="s">
        <v>0</v>
      </c>
      <c r="E79" s="181">
        <v>2.7E-2</v>
      </c>
      <c r="F79" s="182"/>
      <c r="G79" s="183">
        <f>ROUND(E79*F79,2)</f>
        <v>0</v>
      </c>
      <c r="H79" s="182"/>
      <c r="I79" s="183">
        <f>ROUND(E79*H79,2)</f>
        <v>0</v>
      </c>
      <c r="J79" s="182"/>
      <c r="K79" s="183">
        <f>ROUND(E79*J79,2)</f>
        <v>0</v>
      </c>
      <c r="L79" s="183">
        <v>15</v>
      </c>
      <c r="M79" s="183">
        <f>G79*(1+L79/100)</f>
        <v>0</v>
      </c>
      <c r="N79" s="183">
        <v>0</v>
      </c>
      <c r="O79" s="183">
        <f>ROUND(E79*N79,2)</f>
        <v>0</v>
      </c>
      <c r="P79" s="183">
        <v>0</v>
      </c>
      <c r="Q79" s="183">
        <f>ROUND(E79*P79,2)</f>
        <v>0</v>
      </c>
      <c r="R79" s="183"/>
      <c r="S79" s="183" t="s">
        <v>148</v>
      </c>
      <c r="T79" s="184" t="s">
        <v>137</v>
      </c>
      <c r="U79" s="161">
        <v>0</v>
      </c>
      <c r="V79" s="161">
        <f>ROUND(E79*U79,2)</f>
        <v>0</v>
      </c>
      <c r="W79" s="161"/>
      <c r="X79" s="161" t="s">
        <v>138</v>
      </c>
      <c r="Y79" s="152"/>
      <c r="Z79" s="152"/>
      <c r="AA79" s="152"/>
      <c r="AB79" s="152"/>
      <c r="AC79" s="152"/>
      <c r="AD79" s="152"/>
      <c r="AE79" s="152"/>
      <c r="AF79" s="152"/>
      <c r="AG79" s="152" t="s">
        <v>139</v>
      </c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</row>
    <row r="80" spans="1:60" x14ac:dyDescent="0.25">
      <c r="A80" s="165" t="s">
        <v>130</v>
      </c>
      <c r="B80" s="166" t="s">
        <v>69</v>
      </c>
      <c r="C80" s="187" t="s">
        <v>28</v>
      </c>
      <c r="D80" s="167"/>
      <c r="E80" s="168"/>
      <c r="F80" s="169"/>
      <c r="G80" s="169">
        <f>SUMIF(AG81:AG82,"&lt;&gt;NOR",G81:G82)</f>
        <v>0</v>
      </c>
      <c r="H80" s="169"/>
      <c r="I80" s="169">
        <f>SUM(I81:I82)</f>
        <v>0</v>
      </c>
      <c r="J80" s="169"/>
      <c r="K80" s="169">
        <f>SUM(K81:K82)</f>
        <v>0</v>
      </c>
      <c r="L80" s="169"/>
      <c r="M80" s="169">
        <f>SUM(M81:M82)</f>
        <v>0</v>
      </c>
      <c r="N80" s="169"/>
      <c r="O80" s="169">
        <f>SUM(O81:O82)</f>
        <v>0</v>
      </c>
      <c r="P80" s="169"/>
      <c r="Q80" s="169">
        <f>SUM(Q81:Q82)</f>
        <v>0</v>
      </c>
      <c r="R80" s="169"/>
      <c r="S80" s="169"/>
      <c r="T80" s="170"/>
      <c r="U80" s="164"/>
      <c r="V80" s="164">
        <f>SUM(V81:V82)</f>
        <v>0</v>
      </c>
      <c r="W80" s="164"/>
      <c r="X80" s="164"/>
      <c r="AG80" t="s">
        <v>131</v>
      </c>
    </row>
    <row r="81" spans="1:60" outlineLevel="1" x14ac:dyDescent="0.25">
      <c r="A81" s="178">
        <v>33</v>
      </c>
      <c r="B81" s="179" t="s">
        <v>245</v>
      </c>
      <c r="C81" s="189" t="s">
        <v>246</v>
      </c>
      <c r="D81" s="180" t="s">
        <v>0</v>
      </c>
      <c r="E81" s="181">
        <v>0.01</v>
      </c>
      <c r="F81" s="182"/>
      <c r="G81" s="183">
        <f>ROUND(E81*F81,2)</f>
        <v>0</v>
      </c>
      <c r="H81" s="182"/>
      <c r="I81" s="183">
        <f>ROUND(E81*H81,2)</f>
        <v>0</v>
      </c>
      <c r="J81" s="182"/>
      <c r="K81" s="183">
        <f>ROUND(E81*J81,2)</f>
        <v>0</v>
      </c>
      <c r="L81" s="183">
        <v>15</v>
      </c>
      <c r="M81" s="183">
        <f>G81*(1+L81/100)</f>
        <v>0</v>
      </c>
      <c r="N81" s="183">
        <v>0</v>
      </c>
      <c r="O81" s="183">
        <f>ROUND(E81*N81,2)</f>
        <v>0</v>
      </c>
      <c r="P81" s="183">
        <v>0</v>
      </c>
      <c r="Q81" s="183">
        <f>ROUND(E81*P81,2)</f>
        <v>0</v>
      </c>
      <c r="R81" s="183"/>
      <c r="S81" s="183" t="s">
        <v>148</v>
      </c>
      <c r="T81" s="184" t="s">
        <v>137</v>
      </c>
      <c r="U81" s="161">
        <v>0</v>
      </c>
      <c r="V81" s="161">
        <f>ROUND(E81*U81,2)</f>
        <v>0</v>
      </c>
      <c r="W81" s="161"/>
      <c r="X81" s="161" t="s">
        <v>138</v>
      </c>
      <c r="Y81" s="152"/>
      <c r="Z81" s="152"/>
      <c r="AA81" s="152"/>
      <c r="AB81" s="152"/>
      <c r="AC81" s="152"/>
      <c r="AD81" s="152"/>
      <c r="AE81" s="152"/>
      <c r="AF81" s="152"/>
      <c r="AG81" s="152" t="s">
        <v>139</v>
      </c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</row>
    <row r="82" spans="1:60" ht="30.6" outlineLevel="1" x14ac:dyDescent="0.25">
      <c r="A82" s="178">
        <v>34</v>
      </c>
      <c r="B82" s="179" t="s">
        <v>247</v>
      </c>
      <c r="C82" s="189" t="s">
        <v>248</v>
      </c>
      <c r="D82" s="180" t="s">
        <v>249</v>
      </c>
      <c r="E82" s="181">
        <v>1</v>
      </c>
      <c r="F82" s="182"/>
      <c r="G82" s="183">
        <f>ROUND(E82*F82,2)</f>
        <v>0</v>
      </c>
      <c r="H82" s="182"/>
      <c r="I82" s="183">
        <f>ROUND(E82*H82,2)</f>
        <v>0</v>
      </c>
      <c r="J82" s="182"/>
      <c r="K82" s="183">
        <f>ROUND(E82*J82,2)</f>
        <v>0</v>
      </c>
      <c r="L82" s="183">
        <v>15</v>
      </c>
      <c r="M82" s="183">
        <f>G82*(1+L82/100)</f>
        <v>0</v>
      </c>
      <c r="N82" s="183">
        <v>0</v>
      </c>
      <c r="O82" s="183">
        <f>ROUND(E82*N82,2)</f>
        <v>0</v>
      </c>
      <c r="P82" s="183">
        <v>0</v>
      </c>
      <c r="Q82" s="183">
        <f>ROUND(E82*P82,2)</f>
        <v>0</v>
      </c>
      <c r="R82" s="183"/>
      <c r="S82" s="183" t="s">
        <v>148</v>
      </c>
      <c r="T82" s="184" t="s">
        <v>137</v>
      </c>
      <c r="U82" s="161">
        <v>0</v>
      </c>
      <c r="V82" s="161">
        <f>ROUND(E82*U82,2)</f>
        <v>0</v>
      </c>
      <c r="W82" s="161"/>
      <c r="X82" s="161" t="s">
        <v>138</v>
      </c>
      <c r="Y82" s="152"/>
      <c r="Z82" s="152"/>
      <c r="AA82" s="152"/>
      <c r="AB82" s="152"/>
      <c r="AC82" s="152"/>
      <c r="AD82" s="152"/>
      <c r="AE82" s="152"/>
      <c r="AF82" s="152"/>
      <c r="AG82" s="152" t="s">
        <v>139</v>
      </c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</row>
    <row r="83" spans="1:60" x14ac:dyDescent="0.25">
      <c r="A83" s="165" t="s">
        <v>130</v>
      </c>
      <c r="B83" s="166" t="s">
        <v>70</v>
      </c>
      <c r="C83" s="187" t="s">
        <v>71</v>
      </c>
      <c r="D83" s="167"/>
      <c r="E83" s="168"/>
      <c r="F83" s="169"/>
      <c r="G83" s="169">
        <f>SUMIF(AG84:AG90,"&lt;&gt;NOR",G84:G90)</f>
        <v>0</v>
      </c>
      <c r="H83" s="169"/>
      <c r="I83" s="169">
        <f>SUM(I84:I90)</f>
        <v>0</v>
      </c>
      <c r="J83" s="169"/>
      <c r="K83" s="169">
        <f>SUM(K84:K90)</f>
        <v>0</v>
      </c>
      <c r="L83" s="169"/>
      <c r="M83" s="169">
        <f>SUM(M84:M90)</f>
        <v>0</v>
      </c>
      <c r="N83" s="169"/>
      <c r="O83" s="169">
        <f>SUM(O84:O90)</f>
        <v>0.02</v>
      </c>
      <c r="P83" s="169"/>
      <c r="Q83" s="169">
        <f>SUM(Q84:Q90)</f>
        <v>0</v>
      </c>
      <c r="R83" s="169"/>
      <c r="S83" s="169"/>
      <c r="T83" s="170"/>
      <c r="U83" s="164"/>
      <c r="V83" s="164">
        <f>SUM(V84:V90)</f>
        <v>0</v>
      </c>
      <c r="W83" s="164"/>
      <c r="X83" s="164"/>
      <c r="AG83" t="s">
        <v>131</v>
      </c>
    </row>
    <row r="84" spans="1:60" outlineLevel="1" x14ac:dyDescent="0.25">
      <c r="A84" s="171">
        <v>35</v>
      </c>
      <c r="B84" s="172" t="s">
        <v>250</v>
      </c>
      <c r="C84" s="188" t="s">
        <v>251</v>
      </c>
      <c r="D84" s="173" t="s">
        <v>0</v>
      </c>
      <c r="E84" s="174">
        <v>78.06</v>
      </c>
      <c r="F84" s="175"/>
      <c r="G84" s="176">
        <f>ROUND(E84*F84,2)</f>
        <v>0</v>
      </c>
      <c r="H84" s="175"/>
      <c r="I84" s="176">
        <f>ROUND(E84*H84,2)</f>
        <v>0</v>
      </c>
      <c r="J84" s="175"/>
      <c r="K84" s="176">
        <f>ROUND(E84*J84,2)</f>
        <v>0</v>
      </c>
      <c r="L84" s="176">
        <v>15</v>
      </c>
      <c r="M84" s="176">
        <f>G84*(1+L84/100)</f>
        <v>0</v>
      </c>
      <c r="N84" s="176">
        <v>0</v>
      </c>
      <c r="O84" s="176">
        <f>ROUND(E84*N84,2)</f>
        <v>0</v>
      </c>
      <c r="P84" s="176">
        <v>0</v>
      </c>
      <c r="Q84" s="176">
        <f>ROUND(E84*P84,2)</f>
        <v>0</v>
      </c>
      <c r="R84" s="176" t="s">
        <v>252</v>
      </c>
      <c r="S84" s="176" t="s">
        <v>136</v>
      </c>
      <c r="T84" s="177" t="s">
        <v>137</v>
      </c>
      <c r="U84" s="161">
        <v>0</v>
      </c>
      <c r="V84" s="161">
        <f>ROUND(E84*U84,2)</f>
        <v>0</v>
      </c>
      <c r="W84" s="161"/>
      <c r="X84" s="161" t="s">
        <v>138</v>
      </c>
      <c r="Y84" s="152"/>
      <c r="Z84" s="152"/>
      <c r="AA84" s="152"/>
      <c r="AB84" s="152"/>
      <c r="AC84" s="152"/>
      <c r="AD84" s="152"/>
      <c r="AE84" s="152"/>
      <c r="AF84" s="152"/>
      <c r="AG84" s="152" t="s">
        <v>253</v>
      </c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</row>
    <row r="85" spans="1:60" outlineLevel="1" x14ac:dyDescent="0.25">
      <c r="A85" s="159"/>
      <c r="B85" s="160"/>
      <c r="C85" s="250" t="s">
        <v>254</v>
      </c>
      <c r="D85" s="251"/>
      <c r="E85" s="251"/>
      <c r="F85" s="251"/>
      <c r="G85" s="25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52"/>
      <c r="Z85" s="152"/>
      <c r="AA85" s="152"/>
      <c r="AB85" s="152"/>
      <c r="AC85" s="152"/>
      <c r="AD85" s="152"/>
      <c r="AE85" s="152"/>
      <c r="AF85" s="152"/>
      <c r="AG85" s="152" t="s">
        <v>141</v>
      </c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</row>
    <row r="86" spans="1:60" ht="30.6" outlineLevel="1" x14ac:dyDescent="0.25">
      <c r="A86" s="171">
        <v>36</v>
      </c>
      <c r="B86" s="172" t="s">
        <v>255</v>
      </c>
      <c r="C86" s="188" t="s">
        <v>256</v>
      </c>
      <c r="D86" s="173" t="s">
        <v>144</v>
      </c>
      <c r="E86" s="174">
        <v>3</v>
      </c>
      <c r="F86" s="175"/>
      <c r="G86" s="176">
        <f>ROUND(E86*F86,2)</f>
        <v>0</v>
      </c>
      <c r="H86" s="175"/>
      <c r="I86" s="176">
        <f>ROUND(E86*H86,2)</f>
        <v>0</v>
      </c>
      <c r="J86" s="175"/>
      <c r="K86" s="176">
        <f>ROUND(E86*J86,2)</f>
        <v>0</v>
      </c>
      <c r="L86" s="176">
        <v>15</v>
      </c>
      <c r="M86" s="176">
        <f>G86*(1+L86/100)</f>
        <v>0</v>
      </c>
      <c r="N86" s="176">
        <v>1.08E-3</v>
      </c>
      <c r="O86" s="176">
        <f>ROUND(E86*N86,2)</f>
        <v>0</v>
      </c>
      <c r="P86" s="176">
        <v>0</v>
      </c>
      <c r="Q86" s="176">
        <f>ROUND(E86*P86,2)</f>
        <v>0</v>
      </c>
      <c r="R86" s="176"/>
      <c r="S86" s="176" t="s">
        <v>148</v>
      </c>
      <c r="T86" s="177" t="s">
        <v>137</v>
      </c>
      <c r="U86" s="161">
        <v>0</v>
      </c>
      <c r="V86" s="161">
        <f>ROUND(E86*U86,2)</f>
        <v>0</v>
      </c>
      <c r="W86" s="161"/>
      <c r="X86" s="161" t="s">
        <v>138</v>
      </c>
      <c r="Y86" s="152"/>
      <c r="Z86" s="152"/>
      <c r="AA86" s="152"/>
      <c r="AB86" s="152"/>
      <c r="AC86" s="152"/>
      <c r="AD86" s="152"/>
      <c r="AE86" s="152"/>
      <c r="AF86" s="152"/>
      <c r="AG86" s="152" t="s">
        <v>253</v>
      </c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</row>
    <row r="87" spans="1:60" outlineLevel="1" x14ac:dyDescent="0.25">
      <c r="A87" s="159"/>
      <c r="B87" s="160"/>
      <c r="C87" s="252" t="s">
        <v>257</v>
      </c>
      <c r="D87" s="253"/>
      <c r="E87" s="253"/>
      <c r="F87" s="253"/>
      <c r="G87" s="253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52"/>
      <c r="Z87" s="152"/>
      <c r="AA87" s="152"/>
      <c r="AB87" s="152"/>
      <c r="AC87" s="152"/>
      <c r="AD87" s="152"/>
      <c r="AE87" s="152"/>
      <c r="AF87" s="152"/>
      <c r="AG87" s="152" t="s">
        <v>242</v>
      </c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</row>
    <row r="88" spans="1:60" outlineLevel="1" x14ac:dyDescent="0.25">
      <c r="A88" s="178">
        <v>37</v>
      </c>
      <c r="B88" s="179" t="s">
        <v>258</v>
      </c>
      <c r="C88" s="189" t="s">
        <v>259</v>
      </c>
      <c r="D88" s="180" t="s">
        <v>144</v>
      </c>
      <c r="E88" s="181">
        <v>3</v>
      </c>
      <c r="F88" s="182"/>
      <c r="G88" s="183">
        <f>ROUND(E88*F88,2)</f>
        <v>0</v>
      </c>
      <c r="H88" s="182"/>
      <c r="I88" s="183">
        <f>ROUND(E88*H88,2)</f>
        <v>0</v>
      </c>
      <c r="J88" s="182"/>
      <c r="K88" s="183">
        <f>ROUND(E88*J88,2)</f>
        <v>0</v>
      </c>
      <c r="L88" s="183">
        <v>15</v>
      </c>
      <c r="M88" s="183">
        <f>G88*(1+L88/100)</f>
        <v>0</v>
      </c>
      <c r="N88" s="183">
        <v>1.3600000000000001E-3</v>
      </c>
      <c r="O88" s="183">
        <f>ROUND(E88*N88,2)</f>
        <v>0</v>
      </c>
      <c r="P88" s="183">
        <v>0</v>
      </c>
      <c r="Q88" s="183">
        <f>ROUND(E88*P88,2)</f>
        <v>0</v>
      </c>
      <c r="R88" s="183"/>
      <c r="S88" s="183" t="s">
        <v>148</v>
      </c>
      <c r="T88" s="184" t="s">
        <v>137</v>
      </c>
      <c r="U88" s="161">
        <v>0</v>
      </c>
      <c r="V88" s="161">
        <f>ROUND(E88*U88,2)</f>
        <v>0</v>
      </c>
      <c r="W88" s="161"/>
      <c r="X88" s="161" t="s">
        <v>156</v>
      </c>
      <c r="Y88" s="152"/>
      <c r="Z88" s="152"/>
      <c r="AA88" s="152"/>
      <c r="AB88" s="152"/>
      <c r="AC88" s="152"/>
      <c r="AD88" s="152"/>
      <c r="AE88" s="152"/>
      <c r="AF88" s="152"/>
      <c r="AG88" s="152" t="s">
        <v>157</v>
      </c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</row>
    <row r="89" spans="1:60" ht="20.399999999999999" outlineLevel="1" x14ac:dyDescent="0.25">
      <c r="A89" s="178">
        <v>38</v>
      </c>
      <c r="B89" s="179" t="s">
        <v>260</v>
      </c>
      <c r="C89" s="189" t="s">
        <v>261</v>
      </c>
      <c r="D89" s="180" t="s">
        <v>147</v>
      </c>
      <c r="E89" s="181">
        <v>3</v>
      </c>
      <c r="F89" s="182"/>
      <c r="G89" s="183">
        <f>ROUND(E89*F89,2)</f>
        <v>0</v>
      </c>
      <c r="H89" s="182"/>
      <c r="I89" s="183">
        <f>ROUND(E89*H89,2)</f>
        <v>0</v>
      </c>
      <c r="J89" s="182"/>
      <c r="K89" s="183">
        <f>ROUND(E89*J89,2)</f>
        <v>0</v>
      </c>
      <c r="L89" s="183">
        <v>15</v>
      </c>
      <c r="M89" s="183">
        <f>G89*(1+L89/100)</f>
        <v>0</v>
      </c>
      <c r="N89" s="183">
        <v>4.7999999999999996E-3</v>
      </c>
      <c r="O89" s="183">
        <f>ROUND(E89*N89,2)</f>
        <v>0.01</v>
      </c>
      <c r="P89" s="183">
        <v>0</v>
      </c>
      <c r="Q89" s="183">
        <f>ROUND(E89*P89,2)</f>
        <v>0</v>
      </c>
      <c r="R89" s="183"/>
      <c r="S89" s="183" t="s">
        <v>148</v>
      </c>
      <c r="T89" s="184" t="s">
        <v>137</v>
      </c>
      <c r="U89" s="161">
        <v>0</v>
      </c>
      <c r="V89" s="161">
        <f>ROUND(E89*U89,2)</f>
        <v>0</v>
      </c>
      <c r="W89" s="161"/>
      <c r="X89" s="161" t="s">
        <v>156</v>
      </c>
      <c r="Y89" s="152"/>
      <c r="Z89" s="152"/>
      <c r="AA89" s="152"/>
      <c r="AB89" s="152"/>
      <c r="AC89" s="152"/>
      <c r="AD89" s="152"/>
      <c r="AE89" s="152"/>
      <c r="AF89" s="152"/>
      <c r="AG89" s="152" t="s">
        <v>157</v>
      </c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</row>
    <row r="90" spans="1:60" outlineLevel="1" x14ac:dyDescent="0.25">
      <c r="A90" s="178">
        <v>39</v>
      </c>
      <c r="B90" s="179" t="s">
        <v>262</v>
      </c>
      <c r="C90" s="189" t="s">
        <v>263</v>
      </c>
      <c r="D90" s="180" t="s">
        <v>144</v>
      </c>
      <c r="E90" s="181">
        <v>3</v>
      </c>
      <c r="F90" s="182"/>
      <c r="G90" s="183">
        <f>ROUND(E90*F90,2)</f>
        <v>0</v>
      </c>
      <c r="H90" s="182"/>
      <c r="I90" s="183">
        <f>ROUND(E90*H90,2)</f>
        <v>0</v>
      </c>
      <c r="J90" s="182"/>
      <c r="K90" s="183">
        <f>ROUND(E90*J90,2)</f>
        <v>0</v>
      </c>
      <c r="L90" s="183">
        <v>15</v>
      </c>
      <c r="M90" s="183">
        <f>G90*(1+L90/100)</f>
        <v>0</v>
      </c>
      <c r="N90" s="183">
        <v>2.0200000000000001E-3</v>
      </c>
      <c r="O90" s="183">
        <f>ROUND(E90*N90,2)</f>
        <v>0.01</v>
      </c>
      <c r="P90" s="183">
        <v>0</v>
      </c>
      <c r="Q90" s="183">
        <f>ROUND(E90*P90,2)</f>
        <v>0</v>
      </c>
      <c r="R90" s="183"/>
      <c r="S90" s="183" t="s">
        <v>148</v>
      </c>
      <c r="T90" s="184" t="s">
        <v>137</v>
      </c>
      <c r="U90" s="161">
        <v>0</v>
      </c>
      <c r="V90" s="161">
        <f>ROUND(E90*U90,2)</f>
        <v>0</v>
      </c>
      <c r="W90" s="161"/>
      <c r="X90" s="161" t="s">
        <v>156</v>
      </c>
      <c r="Y90" s="152"/>
      <c r="Z90" s="152"/>
      <c r="AA90" s="152"/>
      <c r="AB90" s="152"/>
      <c r="AC90" s="152"/>
      <c r="AD90" s="152"/>
      <c r="AE90" s="152"/>
      <c r="AF90" s="152"/>
      <c r="AG90" s="152" t="s">
        <v>157</v>
      </c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</row>
    <row r="91" spans="1:60" x14ac:dyDescent="0.25">
      <c r="A91" s="165" t="s">
        <v>130</v>
      </c>
      <c r="B91" s="166" t="s">
        <v>72</v>
      </c>
      <c r="C91" s="187" t="s">
        <v>73</v>
      </c>
      <c r="D91" s="167"/>
      <c r="E91" s="168"/>
      <c r="F91" s="169"/>
      <c r="G91" s="169">
        <f>SUMIF(AG92:AG97,"&lt;&gt;NOR",G92:G97)</f>
        <v>0</v>
      </c>
      <c r="H91" s="169"/>
      <c r="I91" s="169">
        <f>SUM(I92:I97)</f>
        <v>0</v>
      </c>
      <c r="J91" s="169"/>
      <c r="K91" s="169">
        <f>SUM(K92:K97)</f>
        <v>0</v>
      </c>
      <c r="L91" s="169"/>
      <c r="M91" s="169">
        <f>SUM(M92:M97)</f>
        <v>0</v>
      </c>
      <c r="N91" s="169"/>
      <c r="O91" s="169">
        <f>SUM(O92:O97)</f>
        <v>6.0000000000000005E-2</v>
      </c>
      <c r="P91" s="169"/>
      <c r="Q91" s="169">
        <f>SUM(Q92:Q97)</f>
        <v>0</v>
      </c>
      <c r="R91" s="169"/>
      <c r="S91" s="169"/>
      <c r="T91" s="170"/>
      <c r="U91" s="164"/>
      <c r="V91" s="164">
        <f>SUM(V92:V97)</f>
        <v>3.06</v>
      </c>
      <c r="W91" s="164"/>
      <c r="X91" s="164"/>
      <c r="AG91" t="s">
        <v>131</v>
      </c>
    </row>
    <row r="92" spans="1:60" outlineLevel="1" x14ac:dyDescent="0.25">
      <c r="A92" s="178">
        <v>40</v>
      </c>
      <c r="B92" s="179" t="s">
        <v>264</v>
      </c>
      <c r="C92" s="189" t="s">
        <v>265</v>
      </c>
      <c r="D92" s="180" t="s">
        <v>147</v>
      </c>
      <c r="E92" s="181">
        <v>8.5</v>
      </c>
      <c r="F92" s="182"/>
      <c r="G92" s="183">
        <f>ROUND(E92*F92,2)</f>
        <v>0</v>
      </c>
      <c r="H92" s="182"/>
      <c r="I92" s="183">
        <f>ROUND(E92*H92,2)</f>
        <v>0</v>
      </c>
      <c r="J92" s="182"/>
      <c r="K92" s="183">
        <f>ROUND(E92*J92,2)</f>
        <v>0</v>
      </c>
      <c r="L92" s="183">
        <v>15</v>
      </c>
      <c r="M92" s="183">
        <f>G92*(1+L92/100)</f>
        <v>0</v>
      </c>
      <c r="N92" s="183">
        <v>6.0000000000000001E-3</v>
      </c>
      <c r="O92" s="183">
        <f>ROUND(E92*N92,2)</f>
        <v>0.05</v>
      </c>
      <c r="P92" s="183">
        <v>0</v>
      </c>
      <c r="Q92" s="183">
        <f>ROUND(E92*P92,2)</f>
        <v>0</v>
      </c>
      <c r="R92" s="183" t="s">
        <v>266</v>
      </c>
      <c r="S92" s="183" t="s">
        <v>136</v>
      </c>
      <c r="T92" s="184" t="s">
        <v>137</v>
      </c>
      <c r="U92" s="161">
        <v>0.36</v>
      </c>
      <c r="V92" s="161">
        <f>ROUND(E92*U92,2)</f>
        <v>3.06</v>
      </c>
      <c r="W92" s="161"/>
      <c r="X92" s="161" t="s">
        <v>138</v>
      </c>
      <c r="Y92" s="152"/>
      <c r="Z92" s="152"/>
      <c r="AA92" s="152"/>
      <c r="AB92" s="152"/>
      <c r="AC92" s="152"/>
      <c r="AD92" s="152"/>
      <c r="AE92" s="152"/>
      <c r="AF92" s="152"/>
      <c r="AG92" s="152" t="s">
        <v>253</v>
      </c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</row>
    <row r="93" spans="1:60" outlineLevel="1" x14ac:dyDescent="0.25">
      <c r="A93" s="171">
        <v>41</v>
      </c>
      <c r="B93" s="172" t="s">
        <v>267</v>
      </c>
      <c r="C93" s="188" t="s">
        <v>268</v>
      </c>
      <c r="D93" s="173" t="s">
        <v>0</v>
      </c>
      <c r="E93" s="174">
        <v>104.89</v>
      </c>
      <c r="F93" s="175"/>
      <c r="G93" s="176">
        <f>ROUND(E93*F93,2)</f>
        <v>0</v>
      </c>
      <c r="H93" s="175"/>
      <c r="I93" s="176">
        <f>ROUND(E93*H93,2)</f>
        <v>0</v>
      </c>
      <c r="J93" s="175"/>
      <c r="K93" s="176">
        <f>ROUND(E93*J93,2)</f>
        <v>0</v>
      </c>
      <c r="L93" s="176">
        <v>15</v>
      </c>
      <c r="M93" s="176">
        <f>G93*(1+L93/100)</f>
        <v>0</v>
      </c>
      <c r="N93" s="176">
        <v>0</v>
      </c>
      <c r="O93" s="176">
        <f>ROUND(E93*N93,2)</f>
        <v>0</v>
      </c>
      <c r="P93" s="176">
        <v>0</v>
      </c>
      <c r="Q93" s="176">
        <f>ROUND(E93*P93,2)</f>
        <v>0</v>
      </c>
      <c r="R93" s="176" t="s">
        <v>266</v>
      </c>
      <c r="S93" s="176" t="s">
        <v>136</v>
      </c>
      <c r="T93" s="177" t="s">
        <v>137</v>
      </c>
      <c r="U93" s="161">
        <v>0</v>
      </c>
      <c r="V93" s="161">
        <f>ROUND(E93*U93,2)</f>
        <v>0</v>
      </c>
      <c r="W93" s="161"/>
      <c r="X93" s="161" t="s">
        <v>138</v>
      </c>
      <c r="Y93" s="152"/>
      <c r="Z93" s="152"/>
      <c r="AA93" s="152"/>
      <c r="AB93" s="152"/>
      <c r="AC93" s="152"/>
      <c r="AD93" s="152"/>
      <c r="AE93" s="152"/>
      <c r="AF93" s="152"/>
      <c r="AG93" s="152" t="s">
        <v>253</v>
      </c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</row>
    <row r="94" spans="1:60" outlineLevel="1" x14ac:dyDescent="0.25">
      <c r="A94" s="159"/>
      <c r="B94" s="160"/>
      <c r="C94" s="250" t="s">
        <v>254</v>
      </c>
      <c r="D94" s="251"/>
      <c r="E94" s="251"/>
      <c r="F94" s="251"/>
      <c r="G94" s="25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52"/>
      <c r="Z94" s="152"/>
      <c r="AA94" s="152"/>
      <c r="AB94" s="152"/>
      <c r="AC94" s="152"/>
      <c r="AD94" s="152"/>
      <c r="AE94" s="152"/>
      <c r="AF94" s="152"/>
      <c r="AG94" s="152" t="s">
        <v>141</v>
      </c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</row>
    <row r="95" spans="1:60" outlineLevel="1" x14ac:dyDescent="0.25">
      <c r="A95" s="171">
        <v>42</v>
      </c>
      <c r="B95" s="172" t="s">
        <v>269</v>
      </c>
      <c r="C95" s="188" t="s">
        <v>270</v>
      </c>
      <c r="D95" s="173" t="s">
        <v>147</v>
      </c>
      <c r="E95" s="174">
        <v>8.9250000000000007</v>
      </c>
      <c r="F95" s="175"/>
      <c r="G95" s="176">
        <f>ROUND(E95*F95,2)</f>
        <v>0</v>
      </c>
      <c r="H95" s="175"/>
      <c r="I95" s="176">
        <f>ROUND(E95*H95,2)</f>
        <v>0</v>
      </c>
      <c r="J95" s="175"/>
      <c r="K95" s="176">
        <f>ROUND(E95*J95,2)</f>
        <v>0</v>
      </c>
      <c r="L95" s="176">
        <v>15</v>
      </c>
      <c r="M95" s="176">
        <f>G95*(1+L95/100)</f>
        <v>0</v>
      </c>
      <c r="N95" s="176">
        <v>1E-3</v>
      </c>
      <c r="O95" s="176">
        <f>ROUND(E95*N95,2)</f>
        <v>0.01</v>
      </c>
      <c r="P95" s="176">
        <v>0</v>
      </c>
      <c r="Q95" s="176">
        <f>ROUND(E95*P95,2)</f>
        <v>0</v>
      </c>
      <c r="R95" s="176"/>
      <c r="S95" s="176" t="s">
        <v>148</v>
      </c>
      <c r="T95" s="177" t="s">
        <v>137</v>
      </c>
      <c r="U95" s="161">
        <v>0</v>
      </c>
      <c r="V95" s="161">
        <f>ROUND(E95*U95,2)</f>
        <v>0</v>
      </c>
      <c r="W95" s="161"/>
      <c r="X95" s="161" t="s">
        <v>156</v>
      </c>
      <c r="Y95" s="152"/>
      <c r="Z95" s="152"/>
      <c r="AA95" s="152"/>
      <c r="AB95" s="152"/>
      <c r="AC95" s="152"/>
      <c r="AD95" s="152"/>
      <c r="AE95" s="152"/>
      <c r="AF95" s="152"/>
      <c r="AG95" s="152" t="s">
        <v>157</v>
      </c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</row>
    <row r="96" spans="1:60" outlineLevel="1" x14ac:dyDescent="0.25">
      <c r="A96" s="159"/>
      <c r="B96" s="160"/>
      <c r="C96" s="190" t="s">
        <v>271</v>
      </c>
      <c r="D96" s="162"/>
      <c r="E96" s="163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52"/>
      <c r="Z96" s="152"/>
      <c r="AA96" s="152"/>
      <c r="AB96" s="152"/>
      <c r="AC96" s="152"/>
      <c r="AD96" s="152"/>
      <c r="AE96" s="152"/>
      <c r="AF96" s="152"/>
      <c r="AG96" s="152" t="s">
        <v>152</v>
      </c>
      <c r="AH96" s="152">
        <v>0</v>
      </c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</row>
    <row r="97" spans="1:60" outlineLevel="1" x14ac:dyDescent="0.25">
      <c r="A97" s="159"/>
      <c r="B97" s="160"/>
      <c r="C97" s="190" t="s">
        <v>272</v>
      </c>
      <c r="D97" s="162"/>
      <c r="E97" s="163">
        <v>8.93</v>
      </c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52"/>
      <c r="Z97" s="152"/>
      <c r="AA97" s="152"/>
      <c r="AB97" s="152"/>
      <c r="AC97" s="152"/>
      <c r="AD97" s="152"/>
      <c r="AE97" s="152"/>
      <c r="AF97" s="152"/>
      <c r="AG97" s="152" t="s">
        <v>152</v>
      </c>
      <c r="AH97" s="152">
        <v>0</v>
      </c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</row>
    <row r="98" spans="1:60" x14ac:dyDescent="0.25">
      <c r="A98" s="165" t="s">
        <v>130</v>
      </c>
      <c r="B98" s="166" t="s">
        <v>74</v>
      </c>
      <c r="C98" s="187" t="s">
        <v>75</v>
      </c>
      <c r="D98" s="167"/>
      <c r="E98" s="168"/>
      <c r="F98" s="169"/>
      <c r="G98" s="169">
        <f>SUMIF(AG99:AG99,"&lt;&gt;NOR",G99:G99)</f>
        <v>0</v>
      </c>
      <c r="H98" s="169"/>
      <c r="I98" s="169">
        <f>SUM(I99:I99)</f>
        <v>0</v>
      </c>
      <c r="J98" s="169"/>
      <c r="K98" s="169">
        <f>SUM(K99:K99)</f>
        <v>0</v>
      </c>
      <c r="L98" s="169"/>
      <c r="M98" s="169">
        <f>SUM(M99:M99)</f>
        <v>0</v>
      </c>
      <c r="N98" s="169"/>
      <c r="O98" s="169">
        <f>SUM(O99:O99)</f>
        <v>0.02</v>
      </c>
      <c r="P98" s="169"/>
      <c r="Q98" s="169">
        <f>SUM(Q99:Q99)</f>
        <v>0</v>
      </c>
      <c r="R98" s="169"/>
      <c r="S98" s="169"/>
      <c r="T98" s="170"/>
      <c r="U98" s="164"/>
      <c r="V98" s="164">
        <f>SUM(V99:V99)</f>
        <v>0</v>
      </c>
      <c r="W98" s="164"/>
      <c r="X98" s="164"/>
      <c r="AG98" t="s">
        <v>131</v>
      </c>
    </row>
    <row r="99" spans="1:60" outlineLevel="1" x14ac:dyDescent="0.25">
      <c r="A99" s="178">
        <v>43</v>
      </c>
      <c r="B99" s="179" t="s">
        <v>273</v>
      </c>
      <c r="C99" s="189" t="s">
        <v>274</v>
      </c>
      <c r="D99" s="180" t="s">
        <v>249</v>
      </c>
      <c r="E99" s="181">
        <v>1</v>
      </c>
      <c r="F99" s="182"/>
      <c r="G99" s="183">
        <f>ROUND(E99*F99,2)</f>
        <v>0</v>
      </c>
      <c r="H99" s="182"/>
      <c r="I99" s="183">
        <f>ROUND(E99*H99,2)</f>
        <v>0</v>
      </c>
      <c r="J99" s="182"/>
      <c r="K99" s="183">
        <f>ROUND(E99*J99,2)</f>
        <v>0</v>
      </c>
      <c r="L99" s="183">
        <v>15</v>
      </c>
      <c r="M99" s="183">
        <f>G99*(1+L99/100)</f>
        <v>0</v>
      </c>
      <c r="N99" s="183">
        <v>1.7639999999999999E-2</v>
      </c>
      <c r="O99" s="183">
        <f>ROUND(E99*N99,2)</f>
        <v>0.02</v>
      </c>
      <c r="P99" s="183">
        <v>0</v>
      </c>
      <c r="Q99" s="183">
        <f>ROUND(E99*P99,2)</f>
        <v>0</v>
      </c>
      <c r="R99" s="183"/>
      <c r="S99" s="183" t="s">
        <v>148</v>
      </c>
      <c r="T99" s="184" t="s">
        <v>137</v>
      </c>
      <c r="U99" s="161">
        <v>0</v>
      </c>
      <c r="V99" s="161">
        <f>ROUND(E99*U99,2)</f>
        <v>0</v>
      </c>
      <c r="W99" s="161"/>
      <c r="X99" s="161" t="s">
        <v>138</v>
      </c>
      <c r="Y99" s="152"/>
      <c r="Z99" s="152"/>
      <c r="AA99" s="152"/>
      <c r="AB99" s="152"/>
      <c r="AC99" s="152"/>
      <c r="AD99" s="152"/>
      <c r="AE99" s="152"/>
      <c r="AF99" s="152"/>
      <c r="AG99" s="152" t="s">
        <v>253</v>
      </c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</row>
    <row r="100" spans="1:60" x14ac:dyDescent="0.25">
      <c r="A100" s="165" t="s">
        <v>130</v>
      </c>
      <c r="B100" s="166" t="s">
        <v>76</v>
      </c>
      <c r="C100" s="187" t="s">
        <v>77</v>
      </c>
      <c r="D100" s="167"/>
      <c r="E100" s="168"/>
      <c r="F100" s="169"/>
      <c r="G100" s="169">
        <f>SUMIF(AG101:AG101,"&lt;&gt;NOR",G101:G101)</f>
        <v>0</v>
      </c>
      <c r="H100" s="169"/>
      <c r="I100" s="169">
        <f>SUM(I101:I101)</f>
        <v>0</v>
      </c>
      <c r="J100" s="169"/>
      <c r="K100" s="169">
        <f>SUM(K101:K101)</f>
        <v>0</v>
      </c>
      <c r="L100" s="169"/>
      <c r="M100" s="169">
        <f>SUM(M101:M101)</f>
        <v>0</v>
      </c>
      <c r="N100" s="169"/>
      <c r="O100" s="169">
        <f>SUM(O101:O101)</f>
        <v>0.05</v>
      </c>
      <c r="P100" s="169"/>
      <c r="Q100" s="169">
        <f>SUM(Q101:Q101)</f>
        <v>0</v>
      </c>
      <c r="R100" s="169"/>
      <c r="S100" s="169"/>
      <c r="T100" s="170"/>
      <c r="U100" s="164"/>
      <c r="V100" s="164">
        <f>SUM(V101:V101)</f>
        <v>0</v>
      </c>
      <c r="W100" s="164"/>
      <c r="X100" s="164"/>
      <c r="AG100" t="s">
        <v>131</v>
      </c>
    </row>
    <row r="101" spans="1:60" outlineLevel="1" x14ac:dyDescent="0.25">
      <c r="A101" s="178">
        <v>44</v>
      </c>
      <c r="B101" s="179" t="s">
        <v>275</v>
      </c>
      <c r="C101" s="189" t="s">
        <v>274</v>
      </c>
      <c r="D101" s="180" t="s">
        <v>249</v>
      </c>
      <c r="E101" s="181">
        <v>1</v>
      </c>
      <c r="F101" s="182"/>
      <c r="G101" s="183">
        <f>ROUND(E101*F101,2)</f>
        <v>0</v>
      </c>
      <c r="H101" s="182"/>
      <c r="I101" s="183">
        <f>ROUND(E101*H101,2)</f>
        <v>0</v>
      </c>
      <c r="J101" s="182"/>
      <c r="K101" s="183">
        <f>ROUND(E101*J101,2)</f>
        <v>0</v>
      </c>
      <c r="L101" s="183">
        <v>15</v>
      </c>
      <c r="M101" s="183">
        <f>G101*(1+L101/100)</f>
        <v>0</v>
      </c>
      <c r="N101" s="183">
        <v>4.9369999999999997E-2</v>
      </c>
      <c r="O101" s="183">
        <f>ROUND(E101*N101,2)</f>
        <v>0.05</v>
      </c>
      <c r="P101" s="183">
        <v>0</v>
      </c>
      <c r="Q101" s="183">
        <f>ROUND(E101*P101,2)</f>
        <v>0</v>
      </c>
      <c r="R101" s="183"/>
      <c r="S101" s="183" t="s">
        <v>148</v>
      </c>
      <c r="T101" s="184" t="s">
        <v>137</v>
      </c>
      <c r="U101" s="161">
        <v>0</v>
      </c>
      <c r="V101" s="161">
        <f>ROUND(E101*U101,2)</f>
        <v>0</v>
      </c>
      <c r="W101" s="161"/>
      <c r="X101" s="161" t="s">
        <v>138</v>
      </c>
      <c r="Y101" s="152"/>
      <c r="Z101" s="152"/>
      <c r="AA101" s="152"/>
      <c r="AB101" s="152"/>
      <c r="AC101" s="152"/>
      <c r="AD101" s="152"/>
      <c r="AE101" s="152"/>
      <c r="AF101" s="152"/>
      <c r="AG101" s="152" t="s">
        <v>253</v>
      </c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</row>
    <row r="102" spans="1:60" x14ac:dyDescent="0.25">
      <c r="A102" s="165" t="s">
        <v>130</v>
      </c>
      <c r="B102" s="166" t="s">
        <v>78</v>
      </c>
      <c r="C102" s="187" t="s">
        <v>79</v>
      </c>
      <c r="D102" s="167"/>
      <c r="E102" s="168"/>
      <c r="F102" s="169"/>
      <c r="G102" s="169">
        <f>SUMIF(AG103:AG103,"&lt;&gt;NOR",G103:G103)</f>
        <v>0</v>
      </c>
      <c r="H102" s="169"/>
      <c r="I102" s="169">
        <f>SUM(I103:I103)</f>
        <v>0</v>
      </c>
      <c r="J102" s="169"/>
      <c r="K102" s="169">
        <f>SUM(K103:K103)</f>
        <v>0</v>
      </c>
      <c r="L102" s="169"/>
      <c r="M102" s="169">
        <f>SUM(M103:M103)</f>
        <v>0</v>
      </c>
      <c r="N102" s="169"/>
      <c r="O102" s="169">
        <f>SUM(O103:O103)</f>
        <v>0</v>
      </c>
      <c r="P102" s="169"/>
      <c r="Q102" s="169">
        <f>SUM(Q103:Q103)</f>
        <v>0</v>
      </c>
      <c r="R102" s="169"/>
      <c r="S102" s="169"/>
      <c r="T102" s="170"/>
      <c r="U102" s="164"/>
      <c r="V102" s="164">
        <f>SUM(V103:V103)</f>
        <v>0</v>
      </c>
      <c r="W102" s="164"/>
      <c r="X102" s="164"/>
      <c r="AG102" t="s">
        <v>131</v>
      </c>
    </row>
    <row r="103" spans="1:60" outlineLevel="1" x14ac:dyDescent="0.25">
      <c r="A103" s="178">
        <v>45</v>
      </c>
      <c r="B103" s="179" t="s">
        <v>276</v>
      </c>
      <c r="C103" s="189" t="s">
        <v>274</v>
      </c>
      <c r="D103" s="180" t="s">
        <v>249</v>
      </c>
      <c r="E103" s="181">
        <v>1</v>
      </c>
      <c r="F103" s="182"/>
      <c r="G103" s="183">
        <f>ROUND(E103*F103,2)</f>
        <v>0</v>
      </c>
      <c r="H103" s="182"/>
      <c r="I103" s="183">
        <f>ROUND(E103*H103,2)</f>
        <v>0</v>
      </c>
      <c r="J103" s="182"/>
      <c r="K103" s="183">
        <f>ROUND(E103*J103,2)</f>
        <v>0</v>
      </c>
      <c r="L103" s="183">
        <v>15</v>
      </c>
      <c r="M103" s="183">
        <f>G103*(1+L103/100)</f>
        <v>0</v>
      </c>
      <c r="N103" s="183">
        <v>3.7599999999999999E-3</v>
      </c>
      <c r="O103" s="183">
        <f>ROUND(E103*N103,2)</f>
        <v>0</v>
      </c>
      <c r="P103" s="183">
        <v>0</v>
      </c>
      <c r="Q103" s="183">
        <f>ROUND(E103*P103,2)</f>
        <v>0</v>
      </c>
      <c r="R103" s="183"/>
      <c r="S103" s="183" t="s">
        <v>148</v>
      </c>
      <c r="T103" s="184" t="s">
        <v>137</v>
      </c>
      <c r="U103" s="161">
        <v>0</v>
      </c>
      <c r="V103" s="161">
        <f>ROUND(E103*U103,2)</f>
        <v>0</v>
      </c>
      <c r="W103" s="161"/>
      <c r="X103" s="161" t="s">
        <v>138</v>
      </c>
      <c r="Y103" s="152"/>
      <c r="Z103" s="152"/>
      <c r="AA103" s="152"/>
      <c r="AB103" s="152"/>
      <c r="AC103" s="152"/>
      <c r="AD103" s="152"/>
      <c r="AE103" s="152"/>
      <c r="AF103" s="152"/>
      <c r="AG103" s="152" t="s">
        <v>253</v>
      </c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</row>
    <row r="104" spans="1:60" x14ac:dyDescent="0.25">
      <c r="A104" s="165" t="s">
        <v>130</v>
      </c>
      <c r="B104" s="166" t="s">
        <v>80</v>
      </c>
      <c r="C104" s="187" t="s">
        <v>81</v>
      </c>
      <c r="D104" s="167"/>
      <c r="E104" s="168"/>
      <c r="F104" s="169"/>
      <c r="G104" s="169">
        <f>SUMIF(AG105:AG105,"&lt;&gt;NOR",G105:G105)</f>
        <v>0</v>
      </c>
      <c r="H104" s="169"/>
      <c r="I104" s="169">
        <f>SUM(I105:I105)</f>
        <v>0</v>
      </c>
      <c r="J104" s="169"/>
      <c r="K104" s="169">
        <f>SUM(K105:K105)</f>
        <v>0</v>
      </c>
      <c r="L104" s="169"/>
      <c r="M104" s="169">
        <f>SUM(M105:M105)</f>
        <v>0</v>
      </c>
      <c r="N104" s="169"/>
      <c r="O104" s="169">
        <f>SUM(O105:O105)</f>
        <v>0.03</v>
      </c>
      <c r="P104" s="169"/>
      <c r="Q104" s="169">
        <f>SUM(Q105:Q105)</f>
        <v>0</v>
      </c>
      <c r="R104" s="169"/>
      <c r="S104" s="169"/>
      <c r="T104" s="170"/>
      <c r="U104" s="164"/>
      <c r="V104" s="164">
        <f>SUM(V105:V105)</f>
        <v>0</v>
      </c>
      <c r="W104" s="164"/>
      <c r="X104" s="164"/>
      <c r="AG104" t="s">
        <v>131</v>
      </c>
    </row>
    <row r="105" spans="1:60" outlineLevel="1" x14ac:dyDescent="0.25">
      <c r="A105" s="178">
        <v>46</v>
      </c>
      <c r="B105" s="179" t="s">
        <v>277</v>
      </c>
      <c r="C105" s="189" t="s">
        <v>278</v>
      </c>
      <c r="D105" s="180" t="s">
        <v>249</v>
      </c>
      <c r="E105" s="181">
        <v>1</v>
      </c>
      <c r="F105" s="182"/>
      <c r="G105" s="183">
        <f>ROUND(E105*F105,2)</f>
        <v>0</v>
      </c>
      <c r="H105" s="182"/>
      <c r="I105" s="183">
        <f>ROUND(E105*H105,2)</f>
        <v>0</v>
      </c>
      <c r="J105" s="182"/>
      <c r="K105" s="183">
        <f>ROUND(E105*J105,2)</f>
        <v>0</v>
      </c>
      <c r="L105" s="183">
        <v>15</v>
      </c>
      <c r="M105" s="183">
        <f>G105*(1+L105/100)</f>
        <v>0</v>
      </c>
      <c r="N105" s="183">
        <v>2.5190000000000001E-2</v>
      </c>
      <c r="O105" s="183">
        <f>ROUND(E105*N105,2)</f>
        <v>0.03</v>
      </c>
      <c r="P105" s="183">
        <v>0</v>
      </c>
      <c r="Q105" s="183">
        <f>ROUND(E105*P105,2)</f>
        <v>0</v>
      </c>
      <c r="R105" s="183"/>
      <c r="S105" s="183" t="s">
        <v>148</v>
      </c>
      <c r="T105" s="184" t="s">
        <v>137</v>
      </c>
      <c r="U105" s="161">
        <v>0</v>
      </c>
      <c r="V105" s="161">
        <f>ROUND(E105*U105,2)</f>
        <v>0</v>
      </c>
      <c r="W105" s="161"/>
      <c r="X105" s="161" t="s">
        <v>138</v>
      </c>
      <c r="Y105" s="152"/>
      <c r="Z105" s="152"/>
      <c r="AA105" s="152"/>
      <c r="AB105" s="152"/>
      <c r="AC105" s="152"/>
      <c r="AD105" s="152"/>
      <c r="AE105" s="152"/>
      <c r="AF105" s="152"/>
      <c r="AG105" s="152" t="s">
        <v>253</v>
      </c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</row>
    <row r="106" spans="1:60" x14ac:dyDescent="0.25">
      <c r="A106" s="165" t="s">
        <v>130</v>
      </c>
      <c r="B106" s="166" t="s">
        <v>82</v>
      </c>
      <c r="C106" s="187" t="s">
        <v>83</v>
      </c>
      <c r="D106" s="167"/>
      <c r="E106" s="168"/>
      <c r="F106" s="169"/>
      <c r="G106" s="169">
        <f>SUMIF(AG107:AG108,"&lt;&gt;NOR",G107:G108)</f>
        <v>0</v>
      </c>
      <c r="H106" s="169"/>
      <c r="I106" s="169">
        <f>SUM(I107:I108)</f>
        <v>0</v>
      </c>
      <c r="J106" s="169"/>
      <c r="K106" s="169">
        <f>SUM(K107:K108)</f>
        <v>0</v>
      </c>
      <c r="L106" s="169"/>
      <c r="M106" s="169">
        <f>SUM(M107:M108)</f>
        <v>0</v>
      </c>
      <c r="N106" s="169"/>
      <c r="O106" s="169">
        <f>SUM(O107:O108)</f>
        <v>0</v>
      </c>
      <c r="P106" s="169"/>
      <c r="Q106" s="169">
        <f>SUM(Q107:Q108)</f>
        <v>0</v>
      </c>
      <c r="R106" s="169"/>
      <c r="S106" s="169"/>
      <c r="T106" s="170"/>
      <c r="U106" s="164"/>
      <c r="V106" s="164">
        <f>SUM(V107:V108)</f>
        <v>0</v>
      </c>
      <c r="W106" s="164"/>
      <c r="X106" s="164"/>
      <c r="AG106" t="s">
        <v>131</v>
      </c>
    </row>
    <row r="107" spans="1:60" outlineLevel="1" x14ac:dyDescent="0.25">
      <c r="A107" s="178">
        <v>47</v>
      </c>
      <c r="B107" s="179" t="s">
        <v>279</v>
      </c>
      <c r="C107" s="189" t="s">
        <v>280</v>
      </c>
      <c r="D107" s="180" t="s">
        <v>249</v>
      </c>
      <c r="E107" s="181">
        <v>1</v>
      </c>
      <c r="F107" s="182"/>
      <c r="G107" s="183">
        <f>ROUND(E107*F107,2)</f>
        <v>0</v>
      </c>
      <c r="H107" s="182"/>
      <c r="I107" s="183">
        <f>ROUND(E107*H107,2)</f>
        <v>0</v>
      </c>
      <c r="J107" s="182"/>
      <c r="K107" s="183">
        <f>ROUND(E107*J107,2)</f>
        <v>0</v>
      </c>
      <c r="L107" s="183">
        <v>15</v>
      </c>
      <c r="M107" s="183">
        <f>G107*(1+L107/100)</f>
        <v>0</v>
      </c>
      <c r="N107" s="183">
        <v>0</v>
      </c>
      <c r="O107" s="183">
        <f>ROUND(E107*N107,2)</f>
        <v>0</v>
      </c>
      <c r="P107" s="183">
        <v>0</v>
      </c>
      <c r="Q107" s="183">
        <f>ROUND(E107*P107,2)</f>
        <v>0</v>
      </c>
      <c r="R107" s="183"/>
      <c r="S107" s="183" t="s">
        <v>148</v>
      </c>
      <c r="T107" s="184" t="s">
        <v>137</v>
      </c>
      <c r="U107" s="161">
        <v>0</v>
      </c>
      <c r="V107" s="161">
        <f>ROUND(E107*U107,2)</f>
        <v>0</v>
      </c>
      <c r="W107" s="161"/>
      <c r="X107" s="161" t="s">
        <v>138</v>
      </c>
      <c r="Y107" s="152"/>
      <c r="Z107" s="152"/>
      <c r="AA107" s="152"/>
      <c r="AB107" s="152"/>
      <c r="AC107" s="152"/>
      <c r="AD107" s="152"/>
      <c r="AE107" s="152"/>
      <c r="AF107" s="152"/>
      <c r="AG107" s="152" t="s">
        <v>253</v>
      </c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</row>
    <row r="108" spans="1:60" outlineLevel="1" x14ac:dyDescent="0.25">
      <c r="A108" s="178">
        <v>48</v>
      </c>
      <c r="B108" s="179" t="s">
        <v>281</v>
      </c>
      <c r="C108" s="189" t="s">
        <v>282</v>
      </c>
      <c r="D108" s="180" t="s">
        <v>249</v>
      </c>
      <c r="E108" s="181">
        <v>1</v>
      </c>
      <c r="F108" s="182"/>
      <c r="G108" s="183">
        <f>ROUND(E108*F108,2)</f>
        <v>0</v>
      </c>
      <c r="H108" s="182"/>
      <c r="I108" s="183">
        <f>ROUND(E108*H108,2)</f>
        <v>0</v>
      </c>
      <c r="J108" s="182"/>
      <c r="K108" s="183">
        <f>ROUND(E108*J108,2)</f>
        <v>0</v>
      </c>
      <c r="L108" s="183">
        <v>15</v>
      </c>
      <c r="M108" s="183">
        <f>G108*(1+L108/100)</f>
        <v>0</v>
      </c>
      <c r="N108" s="183">
        <v>0</v>
      </c>
      <c r="O108" s="183">
        <f>ROUND(E108*N108,2)</f>
        <v>0</v>
      </c>
      <c r="P108" s="183">
        <v>0</v>
      </c>
      <c r="Q108" s="183">
        <f>ROUND(E108*P108,2)</f>
        <v>0</v>
      </c>
      <c r="R108" s="183"/>
      <c r="S108" s="183" t="s">
        <v>148</v>
      </c>
      <c r="T108" s="184" t="s">
        <v>137</v>
      </c>
      <c r="U108" s="161">
        <v>0</v>
      </c>
      <c r="V108" s="161">
        <f>ROUND(E108*U108,2)</f>
        <v>0</v>
      </c>
      <c r="W108" s="161"/>
      <c r="X108" s="161" t="s">
        <v>138</v>
      </c>
      <c r="Y108" s="152"/>
      <c r="Z108" s="152"/>
      <c r="AA108" s="152"/>
      <c r="AB108" s="152"/>
      <c r="AC108" s="152"/>
      <c r="AD108" s="152"/>
      <c r="AE108" s="152"/>
      <c r="AF108" s="152"/>
      <c r="AG108" s="152" t="s">
        <v>253</v>
      </c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</row>
    <row r="109" spans="1:60" x14ac:dyDescent="0.25">
      <c r="A109" s="165" t="s">
        <v>130</v>
      </c>
      <c r="B109" s="166" t="s">
        <v>84</v>
      </c>
      <c r="C109" s="187" t="s">
        <v>85</v>
      </c>
      <c r="D109" s="167"/>
      <c r="E109" s="168"/>
      <c r="F109" s="169"/>
      <c r="G109" s="169">
        <f>SUMIF(AG110:AG110,"&lt;&gt;NOR",G110:G110)</f>
        <v>0</v>
      </c>
      <c r="H109" s="169"/>
      <c r="I109" s="169">
        <f>SUM(I110:I110)</f>
        <v>0</v>
      </c>
      <c r="J109" s="169"/>
      <c r="K109" s="169">
        <f>SUM(K110:K110)</f>
        <v>0</v>
      </c>
      <c r="L109" s="169"/>
      <c r="M109" s="169">
        <f>SUM(M110:M110)</f>
        <v>0</v>
      </c>
      <c r="N109" s="169"/>
      <c r="O109" s="169">
        <f>SUM(O110:O110)</f>
        <v>0</v>
      </c>
      <c r="P109" s="169"/>
      <c r="Q109" s="169">
        <f>SUM(Q110:Q110)</f>
        <v>0</v>
      </c>
      <c r="R109" s="169"/>
      <c r="S109" s="169"/>
      <c r="T109" s="170"/>
      <c r="U109" s="164"/>
      <c r="V109" s="164">
        <f>SUM(V110:V110)</f>
        <v>0</v>
      </c>
      <c r="W109" s="164"/>
      <c r="X109" s="164"/>
      <c r="AG109" t="s">
        <v>131</v>
      </c>
    </row>
    <row r="110" spans="1:60" outlineLevel="1" x14ac:dyDescent="0.25">
      <c r="A110" s="178">
        <v>49</v>
      </c>
      <c r="B110" s="179" t="s">
        <v>283</v>
      </c>
      <c r="C110" s="189" t="s">
        <v>284</v>
      </c>
      <c r="D110" s="180" t="s">
        <v>249</v>
      </c>
      <c r="E110" s="181">
        <v>1</v>
      </c>
      <c r="F110" s="182"/>
      <c r="G110" s="183">
        <f>ROUND(E110*F110,2)</f>
        <v>0</v>
      </c>
      <c r="H110" s="182"/>
      <c r="I110" s="183">
        <f>ROUND(E110*H110,2)</f>
        <v>0</v>
      </c>
      <c r="J110" s="182"/>
      <c r="K110" s="183">
        <f>ROUND(E110*J110,2)</f>
        <v>0</v>
      </c>
      <c r="L110" s="183">
        <v>15</v>
      </c>
      <c r="M110" s="183">
        <f>G110*(1+L110/100)</f>
        <v>0</v>
      </c>
      <c r="N110" s="183">
        <v>0</v>
      </c>
      <c r="O110" s="183">
        <f>ROUND(E110*N110,2)</f>
        <v>0</v>
      </c>
      <c r="P110" s="183">
        <v>0</v>
      </c>
      <c r="Q110" s="183">
        <f>ROUND(E110*P110,2)</f>
        <v>0</v>
      </c>
      <c r="R110" s="183"/>
      <c r="S110" s="183" t="s">
        <v>148</v>
      </c>
      <c r="T110" s="184" t="s">
        <v>137</v>
      </c>
      <c r="U110" s="161">
        <v>0</v>
      </c>
      <c r="V110" s="161">
        <f>ROUND(E110*U110,2)</f>
        <v>0</v>
      </c>
      <c r="W110" s="161"/>
      <c r="X110" s="161" t="s">
        <v>138</v>
      </c>
      <c r="Y110" s="152"/>
      <c r="Z110" s="152"/>
      <c r="AA110" s="152"/>
      <c r="AB110" s="152"/>
      <c r="AC110" s="152"/>
      <c r="AD110" s="152"/>
      <c r="AE110" s="152"/>
      <c r="AF110" s="152"/>
      <c r="AG110" s="152" t="s">
        <v>253</v>
      </c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</row>
    <row r="111" spans="1:60" x14ac:dyDescent="0.25">
      <c r="A111" s="165" t="s">
        <v>130</v>
      </c>
      <c r="B111" s="166" t="s">
        <v>86</v>
      </c>
      <c r="C111" s="187" t="s">
        <v>87</v>
      </c>
      <c r="D111" s="167"/>
      <c r="E111" s="168"/>
      <c r="F111" s="169"/>
      <c r="G111" s="169">
        <f>SUMIF(AG112:AG112,"&lt;&gt;NOR",G112:G112)</f>
        <v>0</v>
      </c>
      <c r="H111" s="169"/>
      <c r="I111" s="169">
        <f>SUM(I112:I112)</f>
        <v>0</v>
      </c>
      <c r="J111" s="169"/>
      <c r="K111" s="169">
        <f>SUM(K112:K112)</f>
        <v>0</v>
      </c>
      <c r="L111" s="169"/>
      <c r="M111" s="169">
        <f>SUM(M112:M112)</f>
        <v>0</v>
      </c>
      <c r="N111" s="169"/>
      <c r="O111" s="169">
        <f>SUM(O112:O112)</f>
        <v>0</v>
      </c>
      <c r="P111" s="169"/>
      <c r="Q111" s="169">
        <f>SUM(Q112:Q112)</f>
        <v>0</v>
      </c>
      <c r="R111" s="169"/>
      <c r="S111" s="169"/>
      <c r="T111" s="170"/>
      <c r="U111" s="164"/>
      <c r="V111" s="164">
        <f>SUM(V112:V112)</f>
        <v>0</v>
      </c>
      <c r="W111" s="164"/>
      <c r="X111" s="164"/>
      <c r="AG111" t="s">
        <v>131</v>
      </c>
    </row>
    <row r="112" spans="1:60" outlineLevel="1" x14ac:dyDescent="0.25">
      <c r="A112" s="178">
        <v>50</v>
      </c>
      <c r="B112" s="179" t="s">
        <v>285</v>
      </c>
      <c r="C112" s="189" t="s">
        <v>286</v>
      </c>
      <c r="D112" s="180" t="s">
        <v>249</v>
      </c>
      <c r="E112" s="181">
        <v>1</v>
      </c>
      <c r="F112" s="182"/>
      <c r="G112" s="183">
        <f>ROUND(E112*F112,2)</f>
        <v>0</v>
      </c>
      <c r="H112" s="182"/>
      <c r="I112" s="183">
        <f>ROUND(E112*H112,2)</f>
        <v>0</v>
      </c>
      <c r="J112" s="182"/>
      <c r="K112" s="183">
        <f>ROUND(E112*J112,2)</f>
        <v>0</v>
      </c>
      <c r="L112" s="183">
        <v>15</v>
      </c>
      <c r="M112" s="183">
        <f>G112*(1+L112/100)</f>
        <v>0</v>
      </c>
      <c r="N112" s="183">
        <v>0</v>
      </c>
      <c r="O112" s="183">
        <f>ROUND(E112*N112,2)</f>
        <v>0</v>
      </c>
      <c r="P112" s="183">
        <v>0</v>
      </c>
      <c r="Q112" s="183">
        <f>ROUND(E112*P112,2)</f>
        <v>0</v>
      </c>
      <c r="R112" s="183"/>
      <c r="S112" s="183" t="s">
        <v>148</v>
      </c>
      <c r="T112" s="184" t="s">
        <v>137</v>
      </c>
      <c r="U112" s="161">
        <v>0</v>
      </c>
      <c r="V112" s="161">
        <f>ROUND(E112*U112,2)</f>
        <v>0</v>
      </c>
      <c r="W112" s="161"/>
      <c r="X112" s="161" t="s">
        <v>138</v>
      </c>
      <c r="Y112" s="152"/>
      <c r="Z112" s="152"/>
      <c r="AA112" s="152"/>
      <c r="AB112" s="152"/>
      <c r="AC112" s="152"/>
      <c r="AD112" s="152"/>
      <c r="AE112" s="152"/>
      <c r="AF112" s="152"/>
      <c r="AG112" s="152" t="s">
        <v>253</v>
      </c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</row>
    <row r="113" spans="1:60" x14ac:dyDescent="0.25">
      <c r="A113" s="165" t="s">
        <v>130</v>
      </c>
      <c r="B113" s="166" t="s">
        <v>88</v>
      </c>
      <c r="C113" s="187" t="s">
        <v>89</v>
      </c>
      <c r="D113" s="167"/>
      <c r="E113" s="168"/>
      <c r="F113" s="169"/>
      <c r="G113" s="169">
        <f>SUMIF(AG114:AG118,"&lt;&gt;NOR",G114:G118)</f>
        <v>0</v>
      </c>
      <c r="H113" s="169"/>
      <c r="I113" s="169">
        <f>SUM(I114:I118)</f>
        <v>0</v>
      </c>
      <c r="J113" s="169"/>
      <c r="K113" s="169">
        <f>SUM(K114:K118)</f>
        <v>0</v>
      </c>
      <c r="L113" s="169"/>
      <c r="M113" s="169">
        <f>SUM(M114:M118)</f>
        <v>0</v>
      </c>
      <c r="N113" s="169"/>
      <c r="O113" s="169">
        <f>SUM(O114:O118)</f>
        <v>0</v>
      </c>
      <c r="P113" s="169"/>
      <c r="Q113" s="169">
        <f>SUM(Q114:Q118)</f>
        <v>7.0000000000000007E-2</v>
      </c>
      <c r="R113" s="169"/>
      <c r="S113" s="169"/>
      <c r="T113" s="170"/>
      <c r="U113" s="164"/>
      <c r="V113" s="164">
        <f>SUM(V114:V118)</f>
        <v>0.4</v>
      </c>
      <c r="W113" s="164"/>
      <c r="X113" s="164"/>
      <c r="AG113" t="s">
        <v>131</v>
      </c>
    </row>
    <row r="114" spans="1:60" ht="20.399999999999999" outlineLevel="1" x14ac:dyDescent="0.25">
      <c r="A114" s="178">
        <v>51</v>
      </c>
      <c r="B114" s="179" t="s">
        <v>287</v>
      </c>
      <c r="C114" s="189" t="s">
        <v>288</v>
      </c>
      <c r="D114" s="180" t="s">
        <v>218</v>
      </c>
      <c r="E114" s="181">
        <v>2</v>
      </c>
      <c r="F114" s="182"/>
      <c r="G114" s="183">
        <f>ROUND(E114*F114,2)</f>
        <v>0</v>
      </c>
      <c r="H114" s="182"/>
      <c r="I114" s="183">
        <f>ROUND(E114*H114,2)</f>
        <v>0</v>
      </c>
      <c r="J114" s="182"/>
      <c r="K114" s="183">
        <f>ROUND(E114*J114,2)</f>
        <v>0</v>
      </c>
      <c r="L114" s="183">
        <v>15</v>
      </c>
      <c r="M114" s="183">
        <f>G114*(1+L114/100)</f>
        <v>0</v>
      </c>
      <c r="N114" s="183">
        <v>0</v>
      </c>
      <c r="O114" s="183">
        <f>ROUND(E114*N114,2)</f>
        <v>0</v>
      </c>
      <c r="P114" s="183">
        <v>1.4E-2</v>
      </c>
      <c r="Q114" s="183">
        <f>ROUND(E114*P114,2)</f>
        <v>0.03</v>
      </c>
      <c r="R114" s="183" t="s">
        <v>289</v>
      </c>
      <c r="S114" s="183" t="s">
        <v>136</v>
      </c>
      <c r="T114" s="184" t="s">
        <v>137</v>
      </c>
      <c r="U114" s="161">
        <v>0.128</v>
      </c>
      <c r="V114" s="161">
        <f>ROUND(E114*U114,2)</f>
        <v>0.26</v>
      </c>
      <c r="W114" s="161"/>
      <c r="X114" s="161" t="s">
        <v>138</v>
      </c>
      <c r="Y114" s="152"/>
      <c r="Z114" s="152"/>
      <c r="AA114" s="152"/>
      <c r="AB114" s="152"/>
      <c r="AC114" s="152"/>
      <c r="AD114" s="152"/>
      <c r="AE114" s="152"/>
      <c r="AF114" s="152"/>
      <c r="AG114" s="152" t="s">
        <v>253</v>
      </c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</row>
    <row r="115" spans="1:60" ht="20.399999999999999" outlineLevel="1" x14ac:dyDescent="0.25">
      <c r="A115" s="178">
        <v>52</v>
      </c>
      <c r="B115" s="179" t="s">
        <v>290</v>
      </c>
      <c r="C115" s="189" t="s">
        <v>291</v>
      </c>
      <c r="D115" s="180" t="s">
        <v>147</v>
      </c>
      <c r="E115" s="181">
        <v>1.5</v>
      </c>
      <c r="F115" s="182"/>
      <c r="G115" s="183">
        <f>ROUND(E115*F115,2)</f>
        <v>0</v>
      </c>
      <c r="H115" s="182"/>
      <c r="I115" s="183">
        <f>ROUND(E115*H115,2)</f>
        <v>0</v>
      </c>
      <c r="J115" s="182"/>
      <c r="K115" s="183">
        <f>ROUND(E115*J115,2)</f>
        <v>0</v>
      </c>
      <c r="L115" s="183">
        <v>15</v>
      </c>
      <c r="M115" s="183">
        <f>G115*(1+L115/100)</f>
        <v>0</v>
      </c>
      <c r="N115" s="183">
        <v>0</v>
      </c>
      <c r="O115" s="183">
        <f>ROUND(E115*N115,2)</f>
        <v>0</v>
      </c>
      <c r="P115" s="183">
        <v>1.4999999999999999E-2</v>
      </c>
      <c r="Q115" s="183">
        <f>ROUND(E115*P115,2)</f>
        <v>0.02</v>
      </c>
      <c r="R115" s="183" t="s">
        <v>289</v>
      </c>
      <c r="S115" s="183" t="s">
        <v>136</v>
      </c>
      <c r="T115" s="184" t="s">
        <v>137</v>
      </c>
      <c r="U115" s="161">
        <v>0.09</v>
      </c>
      <c r="V115" s="161">
        <f>ROUND(E115*U115,2)</f>
        <v>0.14000000000000001</v>
      </c>
      <c r="W115" s="161"/>
      <c r="X115" s="161" t="s">
        <v>138</v>
      </c>
      <c r="Y115" s="152"/>
      <c r="Z115" s="152"/>
      <c r="AA115" s="152"/>
      <c r="AB115" s="152"/>
      <c r="AC115" s="152"/>
      <c r="AD115" s="152"/>
      <c r="AE115" s="152"/>
      <c r="AF115" s="152"/>
      <c r="AG115" s="152" t="s">
        <v>253</v>
      </c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</row>
    <row r="116" spans="1:60" outlineLevel="1" x14ac:dyDescent="0.25">
      <c r="A116" s="171">
        <v>53</v>
      </c>
      <c r="B116" s="172" t="s">
        <v>292</v>
      </c>
      <c r="C116" s="188" t="s">
        <v>293</v>
      </c>
      <c r="D116" s="173" t="s">
        <v>0</v>
      </c>
      <c r="E116" s="174">
        <v>2.66</v>
      </c>
      <c r="F116" s="175"/>
      <c r="G116" s="176">
        <f>ROUND(E116*F116,2)</f>
        <v>0</v>
      </c>
      <c r="H116" s="175"/>
      <c r="I116" s="176">
        <f>ROUND(E116*H116,2)</f>
        <v>0</v>
      </c>
      <c r="J116" s="175"/>
      <c r="K116" s="176">
        <f>ROUND(E116*J116,2)</f>
        <v>0</v>
      </c>
      <c r="L116" s="176">
        <v>15</v>
      </c>
      <c r="M116" s="176">
        <f>G116*(1+L116/100)</f>
        <v>0</v>
      </c>
      <c r="N116" s="176">
        <v>0</v>
      </c>
      <c r="O116" s="176">
        <f>ROUND(E116*N116,2)</f>
        <v>0</v>
      </c>
      <c r="P116" s="176">
        <v>0</v>
      </c>
      <c r="Q116" s="176">
        <f>ROUND(E116*P116,2)</f>
        <v>0</v>
      </c>
      <c r="R116" s="176" t="s">
        <v>289</v>
      </c>
      <c r="S116" s="176" t="s">
        <v>136</v>
      </c>
      <c r="T116" s="177" t="s">
        <v>137</v>
      </c>
      <c r="U116" s="161">
        <v>0</v>
      </c>
      <c r="V116" s="161">
        <f>ROUND(E116*U116,2)</f>
        <v>0</v>
      </c>
      <c r="W116" s="161"/>
      <c r="X116" s="161" t="s">
        <v>138</v>
      </c>
      <c r="Y116" s="152"/>
      <c r="Z116" s="152"/>
      <c r="AA116" s="152"/>
      <c r="AB116" s="152"/>
      <c r="AC116" s="152"/>
      <c r="AD116" s="152"/>
      <c r="AE116" s="152"/>
      <c r="AF116" s="152"/>
      <c r="AG116" s="152" t="s">
        <v>253</v>
      </c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</row>
    <row r="117" spans="1:60" outlineLevel="1" x14ac:dyDescent="0.25">
      <c r="A117" s="159"/>
      <c r="B117" s="160"/>
      <c r="C117" s="250" t="s">
        <v>254</v>
      </c>
      <c r="D117" s="251"/>
      <c r="E117" s="251"/>
      <c r="F117" s="251"/>
      <c r="G117" s="25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52"/>
      <c r="Z117" s="152"/>
      <c r="AA117" s="152"/>
      <c r="AB117" s="152"/>
      <c r="AC117" s="152"/>
      <c r="AD117" s="152"/>
      <c r="AE117" s="152"/>
      <c r="AF117" s="152"/>
      <c r="AG117" s="152" t="s">
        <v>141</v>
      </c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</row>
    <row r="118" spans="1:60" ht="20.399999999999999" outlineLevel="1" x14ac:dyDescent="0.25">
      <c r="A118" s="178">
        <v>54</v>
      </c>
      <c r="B118" s="179" t="s">
        <v>294</v>
      </c>
      <c r="C118" s="189" t="s">
        <v>295</v>
      </c>
      <c r="D118" s="180" t="s">
        <v>147</v>
      </c>
      <c r="E118" s="181">
        <v>1.5</v>
      </c>
      <c r="F118" s="182"/>
      <c r="G118" s="183">
        <f>ROUND(E118*F118,2)</f>
        <v>0</v>
      </c>
      <c r="H118" s="182"/>
      <c r="I118" s="183">
        <f>ROUND(E118*H118,2)</f>
        <v>0</v>
      </c>
      <c r="J118" s="182"/>
      <c r="K118" s="183">
        <f>ROUND(E118*J118,2)</f>
        <v>0</v>
      </c>
      <c r="L118" s="183">
        <v>15</v>
      </c>
      <c r="M118" s="183">
        <f>G118*(1+L118/100)</f>
        <v>0</v>
      </c>
      <c r="N118" s="183">
        <v>0</v>
      </c>
      <c r="O118" s="183">
        <f>ROUND(E118*N118,2)</f>
        <v>0</v>
      </c>
      <c r="P118" s="183">
        <v>1.3429999999999999E-2</v>
      </c>
      <c r="Q118" s="183">
        <f>ROUND(E118*P118,2)</f>
        <v>0.02</v>
      </c>
      <c r="R118" s="183"/>
      <c r="S118" s="183" t="s">
        <v>148</v>
      </c>
      <c r="T118" s="184" t="s">
        <v>137</v>
      </c>
      <c r="U118" s="161">
        <v>0</v>
      </c>
      <c r="V118" s="161">
        <f>ROUND(E118*U118,2)</f>
        <v>0</v>
      </c>
      <c r="W118" s="161"/>
      <c r="X118" s="161" t="s">
        <v>138</v>
      </c>
      <c r="Y118" s="152"/>
      <c r="Z118" s="152"/>
      <c r="AA118" s="152"/>
      <c r="AB118" s="152"/>
      <c r="AC118" s="152"/>
      <c r="AD118" s="152"/>
      <c r="AE118" s="152"/>
      <c r="AF118" s="152"/>
      <c r="AG118" s="152" t="s">
        <v>253</v>
      </c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</row>
    <row r="119" spans="1:60" x14ac:dyDescent="0.25">
      <c r="A119" s="165" t="s">
        <v>130</v>
      </c>
      <c r="B119" s="166" t="s">
        <v>90</v>
      </c>
      <c r="C119" s="187" t="s">
        <v>91</v>
      </c>
      <c r="D119" s="167"/>
      <c r="E119" s="168"/>
      <c r="F119" s="169"/>
      <c r="G119" s="169">
        <f>SUMIF(AG120:AG131,"&lt;&gt;NOR",G120:G131)</f>
        <v>0</v>
      </c>
      <c r="H119" s="169"/>
      <c r="I119" s="169">
        <f>SUM(I120:I131)</f>
        <v>0</v>
      </c>
      <c r="J119" s="169"/>
      <c r="K119" s="169">
        <f>SUM(K120:K131)</f>
        <v>0</v>
      </c>
      <c r="L119" s="169"/>
      <c r="M119" s="169">
        <f>SUM(M120:M131)</f>
        <v>0</v>
      </c>
      <c r="N119" s="169"/>
      <c r="O119" s="169">
        <f>SUM(O120:O131)</f>
        <v>0.60000000000000009</v>
      </c>
      <c r="P119" s="169"/>
      <c r="Q119" s="169">
        <f>SUM(Q120:Q131)</f>
        <v>0.05</v>
      </c>
      <c r="R119" s="169"/>
      <c r="S119" s="169"/>
      <c r="T119" s="170"/>
      <c r="U119" s="164"/>
      <c r="V119" s="164">
        <f>SUM(V120:V131)</f>
        <v>0</v>
      </c>
      <c r="W119" s="164"/>
      <c r="X119" s="164"/>
      <c r="AG119" t="s">
        <v>131</v>
      </c>
    </row>
    <row r="120" spans="1:60" outlineLevel="1" x14ac:dyDescent="0.25">
      <c r="A120" s="171">
        <v>55</v>
      </c>
      <c r="B120" s="172" t="s">
        <v>296</v>
      </c>
      <c r="C120" s="188" t="s">
        <v>297</v>
      </c>
      <c r="D120" s="173" t="s">
        <v>0</v>
      </c>
      <c r="E120" s="174">
        <v>267.42599999999999</v>
      </c>
      <c r="F120" s="175"/>
      <c r="G120" s="176">
        <f>ROUND(E120*F120,2)</f>
        <v>0</v>
      </c>
      <c r="H120" s="175"/>
      <c r="I120" s="176">
        <f>ROUND(E120*H120,2)</f>
        <v>0</v>
      </c>
      <c r="J120" s="175"/>
      <c r="K120" s="176">
        <f>ROUND(E120*J120,2)</f>
        <v>0</v>
      </c>
      <c r="L120" s="176">
        <v>15</v>
      </c>
      <c r="M120" s="176">
        <f>G120*(1+L120/100)</f>
        <v>0</v>
      </c>
      <c r="N120" s="176">
        <v>0</v>
      </c>
      <c r="O120" s="176">
        <f>ROUND(E120*N120,2)</f>
        <v>0</v>
      </c>
      <c r="P120" s="176">
        <v>0</v>
      </c>
      <c r="Q120" s="176">
        <f>ROUND(E120*P120,2)</f>
        <v>0</v>
      </c>
      <c r="R120" s="176" t="s">
        <v>298</v>
      </c>
      <c r="S120" s="176" t="s">
        <v>136</v>
      </c>
      <c r="T120" s="177" t="s">
        <v>137</v>
      </c>
      <c r="U120" s="161">
        <v>0</v>
      </c>
      <c r="V120" s="161">
        <f>ROUND(E120*U120,2)</f>
        <v>0</v>
      </c>
      <c r="W120" s="161"/>
      <c r="X120" s="161" t="s">
        <v>138</v>
      </c>
      <c r="Y120" s="152"/>
      <c r="Z120" s="152"/>
      <c r="AA120" s="152"/>
      <c r="AB120" s="152"/>
      <c r="AC120" s="152"/>
      <c r="AD120" s="152"/>
      <c r="AE120" s="152"/>
      <c r="AF120" s="152"/>
      <c r="AG120" s="152" t="s">
        <v>253</v>
      </c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</row>
    <row r="121" spans="1:60" outlineLevel="1" x14ac:dyDescent="0.25">
      <c r="A121" s="159"/>
      <c r="B121" s="160"/>
      <c r="C121" s="250" t="s">
        <v>254</v>
      </c>
      <c r="D121" s="251"/>
      <c r="E121" s="251"/>
      <c r="F121" s="251"/>
      <c r="G121" s="25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52"/>
      <c r="Z121" s="152"/>
      <c r="AA121" s="152"/>
      <c r="AB121" s="152"/>
      <c r="AC121" s="152"/>
      <c r="AD121" s="152"/>
      <c r="AE121" s="152"/>
      <c r="AF121" s="152"/>
      <c r="AG121" s="152" t="s">
        <v>141</v>
      </c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</row>
    <row r="122" spans="1:60" ht="30.6" outlineLevel="1" x14ac:dyDescent="0.25">
      <c r="A122" s="171">
        <v>56</v>
      </c>
      <c r="B122" s="172" t="s">
        <v>299</v>
      </c>
      <c r="C122" s="188" t="s">
        <v>300</v>
      </c>
      <c r="D122" s="173" t="s">
        <v>147</v>
      </c>
      <c r="E122" s="174">
        <v>1.23</v>
      </c>
      <c r="F122" s="175"/>
      <c r="G122" s="176">
        <f>ROUND(E122*F122,2)</f>
        <v>0</v>
      </c>
      <c r="H122" s="175"/>
      <c r="I122" s="176">
        <f>ROUND(E122*H122,2)</f>
        <v>0</v>
      </c>
      <c r="J122" s="175"/>
      <c r="K122" s="176">
        <f>ROUND(E122*J122,2)</f>
        <v>0</v>
      </c>
      <c r="L122" s="176">
        <v>15</v>
      </c>
      <c r="M122" s="176">
        <f>G122*(1+L122/100)</f>
        <v>0</v>
      </c>
      <c r="N122" s="176">
        <v>1.256E-2</v>
      </c>
      <c r="O122" s="176">
        <f>ROUND(E122*N122,2)</f>
        <v>0.02</v>
      </c>
      <c r="P122" s="176">
        <v>0</v>
      </c>
      <c r="Q122" s="176">
        <f>ROUND(E122*P122,2)</f>
        <v>0</v>
      </c>
      <c r="R122" s="176"/>
      <c r="S122" s="176" t="s">
        <v>148</v>
      </c>
      <c r="T122" s="177" t="s">
        <v>137</v>
      </c>
      <c r="U122" s="161">
        <v>0</v>
      </c>
      <c r="V122" s="161">
        <f>ROUND(E122*U122,2)</f>
        <v>0</v>
      </c>
      <c r="W122" s="161"/>
      <c r="X122" s="161" t="s">
        <v>138</v>
      </c>
      <c r="Y122" s="152"/>
      <c r="Z122" s="152"/>
      <c r="AA122" s="152"/>
      <c r="AB122" s="152"/>
      <c r="AC122" s="152"/>
      <c r="AD122" s="152"/>
      <c r="AE122" s="152"/>
      <c r="AF122" s="152"/>
      <c r="AG122" s="152" t="s">
        <v>253</v>
      </c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</row>
    <row r="123" spans="1:60" outlineLevel="1" x14ac:dyDescent="0.25">
      <c r="A123" s="159"/>
      <c r="B123" s="160"/>
      <c r="C123" s="190" t="s">
        <v>301</v>
      </c>
      <c r="D123" s="162"/>
      <c r="E123" s="163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52"/>
      <c r="Z123" s="152"/>
      <c r="AA123" s="152"/>
      <c r="AB123" s="152"/>
      <c r="AC123" s="152"/>
      <c r="AD123" s="152"/>
      <c r="AE123" s="152"/>
      <c r="AF123" s="152"/>
      <c r="AG123" s="152" t="s">
        <v>152</v>
      </c>
      <c r="AH123" s="152">
        <v>0</v>
      </c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</row>
    <row r="124" spans="1:60" outlineLevel="1" x14ac:dyDescent="0.25">
      <c r="A124" s="159"/>
      <c r="B124" s="160"/>
      <c r="C124" s="190" t="s">
        <v>302</v>
      </c>
      <c r="D124" s="162"/>
      <c r="E124" s="163">
        <v>1.23</v>
      </c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52"/>
      <c r="Z124" s="152"/>
      <c r="AA124" s="152"/>
      <c r="AB124" s="152"/>
      <c r="AC124" s="152"/>
      <c r="AD124" s="152"/>
      <c r="AE124" s="152"/>
      <c r="AF124" s="152"/>
      <c r="AG124" s="152" t="s">
        <v>152</v>
      </c>
      <c r="AH124" s="152">
        <v>0</v>
      </c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</row>
    <row r="125" spans="1:60" ht="20.399999999999999" outlineLevel="1" x14ac:dyDescent="0.25">
      <c r="A125" s="178">
        <v>57</v>
      </c>
      <c r="B125" s="179" t="s">
        <v>303</v>
      </c>
      <c r="C125" s="189" t="s">
        <v>304</v>
      </c>
      <c r="D125" s="180" t="s">
        <v>147</v>
      </c>
      <c r="E125" s="181">
        <v>1.6</v>
      </c>
      <c r="F125" s="182"/>
      <c r="G125" s="183">
        <f>ROUND(E125*F125,2)</f>
        <v>0</v>
      </c>
      <c r="H125" s="182"/>
      <c r="I125" s="183">
        <f>ROUND(E125*H125,2)</f>
        <v>0</v>
      </c>
      <c r="J125" s="182"/>
      <c r="K125" s="183">
        <f>ROUND(E125*J125,2)</f>
        <v>0</v>
      </c>
      <c r="L125" s="183">
        <v>15</v>
      </c>
      <c r="M125" s="183">
        <f>G125*(1+L125/100)</f>
        <v>0</v>
      </c>
      <c r="N125" s="183">
        <v>0</v>
      </c>
      <c r="O125" s="183">
        <f>ROUND(E125*N125,2)</f>
        <v>0</v>
      </c>
      <c r="P125" s="183">
        <v>2.835E-2</v>
      </c>
      <c r="Q125" s="183">
        <f>ROUND(E125*P125,2)</f>
        <v>0.05</v>
      </c>
      <c r="R125" s="183"/>
      <c r="S125" s="183" t="s">
        <v>148</v>
      </c>
      <c r="T125" s="184" t="s">
        <v>137</v>
      </c>
      <c r="U125" s="161">
        <v>0</v>
      </c>
      <c r="V125" s="161">
        <f>ROUND(E125*U125,2)</f>
        <v>0</v>
      </c>
      <c r="W125" s="161"/>
      <c r="X125" s="161" t="s">
        <v>138</v>
      </c>
      <c r="Y125" s="152"/>
      <c r="Z125" s="152"/>
      <c r="AA125" s="152"/>
      <c r="AB125" s="152"/>
      <c r="AC125" s="152"/>
      <c r="AD125" s="152"/>
      <c r="AE125" s="152"/>
      <c r="AF125" s="152"/>
      <c r="AG125" s="152" t="s">
        <v>253</v>
      </c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</row>
    <row r="126" spans="1:60" ht="30.6" outlineLevel="1" x14ac:dyDescent="0.25">
      <c r="A126" s="171">
        <v>58</v>
      </c>
      <c r="B126" s="172" t="s">
        <v>305</v>
      </c>
      <c r="C126" s="188" t="s">
        <v>306</v>
      </c>
      <c r="D126" s="173" t="s">
        <v>147</v>
      </c>
      <c r="E126" s="174">
        <v>8.5</v>
      </c>
      <c r="F126" s="175"/>
      <c r="G126" s="176">
        <f>ROUND(E126*F126,2)</f>
        <v>0</v>
      </c>
      <c r="H126" s="175"/>
      <c r="I126" s="176">
        <f>ROUND(E126*H126,2)</f>
        <v>0</v>
      </c>
      <c r="J126" s="175"/>
      <c r="K126" s="176">
        <f>ROUND(E126*J126,2)</f>
        <v>0</v>
      </c>
      <c r="L126" s="176">
        <v>15</v>
      </c>
      <c r="M126" s="176">
        <f>G126*(1+L126/100)</f>
        <v>0</v>
      </c>
      <c r="N126" s="176">
        <v>2.0449999999999999E-2</v>
      </c>
      <c r="O126" s="176">
        <f>ROUND(E126*N126,2)</f>
        <v>0.17</v>
      </c>
      <c r="P126" s="176">
        <v>0</v>
      </c>
      <c r="Q126" s="176">
        <f>ROUND(E126*P126,2)</f>
        <v>0</v>
      </c>
      <c r="R126" s="176"/>
      <c r="S126" s="176" t="s">
        <v>148</v>
      </c>
      <c r="T126" s="177" t="s">
        <v>137</v>
      </c>
      <c r="U126" s="161">
        <v>0</v>
      </c>
      <c r="V126" s="161">
        <f>ROUND(E126*U126,2)</f>
        <v>0</v>
      </c>
      <c r="W126" s="161"/>
      <c r="X126" s="161" t="s">
        <v>138</v>
      </c>
      <c r="Y126" s="152"/>
      <c r="Z126" s="152"/>
      <c r="AA126" s="152"/>
      <c r="AB126" s="152"/>
      <c r="AC126" s="152"/>
      <c r="AD126" s="152"/>
      <c r="AE126" s="152"/>
      <c r="AF126" s="152"/>
      <c r="AG126" s="152" t="s">
        <v>253</v>
      </c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</row>
    <row r="127" spans="1:60" outlineLevel="1" x14ac:dyDescent="0.25">
      <c r="A127" s="159"/>
      <c r="B127" s="160"/>
      <c r="C127" s="252" t="s">
        <v>307</v>
      </c>
      <c r="D127" s="253"/>
      <c r="E127" s="253"/>
      <c r="F127" s="253"/>
      <c r="G127" s="253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52"/>
      <c r="Z127" s="152"/>
      <c r="AA127" s="152"/>
      <c r="AB127" s="152"/>
      <c r="AC127" s="152"/>
      <c r="AD127" s="152"/>
      <c r="AE127" s="152"/>
      <c r="AF127" s="152"/>
      <c r="AG127" s="152" t="s">
        <v>242</v>
      </c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85" t="str">
        <f>C127</f>
        <v>objemové hmotnosti 40 kg/m3 jednoduše opláštěná deskou protipožární DF tl. 15 mm, TI tl. 60 mm 40 kg/m3, EI Z/S 30/40 K</v>
      </c>
      <c r="BB127" s="152"/>
      <c r="BC127" s="152"/>
      <c r="BD127" s="152"/>
      <c r="BE127" s="152"/>
      <c r="BF127" s="152"/>
      <c r="BG127" s="152"/>
      <c r="BH127" s="152"/>
    </row>
    <row r="128" spans="1:60" ht="20.399999999999999" outlineLevel="1" x14ac:dyDescent="0.25">
      <c r="A128" s="171">
        <v>59</v>
      </c>
      <c r="B128" s="172" t="s">
        <v>308</v>
      </c>
      <c r="C128" s="188" t="s">
        <v>309</v>
      </c>
      <c r="D128" s="173" t="s">
        <v>218</v>
      </c>
      <c r="E128" s="174">
        <v>19</v>
      </c>
      <c r="F128" s="175"/>
      <c r="G128" s="176">
        <f>ROUND(E128*F128,2)</f>
        <v>0</v>
      </c>
      <c r="H128" s="175"/>
      <c r="I128" s="176">
        <f>ROUND(E128*H128,2)</f>
        <v>0</v>
      </c>
      <c r="J128" s="175"/>
      <c r="K128" s="176">
        <f>ROUND(E128*J128,2)</f>
        <v>0</v>
      </c>
      <c r="L128" s="176">
        <v>15</v>
      </c>
      <c r="M128" s="176">
        <f>G128*(1+L128/100)</f>
        <v>0</v>
      </c>
      <c r="N128" s="176">
        <v>1.12E-2</v>
      </c>
      <c r="O128" s="176">
        <f>ROUND(E128*N128,2)</f>
        <v>0.21</v>
      </c>
      <c r="P128" s="176">
        <v>0</v>
      </c>
      <c r="Q128" s="176">
        <f>ROUND(E128*P128,2)</f>
        <v>0</v>
      </c>
      <c r="R128" s="176"/>
      <c r="S128" s="176" t="s">
        <v>148</v>
      </c>
      <c r="T128" s="177" t="s">
        <v>137</v>
      </c>
      <c r="U128" s="161">
        <v>0</v>
      </c>
      <c r="V128" s="161">
        <f>ROUND(E128*U128,2)</f>
        <v>0</v>
      </c>
      <c r="W128" s="161"/>
      <c r="X128" s="161" t="s">
        <v>138</v>
      </c>
      <c r="Y128" s="152"/>
      <c r="Z128" s="152"/>
      <c r="AA128" s="152"/>
      <c r="AB128" s="152"/>
      <c r="AC128" s="152"/>
      <c r="AD128" s="152"/>
      <c r="AE128" s="152"/>
      <c r="AF128" s="152"/>
      <c r="AG128" s="152" t="s">
        <v>253</v>
      </c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</row>
    <row r="129" spans="1:60" outlineLevel="1" x14ac:dyDescent="0.25">
      <c r="A129" s="159"/>
      <c r="B129" s="160"/>
      <c r="C129" s="190" t="s">
        <v>310</v>
      </c>
      <c r="D129" s="162"/>
      <c r="E129" s="163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52"/>
      <c r="Z129" s="152"/>
      <c r="AA129" s="152"/>
      <c r="AB129" s="152"/>
      <c r="AC129" s="152"/>
      <c r="AD129" s="152"/>
      <c r="AE129" s="152"/>
      <c r="AF129" s="152"/>
      <c r="AG129" s="152" t="s">
        <v>152</v>
      </c>
      <c r="AH129" s="152">
        <v>0</v>
      </c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</row>
    <row r="130" spans="1:60" outlineLevel="1" x14ac:dyDescent="0.25">
      <c r="A130" s="159"/>
      <c r="B130" s="160"/>
      <c r="C130" s="190" t="s">
        <v>311</v>
      </c>
      <c r="D130" s="162"/>
      <c r="E130" s="163">
        <v>19</v>
      </c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52"/>
      <c r="Z130" s="152"/>
      <c r="AA130" s="152"/>
      <c r="AB130" s="152"/>
      <c r="AC130" s="152"/>
      <c r="AD130" s="152"/>
      <c r="AE130" s="152"/>
      <c r="AF130" s="152"/>
      <c r="AG130" s="152" t="s">
        <v>152</v>
      </c>
      <c r="AH130" s="152">
        <v>0</v>
      </c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</row>
    <row r="131" spans="1:60" ht="20.399999999999999" outlineLevel="1" x14ac:dyDescent="0.25">
      <c r="A131" s="178">
        <v>60</v>
      </c>
      <c r="B131" s="179" t="s">
        <v>312</v>
      </c>
      <c r="C131" s="189" t="s">
        <v>313</v>
      </c>
      <c r="D131" s="180" t="s">
        <v>218</v>
      </c>
      <c r="E131" s="181">
        <v>9.5</v>
      </c>
      <c r="F131" s="182"/>
      <c r="G131" s="183">
        <f>ROUND(E131*F131,2)</f>
        <v>0</v>
      </c>
      <c r="H131" s="182"/>
      <c r="I131" s="183">
        <f>ROUND(E131*H131,2)</f>
        <v>0</v>
      </c>
      <c r="J131" s="182"/>
      <c r="K131" s="183">
        <f>ROUND(E131*J131,2)</f>
        <v>0</v>
      </c>
      <c r="L131" s="183">
        <v>15</v>
      </c>
      <c r="M131" s="183">
        <f>G131*(1+L131/100)</f>
        <v>0</v>
      </c>
      <c r="N131" s="183">
        <v>2.1139999999999999E-2</v>
      </c>
      <c r="O131" s="183">
        <f>ROUND(E131*N131,2)</f>
        <v>0.2</v>
      </c>
      <c r="P131" s="183">
        <v>0</v>
      </c>
      <c r="Q131" s="183">
        <f>ROUND(E131*P131,2)</f>
        <v>0</v>
      </c>
      <c r="R131" s="183"/>
      <c r="S131" s="183" t="s">
        <v>148</v>
      </c>
      <c r="T131" s="184" t="s">
        <v>137</v>
      </c>
      <c r="U131" s="161">
        <v>0</v>
      </c>
      <c r="V131" s="161">
        <f>ROUND(E131*U131,2)</f>
        <v>0</v>
      </c>
      <c r="W131" s="161"/>
      <c r="X131" s="161" t="s">
        <v>138</v>
      </c>
      <c r="Y131" s="152"/>
      <c r="Z131" s="152"/>
      <c r="AA131" s="152"/>
      <c r="AB131" s="152"/>
      <c r="AC131" s="152"/>
      <c r="AD131" s="152"/>
      <c r="AE131" s="152"/>
      <c r="AF131" s="152"/>
      <c r="AG131" s="152" t="s">
        <v>253</v>
      </c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</row>
    <row r="132" spans="1:60" x14ac:dyDescent="0.25">
      <c r="A132" s="165" t="s">
        <v>130</v>
      </c>
      <c r="B132" s="166" t="s">
        <v>92</v>
      </c>
      <c r="C132" s="187" t="s">
        <v>93</v>
      </c>
      <c r="D132" s="167"/>
      <c r="E132" s="168"/>
      <c r="F132" s="169"/>
      <c r="G132" s="169">
        <f>SUMIF(AG133:AG149,"&lt;&gt;NOR",G133:G149)</f>
        <v>0</v>
      </c>
      <c r="H132" s="169"/>
      <c r="I132" s="169">
        <f>SUM(I133:I149)</f>
        <v>0</v>
      </c>
      <c r="J132" s="169"/>
      <c r="K132" s="169">
        <f>SUM(K133:K149)</f>
        <v>0</v>
      </c>
      <c r="L132" s="169"/>
      <c r="M132" s="169">
        <f>SUM(M133:M149)</f>
        <v>0</v>
      </c>
      <c r="N132" s="169"/>
      <c r="O132" s="169">
        <f>SUM(O133:O149)</f>
        <v>0.18</v>
      </c>
      <c r="P132" s="169"/>
      <c r="Q132" s="169">
        <f>SUM(Q133:Q149)</f>
        <v>0.05</v>
      </c>
      <c r="R132" s="169"/>
      <c r="S132" s="169"/>
      <c r="T132" s="170"/>
      <c r="U132" s="164"/>
      <c r="V132" s="164">
        <f>SUM(V133:V149)</f>
        <v>8.59</v>
      </c>
      <c r="W132" s="164"/>
      <c r="X132" s="164"/>
      <c r="AG132" t="s">
        <v>131</v>
      </c>
    </row>
    <row r="133" spans="1:60" outlineLevel="1" x14ac:dyDescent="0.25">
      <c r="A133" s="178">
        <v>61</v>
      </c>
      <c r="B133" s="179" t="s">
        <v>314</v>
      </c>
      <c r="C133" s="189" t="s">
        <v>315</v>
      </c>
      <c r="D133" s="180" t="s">
        <v>147</v>
      </c>
      <c r="E133" s="181">
        <v>5</v>
      </c>
      <c r="F133" s="182"/>
      <c r="G133" s="183">
        <f>ROUND(E133*F133,2)</f>
        <v>0</v>
      </c>
      <c r="H133" s="182"/>
      <c r="I133" s="183">
        <f>ROUND(E133*H133,2)</f>
        <v>0</v>
      </c>
      <c r="J133" s="182"/>
      <c r="K133" s="183">
        <f>ROUND(E133*J133,2)</f>
        <v>0</v>
      </c>
      <c r="L133" s="183">
        <v>15</v>
      </c>
      <c r="M133" s="183">
        <f>G133*(1+L133/100)</f>
        <v>0</v>
      </c>
      <c r="N133" s="183">
        <v>0</v>
      </c>
      <c r="O133" s="183">
        <f>ROUND(E133*N133,2)</f>
        <v>0</v>
      </c>
      <c r="P133" s="183">
        <v>0</v>
      </c>
      <c r="Q133" s="183">
        <f>ROUND(E133*P133,2)</f>
        <v>0</v>
      </c>
      <c r="R133" s="183" t="s">
        <v>316</v>
      </c>
      <c r="S133" s="183" t="s">
        <v>136</v>
      </c>
      <c r="T133" s="184" t="s">
        <v>137</v>
      </c>
      <c r="U133" s="161">
        <v>1.2150000000000001</v>
      </c>
      <c r="V133" s="161">
        <f>ROUND(E133*U133,2)</f>
        <v>6.08</v>
      </c>
      <c r="W133" s="161"/>
      <c r="X133" s="161" t="s">
        <v>138</v>
      </c>
      <c r="Y133" s="152"/>
      <c r="Z133" s="152"/>
      <c r="AA133" s="152"/>
      <c r="AB133" s="152"/>
      <c r="AC133" s="152"/>
      <c r="AD133" s="152"/>
      <c r="AE133" s="152"/>
      <c r="AF133" s="152"/>
      <c r="AG133" s="152" t="s">
        <v>253</v>
      </c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</row>
    <row r="134" spans="1:60" ht="20.399999999999999" outlineLevel="1" x14ac:dyDescent="0.25">
      <c r="A134" s="171">
        <v>62</v>
      </c>
      <c r="B134" s="172" t="s">
        <v>317</v>
      </c>
      <c r="C134" s="188" t="s">
        <v>318</v>
      </c>
      <c r="D134" s="173" t="s">
        <v>144</v>
      </c>
      <c r="E134" s="174">
        <v>1</v>
      </c>
      <c r="F134" s="175"/>
      <c r="G134" s="176">
        <f>ROUND(E134*F134,2)</f>
        <v>0</v>
      </c>
      <c r="H134" s="175"/>
      <c r="I134" s="176">
        <f>ROUND(E134*H134,2)</f>
        <v>0</v>
      </c>
      <c r="J134" s="175"/>
      <c r="K134" s="176">
        <f>ROUND(E134*J134,2)</f>
        <v>0</v>
      </c>
      <c r="L134" s="176">
        <v>15</v>
      </c>
      <c r="M134" s="176">
        <f>G134*(1+L134/100)</f>
        <v>0</v>
      </c>
      <c r="N134" s="176">
        <v>0</v>
      </c>
      <c r="O134" s="176">
        <f>ROUND(E134*N134,2)</f>
        <v>0</v>
      </c>
      <c r="P134" s="176">
        <v>0</v>
      </c>
      <c r="Q134" s="176">
        <f>ROUND(E134*P134,2)</f>
        <v>0</v>
      </c>
      <c r="R134" s="176" t="s">
        <v>316</v>
      </c>
      <c r="S134" s="176" t="s">
        <v>136</v>
      </c>
      <c r="T134" s="177" t="s">
        <v>137</v>
      </c>
      <c r="U134" s="161">
        <v>2.5099999999999998</v>
      </c>
      <c r="V134" s="161">
        <f>ROUND(E134*U134,2)</f>
        <v>2.5099999999999998</v>
      </c>
      <c r="W134" s="161"/>
      <c r="X134" s="161" t="s">
        <v>138</v>
      </c>
      <c r="Y134" s="152"/>
      <c r="Z134" s="152"/>
      <c r="AA134" s="152"/>
      <c r="AB134" s="152"/>
      <c r="AC134" s="152"/>
      <c r="AD134" s="152"/>
      <c r="AE134" s="152"/>
      <c r="AF134" s="152"/>
      <c r="AG134" s="152" t="s">
        <v>253</v>
      </c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</row>
    <row r="135" spans="1:60" outlineLevel="1" x14ac:dyDescent="0.25">
      <c r="A135" s="159"/>
      <c r="B135" s="160"/>
      <c r="C135" s="252" t="s">
        <v>319</v>
      </c>
      <c r="D135" s="253"/>
      <c r="E135" s="253"/>
      <c r="F135" s="253"/>
      <c r="G135" s="253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52"/>
      <c r="Z135" s="152"/>
      <c r="AA135" s="152"/>
      <c r="AB135" s="152"/>
      <c r="AC135" s="152"/>
      <c r="AD135" s="152"/>
      <c r="AE135" s="152"/>
      <c r="AF135" s="152"/>
      <c r="AG135" s="152" t="s">
        <v>242</v>
      </c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</row>
    <row r="136" spans="1:60" outlineLevel="1" x14ac:dyDescent="0.25">
      <c r="A136" s="171">
        <v>63</v>
      </c>
      <c r="B136" s="172" t="s">
        <v>320</v>
      </c>
      <c r="C136" s="188" t="s">
        <v>321</v>
      </c>
      <c r="D136" s="173" t="s">
        <v>0</v>
      </c>
      <c r="E136" s="174">
        <v>554.69000000000005</v>
      </c>
      <c r="F136" s="175"/>
      <c r="G136" s="176">
        <f>ROUND(E136*F136,2)</f>
        <v>0</v>
      </c>
      <c r="H136" s="175"/>
      <c r="I136" s="176">
        <f>ROUND(E136*H136,2)</f>
        <v>0</v>
      </c>
      <c r="J136" s="175"/>
      <c r="K136" s="176">
        <f>ROUND(E136*J136,2)</f>
        <v>0</v>
      </c>
      <c r="L136" s="176">
        <v>15</v>
      </c>
      <c r="M136" s="176">
        <f>G136*(1+L136/100)</f>
        <v>0</v>
      </c>
      <c r="N136" s="176">
        <v>0</v>
      </c>
      <c r="O136" s="176">
        <f>ROUND(E136*N136,2)</f>
        <v>0</v>
      </c>
      <c r="P136" s="176">
        <v>0</v>
      </c>
      <c r="Q136" s="176">
        <f>ROUND(E136*P136,2)</f>
        <v>0</v>
      </c>
      <c r="R136" s="176" t="s">
        <v>316</v>
      </c>
      <c r="S136" s="176" t="s">
        <v>136</v>
      </c>
      <c r="T136" s="177" t="s">
        <v>137</v>
      </c>
      <c r="U136" s="161">
        <v>0</v>
      </c>
      <c r="V136" s="161">
        <f>ROUND(E136*U136,2)</f>
        <v>0</v>
      </c>
      <c r="W136" s="161"/>
      <c r="X136" s="161" t="s">
        <v>138</v>
      </c>
      <c r="Y136" s="152"/>
      <c r="Z136" s="152"/>
      <c r="AA136" s="152"/>
      <c r="AB136" s="152"/>
      <c r="AC136" s="152"/>
      <c r="AD136" s="152"/>
      <c r="AE136" s="152"/>
      <c r="AF136" s="152"/>
      <c r="AG136" s="152" t="s">
        <v>253</v>
      </c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</row>
    <row r="137" spans="1:60" outlineLevel="1" x14ac:dyDescent="0.25">
      <c r="A137" s="159"/>
      <c r="B137" s="160"/>
      <c r="C137" s="250" t="s">
        <v>254</v>
      </c>
      <c r="D137" s="251"/>
      <c r="E137" s="251"/>
      <c r="F137" s="251"/>
      <c r="G137" s="25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52"/>
      <c r="Z137" s="152"/>
      <c r="AA137" s="152"/>
      <c r="AB137" s="152"/>
      <c r="AC137" s="152"/>
      <c r="AD137" s="152"/>
      <c r="AE137" s="152"/>
      <c r="AF137" s="152"/>
      <c r="AG137" s="152" t="s">
        <v>141</v>
      </c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</row>
    <row r="138" spans="1:60" outlineLevel="1" x14ac:dyDescent="0.25">
      <c r="A138" s="178">
        <v>64</v>
      </c>
      <c r="B138" s="179" t="s">
        <v>322</v>
      </c>
      <c r="C138" s="189" t="s">
        <v>323</v>
      </c>
      <c r="D138" s="180" t="s">
        <v>144</v>
      </c>
      <c r="E138" s="181">
        <v>1</v>
      </c>
      <c r="F138" s="182"/>
      <c r="G138" s="183">
        <f t="shared" ref="G138:G149" si="0">ROUND(E138*F138,2)</f>
        <v>0</v>
      </c>
      <c r="H138" s="182"/>
      <c r="I138" s="183">
        <f t="shared" ref="I138:I149" si="1">ROUND(E138*H138,2)</f>
        <v>0</v>
      </c>
      <c r="J138" s="182"/>
      <c r="K138" s="183">
        <f t="shared" ref="K138:K149" si="2">ROUND(E138*J138,2)</f>
        <v>0</v>
      </c>
      <c r="L138" s="183">
        <v>15</v>
      </c>
      <c r="M138" s="183">
        <f t="shared" ref="M138:M149" si="3">G138*(1+L138/100)</f>
        <v>0</v>
      </c>
      <c r="N138" s="183">
        <v>4.4000000000000002E-4</v>
      </c>
      <c r="O138" s="183">
        <f t="shared" ref="O138:O149" si="4">ROUND(E138*N138,2)</f>
        <v>0</v>
      </c>
      <c r="P138" s="183">
        <v>0</v>
      </c>
      <c r="Q138" s="183">
        <f t="shared" ref="Q138:Q149" si="5">ROUND(E138*P138,2)</f>
        <v>0</v>
      </c>
      <c r="R138" s="183"/>
      <c r="S138" s="183" t="s">
        <v>148</v>
      </c>
      <c r="T138" s="184" t="s">
        <v>137</v>
      </c>
      <c r="U138" s="161">
        <v>0</v>
      </c>
      <c r="V138" s="161">
        <f t="shared" ref="V138:V149" si="6">ROUND(E138*U138,2)</f>
        <v>0</v>
      </c>
      <c r="W138" s="161"/>
      <c r="X138" s="161" t="s">
        <v>138</v>
      </c>
      <c r="Y138" s="152"/>
      <c r="Z138" s="152"/>
      <c r="AA138" s="152"/>
      <c r="AB138" s="152"/>
      <c r="AC138" s="152"/>
      <c r="AD138" s="152"/>
      <c r="AE138" s="152"/>
      <c r="AF138" s="152"/>
      <c r="AG138" s="152" t="s">
        <v>253</v>
      </c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</row>
    <row r="139" spans="1:60" outlineLevel="1" x14ac:dyDescent="0.25">
      <c r="A139" s="178">
        <v>65</v>
      </c>
      <c r="B139" s="179" t="s">
        <v>324</v>
      </c>
      <c r="C139" s="189" t="s">
        <v>325</v>
      </c>
      <c r="D139" s="180" t="s">
        <v>144</v>
      </c>
      <c r="E139" s="181">
        <v>1</v>
      </c>
      <c r="F139" s="182"/>
      <c r="G139" s="183">
        <f t="shared" si="0"/>
        <v>0</v>
      </c>
      <c r="H139" s="182"/>
      <c r="I139" s="183">
        <f t="shared" si="1"/>
        <v>0</v>
      </c>
      <c r="J139" s="182"/>
      <c r="K139" s="183">
        <f t="shared" si="2"/>
        <v>0</v>
      </c>
      <c r="L139" s="183">
        <v>15</v>
      </c>
      <c r="M139" s="183">
        <f t="shared" si="3"/>
        <v>0</v>
      </c>
      <c r="N139" s="183">
        <v>0</v>
      </c>
      <c r="O139" s="183">
        <f t="shared" si="4"/>
        <v>0</v>
      </c>
      <c r="P139" s="183">
        <v>4.4999999999999998E-2</v>
      </c>
      <c r="Q139" s="183">
        <f t="shared" si="5"/>
        <v>0.05</v>
      </c>
      <c r="R139" s="183"/>
      <c r="S139" s="183" t="s">
        <v>148</v>
      </c>
      <c r="T139" s="184" t="s">
        <v>137</v>
      </c>
      <c r="U139" s="161">
        <v>0</v>
      </c>
      <c r="V139" s="161">
        <f t="shared" si="6"/>
        <v>0</v>
      </c>
      <c r="W139" s="161"/>
      <c r="X139" s="161" t="s">
        <v>138</v>
      </c>
      <c r="Y139" s="152"/>
      <c r="Z139" s="152"/>
      <c r="AA139" s="152"/>
      <c r="AB139" s="152"/>
      <c r="AC139" s="152"/>
      <c r="AD139" s="152"/>
      <c r="AE139" s="152"/>
      <c r="AF139" s="152"/>
      <c r="AG139" s="152" t="s">
        <v>253</v>
      </c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</row>
    <row r="140" spans="1:60" ht="20.399999999999999" outlineLevel="1" x14ac:dyDescent="0.25">
      <c r="A140" s="178">
        <v>66</v>
      </c>
      <c r="B140" s="179" t="s">
        <v>326</v>
      </c>
      <c r="C140" s="189" t="s">
        <v>327</v>
      </c>
      <c r="D140" s="180" t="s">
        <v>144</v>
      </c>
      <c r="E140" s="181">
        <v>1</v>
      </c>
      <c r="F140" s="182"/>
      <c r="G140" s="183">
        <f t="shared" si="0"/>
        <v>0</v>
      </c>
      <c r="H140" s="182"/>
      <c r="I140" s="183">
        <f t="shared" si="1"/>
        <v>0</v>
      </c>
      <c r="J140" s="182"/>
      <c r="K140" s="183">
        <f t="shared" si="2"/>
        <v>0</v>
      </c>
      <c r="L140" s="183">
        <v>15</v>
      </c>
      <c r="M140" s="183">
        <f t="shared" si="3"/>
        <v>0</v>
      </c>
      <c r="N140" s="183">
        <v>0</v>
      </c>
      <c r="O140" s="183">
        <f t="shared" si="4"/>
        <v>0</v>
      </c>
      <c r="P140" s="183">
        <v>0</v>
      </c>
      <c r="Q140" s="183">
        <f t="shared" si="5"/>
        <v>0</v>
      </c>
      <c r="R140" s="183"/>
      <c r="S140" s="183" t="s">
        <v>148</v>
      </c>
      <c r="T140" s="184" t="s">
        <v>137</v>
      </c>
      <c r="U140" s="161">
        <v>0</v>
      </c>
      <c r="V140" s="161">
        <f t="shared" si="6"/>
        <v>0</v>
      </c>
      <c r="W140" s="161"/>
      <c r="X140" s="161" t="s">
        <v>138</v>
      </c>
      <c r="Y140" s="152"/>
      <c r="Z140" s="152"/>
      <c r="AA140" s="152"/>
      <c r="AB140" s="152"/>
      <c r="AC140" s="152"/>
      <c r="AD140" s="152"/>
      <c r="AE140" s="152"/>
      <c r="AF140" s="152"/>
      <c r="AG140" s="152" t="s">
        <v>253</v>
      </c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</row>
    <row r="141" spans="1:60" ht="20.399999999999999" outlineLevel="1" x14ac:dyDescent="0.25">
      <c r="A141" s="178">
        <v>67</v>
      </c>
      <c r="B141" s="179" t="s">
        <v>328</v>
      </c>
      <c r="C141" s="189" t="s">
        <v>329</v>
      </c>
      <c r="D141" s="180" t="s">
        <v>144</v>
      </c>
      <c r="E141" s="181">
        <v>1</v>
      </c>
      <c r="F141" s="182"/>
      <c r="G141" s="183">
        <f t="shared" si="0"/>
        <v>0</v>
      </c>
      <c r="H141" s="182"/>
      <c r="I141" s="183">
        <f t="shared" si="1"/>
        <v>0</v>
      </c>
      <c r="J141" s="182"/>
      <c r="K141" s="183">
        <f t="shared" si="2"/>
        <v>0</v>
      </c>
      <c r="L141" s="183">
        <v>15</v>
      </c>
      <c r="M141" s="183">
        <f t="shared" si="3"/>
        <v>0</v>
      </c>
      <c r="N141" s="183">
        <v>0</v>
      </c>
      <c r="O141" s="183">
        <f t="shared" si="4"/>
        <v>0</v>
      </c>
      <c r="P141" s="183">
        <v>0</v>
      </c>
      <c r="Q141" s="183">
        <f t="shared" si="5"/>
        <v>0</v>
      </c>
      <c r="R141" s="183"/>
      <c r="S141" s="183" t="s">
        <v>148</v>
      </c>
      <c r="T141" s="184" t="s">
        <v>137</v>
      </c>
      <c r="U141" s="161">
        <v>0</v>
      </c>
      <c r="V141" s="161">
        <f t="shared" si="6"/>
        <v>0</v>
      </c>
      <c r="W141" s="161"/>
      <c r="X141" s="161" t="s">
        <v>138</v>
      </c>
      <c r="Y141" s="152"/>
      <c r="Z141" s="152"/>
      <c r="AA141" s="152"/>
      <c r="AB141" s="152"/>
      <c r="AC141" s="152"/>
      <c r="AD141" s="152"/>
      <c r="AE141" s="152"/>
      <c r="AF141" s="152"/>
      <c r="AG141" s="152" t="s">
        <v>253</v>
      </c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</row>
    <row r="142" spans="1:60" ht="30.6" outlineLevel="1" x14ac:dyDescent="0.25">
      <c r="A142" s="178">
        <v>68</v>
      </c>
      <c r="B142" s="179" t="s">
        <v>330</v>
      </c>
      <c r="C142" s="189" t="s">
        <v>331</v>
      </c>
      <c r="D142" s="180" t="s">
        <v>144</v>
      </c>
      <c r="E142" s="181">
        <v>1</v>
      </c>
      <c r="F142" s="182"/>
      <c r="G142" s="183">
        <f t="shared" si="0"/>
        <v>0</v>
      </c>
      <c r="H142" s="182"/>
      <c r="I142" s="183">
        <f t="shared" si="1"/>
        <v>0</v>
      </c>
      <c r="J142" s="182"/>
      <c r="K142" s="183">
        <f t="shared" si="2"/>
        <v>0</v>
      </c>
      <c r="L142" s="183">
        <v>15</v>
      </c>
      <c r="M142" s="183">
        <f t="shared" si="3"/>
        <v>0</v>
      </c>
      <c r="N142" s="183">
        <v>2.5999999999999998E-4</v>
      </c>
      <c r="O142" s="183">
        <f t="shared" si="4"/>
        <v>0</v>
      </c>
      <c r="P142" s="183">
        <v>0</v>
      </c>
      <c r="Q142" s="183">
        <f t="shared" si="5"/>
        <v>0</v>
      </c>
      <c r="R142" s="183"/>
      <c r="S142" s="183" t="s">
        <v>148</v>
      </c>
      <c r="T142" s="184" t="s">
        <v>137</v>
      </c>
      <c r="U142" s="161">
        <v>0</v>
      </c>
      <c r="V142" s="161">
        <f t="shared" si="6"/>
        <v>0</v>
      </c>
      <c r="W142" s="161"/>
      <c r="X142" s="161" t="s">
        <v>138</v>
      </c>
      <c r="Y142" s="152"/>
      <c r="Z142" s="152"/>
      <c r="AA142" s="152"/>
      <c r="AB142" s="152"/>
      <c r="AC142" s="152"/>
      <c r="AD142" s="152"/>
      <c r="AE142" s="152"/>
      <c r="AF142" s="152"/>
      <c r="AG142" s="152" t="s">
        <v>253</v>
      </c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</row>
    <row r="143" spans="1:60" ht="20.399999999999999" outlineLevel="1" x14ac:dyDescent="0.25">
      <c r="A143" s="178">
        <v>69</v>
      </c>
      <c r="B143" s="179" t="s">
        <v>332</v>
      </c>
      <c r="C143" s="189" t="s">
        <v>333</v>
      </c>
      <c r="D143" s="180" t="s">
        <v>144</v>
      </c>
      <c r="E143" s="181">
        <v>3</v>
      </c>
      <c r="F143" s="182"/>
      <c r="G143" s="183">
        <f t="shared" si="0"/>
        <v>0</v>
      </c>
      <c r="H143" s="182"/>
      <c r="I143" s="183">
        <f t="shared" si="1"/>
        <v>0</v>
      </c>
      <c r="J143" s="182"/>
      <c r="K143" s="183">
        <f t="shared" si="2"/>
        <v>0</v>
      </c>
      <c r="L143" s="183">
        <v>15</v>
      </c>
      <c r="M143" s="183">
        <f t="shared" si="3"/>
        <v>0</v>
      </c>
      <c r="N143" s="183">
        <v>4.6999999999999999E-4</v>
      </c>
      <c r="O143" s="183">
        <f t="shared" si="4"/>
        <v>0</v>
      </c>
      <c r="P143" s="183">
        <v>0</v>
      </c>
      <c r="Q143" s="183">
        <f t="shared" si="5"/>
        <v>0</v>
      </c>
      <c r="R143" s="183"/>
      <c r="S143" s="183" t="s">
        <v>148</v>
      </c>
      <c r="T143" s="184" t="s">
        <v>137</v>
      </c>
      <c r="U143" s="161">
        <v>0</v>
      </c>
      <c r="V143" s="161">
        <f t="shared" si="6"/>
        <v>0</v>
      </c>
      <c r="W143" s="161"/>
      <c r="X143" s="161" t="s">
        <v>138</v>
      </c>
      <c r="Y143" s="152"/>
      <c r="Z143" s="152"/>
      <c r="AA143" s="152"/>
      <c r="AB143" s="152"/>
      <c r="AC143" s="152"/>
      <c r="AD143" s="152"/>
      <c r="AE143" s="152"/>
      <c r="AF143" s="152"/>
      <c r="AG143" s="152" t="s">
        <v>253</v>
      </c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</row>
    <row r="144" spans="1:60" ht="20.399999999999999" outlineLevel="1" x14ac:dyDescent="0.25">
      <c r="A144" s="178">
        <v>70</v>
      </c>
      <c r="B144" s="179" t="s">
        <v>334</v>
      </c>
      <c r="C144" s="189" t="s">
        <v>335</v>
      </c>
      <c r="D144" s="180" t="s">
        <v>144</v>
      </c>
      <c r="E144" s="181">
        <v>1</v>
      </c>
      <c r="F144" s="182"/>
      <c r="G144" s="183">
        <f t="shared" si="0"/>
        <v>0</v>
      </c>
      <c r="H144" s="182"/>
      <c r="I144" s="183">
        <f t="shared" si="1"/>
        <v>0</v>
      </c>
      <c r="J144" s="182"/>
      <c r="K144" s="183">
        <f t="shared" si="2"/>
        <v>0</v>
      </c>
      <c r="L144" s="183">
        <v>15</v>
      </c>
      <c r="M144" s="183">
        <f t="shared" si="3"/>
        <v>0</v>
      </c>
      <c r="N144" s="183">
        <v>4.4999999999999998E-2</v>
      </c>
      <c r="O144" s="183">
        <f t="shared" si="4"/>
        <v>0.05</v>
      </c>
      <c r="P144" s="183">
        <v>0</v>
      </c>
      <c r="Q144" s="183">
        <f t="shared" si="5"/>
        <v>0</v>
      </c>
      <c r="R144" s="183"/>
      <c r="S144" s="183" t="s">
        <v>148</v>
      </c>
      <c r="T144" s="184" t="s">
        <v>137</v>
      </c>
      <c r="U144" s="161">
        <v>0</v>
      </c>
      <c r="V144" s="161">
        <f t="shared" si="6"/>
        <v>0</v>
      </c>
      <c r="W144" s="161"/>
      <c r="X144" s="161" t="s">
        <v>156</v>
      </c>
      <c r="Y144" s="152"/>
      <c r="Z144" s="152"/>
      <c r="AA144" s="152"/>
      <c r="AB144" s="152"/>
      <c r="AC144" s="152"/>
      <c r="AD144" s="152"/>
      <c r="AE144" s="152"/>
      <c r="AF144" s="152"/>
      <c r="AG144" s="152" t="s">
        <v>157</v>
      </c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</row>
    <row r="145" spans="1:60" outlineLevel="1" x14ac:dyDescent="0.25">
      <c r="A145" s="178">
        <v>71</v>
      </c>
      <c r="B145" s="179" t="s">
        <v>336</v>
      </c>
      <c r="C145" s="189" t="s">
        <v>337</v>
      </c>
      <c r="D145" s="180" t="s">
        <v>144</v>
      </c>
      <c r="E145" s="181">
        <v>5</v>
      </c>
      <c r="F145" s="182"/>
      <c r="G145" s="183">
        <f t="shared" si="0"/>
        <v>0</v>
      </c>
      <c r="H145" s="182"/>
      <c r="I145" s="183">
        <f t="shared" si="1"/>
        <v>0</v>
      </c>
      <c r="J145" s="182"/>
      <c r="K145" s="183">
        <f t="shared" si="2"/>
        <v>0</v>
      </c>
      <c r="L145" s="183">
        <v>15</v>
      </c>
      <c r="M145" s="183">
        <f t="shared" si="3"/>
        <v>0</v>
      </c>
      <c r="N145" s="183">
        <v>5.0000000000000001E-4</v>
      </c>
      <c r="O145" s="183">
        <f t="shared" si="4"/>
        <v>0</v>
      </c>
      <c r="P145" s="183">
        <v>0</v>
      </c>
      <c r="Q145" s="183">
        <f t="shared" si="5"/>
        <v>0</v>
      </c>
      <c r="R145" s="183"/>
      <c r="S145" s="183" t="s">
        <v>148</v>
      </c>
      <c r="T145" s="184" t="s">
        <v>137</v>
      </c>
      <c r="U145" s="161">
        <v>0</v>
      </c>
      <c r="V145" s="161">
        <f t="shared" si="6"/>
        <v>0</v>
      </c>
      <c r="W145" s="161"/>
      <c r="X145" s="161" t="s">
        <v>156</v>
      </c>
      <c r="Y145" s="152"/>
      <c r="Z145" s="152"/>
      <c r="AA145" s="152"/>
      <c r="AB145" s="152"/>
      <c r="AC145" s="152"/>
      <c r="AD145" s="152"/>
      <c r="AE145" s="152"/>
      <c r="AF145" s="152"/>
      <c r="AG145" s="152" t="s">
        <v>157</v>
      </c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</row>
    <row r="146" spans="1:60" outlineLevel="1" x14ac:dyDescent="0.25">
      <c r="A146" s="178">
        <v>72</v>
      </c>
      <c r="B146" s="179" t="s">
        <v>338</v>
      </c>
      <c r="C146" s="189" t="s">
        <v>339</v>
      </c>
      <c r="D146" s="180" t="s">
        <v>144</v>
      </c>
      <c r="E146" s="181">
        <v>1</v>
      </c>
      <c r="F146" s="182"/>
      <c r="G146" s="183">
        <f t="shared" si="0"/>
        <v>0</v>
      </c>
      <c r="H146" s="182"/>
      <c r="I146" s="183">
        <f t="shared" si="1"/>
        <v>0</v>
      </c>
      <c r="J146" s="182"/>
      <c r="K146" s="183">
        <f t="shared" si="2"/>
        <v>0</v>
      </c>
      <c r="L146" s="183">
        <v>15</v>
      </c>
      <c r="M146" s="183">
        <f t="shared" si="3"/>
        <v>0</v>
      </c>
      <c r="N146" s="183">
        <v>4.4999999999999998E-2</v>
      </c>
      <c r="O146" s="183">
        <f t="shared" si="4"/>
        <v>0.05</v>
      </c>
      <c r="P146" s="183">
        <v>0</v>
      </c>
      <c r="Q146" s="183">
        <f t="shared" si="5"/>
        <v>0</v>
      </c>
      <c r="R146" s="183"/>
      <c r="S146" s="183" t="s">
        <v>148</v>
      </c>
      <c r="T146" s="184" t="s">
        <v>137</v>
      </c>
      <c r="U146" s="161">
        <v>0</v>
      </c>
      <c r="V146" s="161">
        <f t="shared" si="6"/>
        <v>0</v>
      </c>
      <c r="W146" s="161"/>
      <c r="X146" s="161" t="s">
        <v>156</v>
      </c>
      <c r="Y146" s="152"/>
      <c r="Z146" s="152"/>
      <c r="AA146" s="152"/>
      <c r="AB146" s="152"/>
      <c r="AC146" s="152"/>
      <c r="AD146" s="152"/>
      <c r="AE146" s="152"/>
      <c r="AF146" s="152"/>
      <c r="AG146" s="152" t="s">
        <v>157</v>
      </c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</row>
    <row r="147" spans="1:60" outlineLevel="1" x14ac:dyDescent="0.25">
      <c r="A147" s="178">
        <v>73</v>
      </c>
      <c r="B147" s="179" t="s">
        <v>340</v>
      </c>
      <c r="C147" s="189" t="s">
        <v>341</v>
      </c>
      <c r="D147" s="180" t="s">
        <v>144</v>
      </c>
      <c r="E147" s="181">
        <v>1</v>
      </c>
      <c r="F147" s="182"/>
      <c r="G147" s="183">
        <f t="shared" si="0"/>
        <v>0</v>
      </c>
      <c r="H147" s="182"/>
      <c r="I147" s="183">
        <f t="shared" si="1"/>
        <v>0</v>
      </c>
      <c r="J147" s="182"/>
      <c r="K147" s="183">
        <f t="shared" si="2"/>
        <v>0</v>
      </c>
      <c r="L147" s="183">
        <v>15</v>
      </c>
      <c r="M147" s="183">
        <f t="shared" si="3"/>
        <v>0</v>
      </c>
      <c r="N147" s="183">
        <v>1.4500000000000001E-2</v>
      </c>
      <c r="O147" s="183">
        <f t="shared" si="4"/>
        <v>0.01</v>
      </c>
      <c r="P147" s="183">
        <v>0</v>
      </c>
      <c r="Q147" s="183">
        <f t="shared" si="5"/>
        <v>0</v>
      </c>
      <c r="R147" s="183"/>
      <c r="S147" s="183" t="s">
        <v>148</v>
      </c>
      <c r="T147" s="184" t="s">
        <v>137</v>
      </c>
      <c r="U147" s="161">
        <v>0</v>
      </c>
      <c r="V147" s="161">
        <f t="shared" si="6"/>
        <v>0</v>
      </c>
      <c r="W147" s="161"/>
      <c r="X147" s="161" t="s">
        <v>156</v>
      </c>
      <c r="Y147" s="152"/>
      <c r="Z147" s="152"/>
      <c r="AA147" s="152"/>
      <c r="AB147" s="152"/>
      <c r="AC147" s="152"/>
      <c r="AD147" s="152"/>
      <c r="AE147" s="152"/>
      <c r="AF147" s="152"/>
      <c r="AG147" s="152" t="s">
        <v>157</v>
      </c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</row>
    <row r="148" spans="1:60" outlineLevel="1" x14ac:dyDescent="0.25">
      <c r="A148" s="178">
        <v>74</v>
      </c>
      <c r="B148" s="179" t="s">
        <v>342</v>
      </c>
      <c r="C148" s="189" t="s">
        <v>343</v>
      </c>
      <c r="D148" s="180" t="s">
        <v>144</v>
      </c>
      <c r="E148" s="181">
        <v>1</v>
      </c>
      <c r="F148" s="182"/>
      <c r="G148" s="183">
        <f t="shared" si="0"/>
        <v>0</v>
      </c>
      <c r="H148" s="182"/>
      <c r="I148" s="183">
        <f t="shared" si="1"/>
        <v>0</v>
      </c>
      <c r="J148" s="182"/>
      <c r="K148" s="183">
        <f t="shared" si="2"/>
        <v>0</v>
      </c>
      <c r="L148" s="183">
        <v>15</v>
      </c>
      <c r="M148" s="183">
        <f t="shared" si="3"/>
        <v>0</v>
      </c>
      <c r="N148" s="183">
        <v>2.1999999999999999E-2</v>
      </c>
      <c r="O148" s="183">
        <f t="shared" si="4"/>
        <v>0.02</v>
      </c>
      <c r="P148" s="183">
        <v>0</v>
      </c>
      <c r="Q148" s="183">
        <f t="shared" si="5"/>
        <v>0</v>
      </c>
      <c r="R148" s="183"/>
      <c r="S148" s="183" t="s">
        <v>148</v>
      </c>
      <c r="T148" s="184" t="s">
        <v>137</v>
      </c>
      <c r="U148" s="161">
        <v>0</v>
      </c>
      <c r="V148" s="161">
        <f t="shared" si="6"/>
        <v>0</v>
      </c>
      <c r="W148" s="161"/>
      <c r="X148" s="161" t="s">
        <v>156</v>
      </c>
      <c r="Y148" s="152"/>
      <c r="Z148" s="152"/>
      <c r="AA148" s="152"/>
      <c r="AB148" s="152"/>
      <c r="AC148" s="152"/>
      <c r="AD148" s="152"/>
      <c r="AE148" s="152"/>
      <c r="AF148" s="152"/>
      <c r="AG148" s="152" t="s">
        <v>157</v>
      </c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</row>
    <row r="149" spans="1:60" ht="20.399999999999999" outlineLevel="1" x14ac:dyDescent="0.25">
      <c r="A149" s="178">
        <v>75</v>
      </c>
      <c r="B149" s="179" t="s">
        <v>344</v>
      </c>
      <c r="C149" s="189" t="s">
        <v>345</v>
      </c>
      <c r="D149" s="180" t="s">
        <v>144</v>
      </c>
      <c r="E149" s="181">
        <v>3</v>
      </c>
      <c r="F149" s="182"/>
      <c r="G149" s="183">
        <f t="shared" si="0"/>
        <v>0</v>
      </c>
      <c r="H149" s="182"/>
      <c r="I149" s="183">
        <f t="shared" si="1"/>
        <v>0</v>
      </c>
      <c r="J149" s="182"/>
      <c r="K149" s="183">
        <f t="shared" si="2"/>
        <v>0</v>
      </c>
      <c r="L149" s="183">
        <v>15</v>
      </c>
      <c r="M149" s="183">
        <f t="shared" si="3"/>
        <v>0</v>
      </c>
      <c r="N149" s="183">
        <v>1.6E-2</v>
      </c>
      <c r="O149" s="183">
        <f t="shared" si="4"/>
        <v>0.05</v>
      </c>
      <c r="P149" s="183">
        <v>0</v>
      </c>
      <c r="Q149" s="183">
        <f t="shared" si="5"/>
        <v>0</v>
      </c>
      <c r="R149" s="183"/>
      <c r="S149" s="183" t="s">
        <v>148</v>
      </c>
      <c r="T149" s="184" t="s">
        <v>137</v>
      </c>
      <c r="U149" s="161">
        <v>0</v>
      </c>
      <c r="V149" s="161">
        <f t="shared" si="6"/>
        <v>0</v>
      </c>
      <c r="W149" s="161"/>
      <c r="X149" s="161" t="s">
        <v>156</v>
      </c>
      <c r="Y149" s="152"/>
      <c r="Z149" s="152"/>
      <c r="AA149" s="152"/>
      <c r="AB149" s="152"/>
      <c r="AC149" s="152"/>
      <c r="AD149" s="152"/>
      <c r="AE149" s="152"/>
      <c r="AF149" s="152"/>
      <c r="AG149" s="152" t="s">
        <v>157</v>
      </c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</row>
    <row r="150" spans="1:60" x14ac:dyDescent="0.25">
      <c r="A150" s="165" t="s">
        <v>130</v>
      </c>
      <c r="B150" s="166" t="s">
        <v>94</v>
      </c>
      <c r="C150" s="187" t="s">
        <v>95</v>
      </c>
      <c r="D150" s="167"/>
      <c r="E150" s="168"/>
      <c r="F150" s="169"/>
      <c r="G150" s="169">
        <f>SUMIF(AG151:AG158,"&lt;&gt;NOR",G151:G158)</f>
        <v>0</v>
      </c>
      <c r="H150" s="169"/>
      <c r="I150" s="169">
        <f>SUM(I151:I158)</f>
        <v>0</v>
      </c>
      <c r="J150" s="169"/>
      <c r="K150" s="169">
        <f>SUM(K151:K158)</f>
        <v>0</v>
      </c>
      <c r="L150" s="169"/>
      <c r="M150" s="169">
        <f>SUM(M151:M158)</f>
        <v>0</v>
      </c>
      <c r="N150" s="169"/>
      <c r="O150" s="169">
        <f>SUM(O151:O158)</f>
        <v>0.28000000000000003</v>
      </c>
      <c r="P150" s="169"/>
      <c r="Q150" s="169">
        <f>SUM(Q151:Q158)</f>
        <v>0</v>
      </c>
      <c r="R150" s="169"/>
      <c r="S150" s="169"/>
      <c r="T150" s="170"/>
      <c r="U150" s="164"/>
      <c r="V150" s="164">
        <f>SUM(V151:V158)</f>
        <v>0</v>
      </c>
      <c r="W150" s="164"/>
      <c r="X150" s="164"/>
      <c r="AG150" t="s">
        <v>131</v>
      </c>
    </row>
    <row r="151" spans="1:60" outlineLevel="1" x14ac:dyDescent="0.25">
      <c r="A151" s="171">
        <v>76</v>
      </c>
      <c r="B151" s="172" t="s">
        <v>346</v>
      </c>
      <c r="C151" s="188" t="s">
        <v>347</v>
      </c>
      <c r="D151" s="173" t="s">
        <v>0</v>
      </c>
      <c r="E151" s="174">
        <v>136.578</v>
      </c>
      <c r="F151" s="175"/>
      <c r="G151" s="176">
        <f>ROUND(E151*F151,2)</f>
        <v>0</v>
      </c>
      <c r="H151" s="175"/>
      <c r="I151" s="176">
        <f>ROUND(E151*H151,2)</f>
        <v>0</v>
      </c>
      <c r="J151" s="175"/>
      <c r="K151" s="176">
        <f>ROUND(E151*J151,2)</f>
        <v>0</v>
      </c>
      <c r="L151" s="176">
        <v>15</v>
      </c>
      <c r="M151" s="176">
        <f>G151*(1+L151/100)</f>
        <v>0</v>
      </c>
      <c r="N151" s="176">
        <v>0</v>
      </c>
      <c r="O151" s="176">
        <f>ROUND(E151*N151,2)</f>
        <v>0</v>
      </c>
      <c r="P151" s="176">
        <v>0</v>
      </c>
      <c r="Q151" s="176">
        <f>ROUND(E151*P151,2)</f>
        <v>0</v>
      </c>
      <c r="R151" s="176" t="s">
        <v>348</v>
      </c>
      <c r="S151" s="176" t="s">
        <v>136</v>
      </c>
      <c r="T151" s="177" t="s">
        <v>137</v>
      </c>
      <c r="U151" s="161">
        <v>0</v>
      </c>
      <c r="V151" s="161">
        <f>ROUND(E151*U151,2)</f>
        <v>0</v>
      </c>
      <c r="W151" s="161"/>
      <c r="X151" s="161" t="s">
        <v>138</v>
      </c>
      <c r="Y151" s="152"/>
      <c r="Z151" s="152"/>
      <c r="AA151" s="152"/>
      <c r="AB151" s="152"/>
      <c r="AC151" s="152"/>
      <c r="AD151" s="152"/>
      <c r="AE151" s="152"/>
      <c r="AF151" s="152"/>
      <c r="AG151" s="152" t="s">
        <v>253</v>
      </c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</row>
    <row r="152" spans="1:60" outlineLevel="1" x14ac:dyDescent="0.25">
      <c r="A152" s="159"/>
      <c r="B152" s="160"/>
      <c r="C152" s="250" t="s">
        <v>254</v>
      </c>
      <c r="D152" s="251"/>
      <c r="E152" s="251"/>
      <c r="F152" s="251"/>
      <c r="G152" s="25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52"/>
      <c r="Z152" s="152"/>
      <c r="AA152" s="152"/>
      <c r="AB152" s="152"/>
      <c r="AC152" s="152"/>
      <c r="AD152" s="152"/>
      <c r="AE152" s="152"/>
      <c r="AF152" s="152"/>
      <c r="AG152" s="152" t="s">
        <v>141</v>
      </c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</row>
    <row r="153" spans="1:60" outlineLevel="1" x14ac:dyDescent="0.25">
      <c r="A153" s="178">
        <v>77</v>
      </c>
      <c r="B153" s="179" t="s">
        <v>349</v>
      </c>
      <c r="C153" s="189" t="s">
        <v>350</v>
      </c>
      <c r="D153" s="180" t="s">
        <v>147</v>
      </c>
      <c r="E153" s="181">
        <v>7.73</v>
      </c>
      <c r="F153" s="182"/>
      <c r="G153" s="183">
        <f t="shared" ref="G153:G158" si="7">ROUND(E153*F153,2)</f>
        <v>0</v>
      </c>
      <c r="H153" s="182"/>
      <c r="I153" s="183">
        <f t="shared" ref="I153:I158" si="8">ROUND(E153*H153,2)</f>
        <v>0</v>
      </c>
      <c r="J153" s="182"/>
      <c r="K153" s="183">
        <f t="shared" ref="K153:K158" si="9">ROUND(E153*J153,2)</f>
        <v>0</v>
      </c>
      <c r="L153" s="183">
        <v>15</v>
      </c>
      <c r="M153" s="183">
        <f t="shared" ref="M153:M158" si="10">G153*(1+L153/100)</f>
        <v>0</v>
      </c>
      <c r="N153" s="183">
        <v>0</v>
      </c>
      <c r="O153" s="183">
        <f t="shared" ref="O153:O158" si="11">ROUND(E153*N153,2)</f>
        <v>0</v>
      </c>
      <c r="P153" s="183">
        <v>0</v>
      </c>
      <c r="Q153" s="183">
        <f t="shared" ref="Q153:Q158" si="12">ROUND(E153*P153,2)</f>
        <v>0</v>
      </c>
      <c r="R153" s="183"/>
      <c r="S153" s="183" t="s">
        <v>148</v>
      </c>
      <c r="T153" s="184" t="s">
        <v>137</v>
      </c>
      <c r="U153" s="161">
        <v>0</v>
      </c>
      <c r="V153" s="161">
        <f t="shared" ref="V153:V158" si="13">ROUND(E153*U153,2)</f>
        <v>0</v>
      </c>
      <c r="W153" s="161"/>
      <c r="X153" s="161" t="s">
        <v>138</v>
      </c>
      <c r="Y153" s="152"/>
      <c r="Z153" s="152"/>
      <c r="AA153" s="152"/>
      <c r="AB153" s="152"/>
      <c r="AC153" s="152"/>
      <c r="AD153" s="152"/>
      <c r="AE153" s="152"/>
      <c r="AF153" s="152"/>
      <c r="AG153" s="152" t="s">
        <v>253</v>
      </c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</row>
    <row r="154" spans="1:60" outlineLevel="1" x14ac:dyDescent="0.25">
      <c r="A154" s="178">
        <v>78</v>
      </c>
      <c r="B154" s="179" t="s">
        <v>351</v>
      </c>
      <c r="C154" s="189" t="s">
        <v>352</v>
      </c>
      <c r="D154" s="180" t="s">
        <v>147</v>
      </c>
      <c r="E154" s="181">
        <v>7.73</v>
      </c>
      <c r="F154" s="182"/>
      <c r="G154" s="183">
        <f t="shared" si="7"/>
        <v>0</v>
      </c>
      <c r="H154" s="182"/>
      <c r="I154" s="183">
        <f t="shared" si="8"/>
        <v>0</v>
      </c>
      <c r="J154" s="182"/>
      <c r="K154" s="183">
        <f t="shared" si="9"/>
        <v>0</v>
      </c>
      <c r="L154" s="183">
        <v>15</v>
      </c>
      <c r="M154" s="183">
        <f t="shared" si="10"/>
        <v>0</v>
      </c>
      <c r="N154" s="183">
        <v>2.9999999999999997E-4</v>
      </c>
      <c r="O154" s="183">
        <f t="shared" si="11"/>
        <v>0</v>
      </c>
      <c r="P154" s="183">
        <v>0</v>
      </c>
      <c r="Q154" s="183">
        <f t="shared" si="12"/>
        <v>0</v>
      </c>
      <c r="R154" s="183"/>
      <c r="S154" s="183" t="s">
        <v>148</v>
      </c>
      <c r="T154" s="184" t="s">
        <v>137</v>
      </c>
      <c r="U154" s="161">
        <v>0</v>
      </c>
      <c r="V154" s="161">
        <f t="shared" si="13"/>
        <v>0</v>
      </c>
      <c r="W154" s="161"/>
      <c r="X154" s="161" t="s">
        <v>138</v>
      </c>
      <c r="Y154" s="152"/>
      <c r="Z154" s="152"/>
      <c r="AA154" s="152"/>
      <c r="AB154" s="152"/>
      <c r="AC154" s="152"/>
      <c r="AD154" s="152"/>
      <c r="AE154" s="152"/>
      <c r="AF154" s="152"/>
      <c r="AG154" s="152" t="s">
        <v>253</v>
      </c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2"/>
    </row>
    <row r="155" spans="1:60" ht="20.399999999999999" outlineLevel="1" x14ac:dyDescent="0.25">
      <c r="A155" s="178">
        <v>79</v>
      </c>
      <c r="B155" s="179" t="s">
        <v>353</v>
      </c>
      <c r="C155" s="189" t="s">
        <v>354</v>
      </c>
      <c r="D155" s="180" t="s">
        <v>147</v>
      </c>
      <c r="E155" s="181">
        <v>7.73</v>
      </c>
      <c r="F155" s="182"/>
      <c r="G155" s="183">
        <f t="shared" si="7"/>
        <v>0</v>
      </c>
      <c r="H155" s="182"/>
      <c r="I155" s="183">
        <f t="shared" si="8"/>
        <v>0</v>
      </c>
      <c r="J155" s="182"/>
      <c r="K155" s="183">
        <f t="shared" si="9"/>
        <v>0</v>
      </c>
      <c r="L155" s="183">
        <v>15</v>
      </c>
      <c r="M155" s="183">
        <f t="shared" si="10"/>
        <v>0</v>
      </c>
      <c r="N155" s="183">
        <v>7.5799999999999999E-3</v>
      </c>
      <c r="O155" s="183">
        <f t="shared" si="11"/>
        <v>0.06</v>
      </c>
      <c r="P155" s="183">
        <v>0</v>
      </c>
      <c r="Q155" s="183">
        <f t="shared" si="12"/>
        <v>0</v>
      </c>
      <c r="R155" s="183"/>
      <c r="S155" s="183" t="s">
        <v>148</v>
      </c>
      <c r="T155" s="184" t="s">
        <v>137</v>
      </c>
      <c r="U155" s="161">
        <v>0</v>
      </c>
      <c r="V155" s="161">
        <f t="shared" si="13"/>
        <v>0</v>
      </c>
      <c r="W155" s="161"/>
      <c r="X155" s="161" t="s">
        <v>138</v>
      </c>
      <c r="Y155" s="152"/>
      <c r="Z155" s="152"/>
      <c r="AA155" s="152"/>
      <c r="AB155" s="152"/>
      <c r="AC155" s="152"/>
      <c r="AD155" s="152"/>
      <c r="AE155" s="152"/>
      <c r="AF155" s="152"/>
      <c r="AG155" s="152" t="s">
        <v>253</v>
      </c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</row>
    <row r="156" spans="1:60" ht="20.399999999999999" outlineLevel="1" x14ac:dyDescent="0.25">
      <c r="A156" s="178">
        <v>80</v>
      </c>
      <c r="B156" s="179" t="s">
        <v>355</v>
      </c>
      <c r="C156" s="189" t="s">
        <v>356</v>
      </c>
      <c r="D156" s="180" t="s">
        <v>147</v>
      </c>
      <c r="E156" s="181">
        <v>7.73</v>
      </c>
      <c r="F156" s="182"/>
      <c r="G156" s="183">
        <f t="shared" si="7"/>
        <v>0</v>
      </c>
      <c r="H156" s="182"/>
      <c r="I156" s="183">
        <f t="shared" si="8"/>
        <v>0</v>
      </c>
      <c r="J156" s="182"/>
      <c r="K156" s="183">
        <f t="shared" si="9"/>
        <v>0</v>
      </c>
      <c r="L156" s="183">
        <v>15</v>
      </c>
      <c r="M156" s="183">
        <f t="shared" si="10"/>
        <v>0</v>
      </c>
      <c r="N156" s="183">
        <v>7.4999999999999997E-3</v>
      </c>
      <c r="O156" s="183">
        <f t="shared" si="11"/>
        <v>0.06</v>
      </c>
      <c r="P156" s="183">
        <v>0</v>
      </c>
      <c r="Q156" s="183">
        <f t="shared" si="12"/>
        <v>0</v>
      </c>
      <c r="R156" s="183"/>
      <c r="S156" s="183" t="s">
        <v>148</v>
      </c>
      <c r="T156" s="184" t="s">
        <v>137</v>
      </c>
      <c r="U156" s="161">
        <v>0</v>
      </c>
      <c r="V156" s="161">
        <f t="shared" si="13"/>
        <v>0</v>
      </c>
      <c r="W156" s="161"/>
      <c r="X156" s="161" t="s">
        <v>138</v>
      </c>
      <c r="Y156" s="152"/>
      <c r="Z156" s="152"/>
      <c r="AA156" s="152"/>
      <c r="AB156" s="152"/>
      <c r="AC156" s="152"/>
      <c r="AD156" s="152"/>
      <c r="AE156" s="152"/>
      <c r="AF156" s="152"/>
      <c r="AG156" s="152" t="s">
        <v>253</v>
      </c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</row>
    <row r="157" spans="1:60" outlineLevel="1" x14ac:dyDescent="0.25">
      <c r="A157" s="178">
        <v>81</v>
      </c>
      <c r="B157" s="179" t="s">
        <v>357</v>
      </c>
      <c r="C157" s="189" t="s">
        <v>358</v>
      </c>
      <c r="D157" s="180" t="s">
        <v>147</v>
      </c>
      <c r="E157" s="181">
        <v>7.73</v>
      </c>
      <c r="F157" s="182"/>
      <c r="G157" s="183">
        <f t="shared" si="7"/>
        <v>0</v>
      </c>
      <c r="H157" s="182"/>
      <c r="I157" s="183">
        <f t="shared" si="8"/>
        <v>0</v>
      </c>
      <c r="J157" s="182"/>
      <c r="K157" s="183">
        <f t="shared" si="9"/>
        <v>0</v>
      </c>
      <c r="L157" s="183">
        <v>15</v>
      </c>
      <c r="M157" s="183">
        <f t="shared" si="10"/>
        <v>0</v>
      </c>
      <c r="N157" s="183">
        <v>1.5E-3</v>
      </c>
      <c r="O157" s="183">
        <f t="shared" si="11"/>
        <v>0.01</v>
      </c>
      <c r="P157" s="183">
        <v>0</v>
      </c>
      <c r="Q157" s="183">
        <f t="shared" si="12"/>
        <v>0</v>
      </c>
      <c r="R157" s="183"/>
      <c r="S157" s="183" t="s">
        <v>148</v>
      </c>
      <c r="T157" s="184" t="s">
        <v>137</v>
      </c>
      <c r="U157" s="161">
        <v>0</v>
      </c>
      <c r="V157" s="161">
        <f t="shared" si="13"/>
        <v>0</v>
      </c>
      <c r="W157" s="161"/>
      <c r="X157" s="161" t="s">
        <v>138</v>
      </c>
      <c r="Y157" s="152"/>
      <c r="Z157" s="152"/>
      <c r="AA157" s="152"/>
      <c r="AB157" s="152"/>
      <c r="AC157" s="152"/>
      <c r="AD157" s="152"/>
      <c r="AE157" s="152"/>
      <c r="AF157" s="152"/>
      <c r="AG157" s="152" t="s">
        <v>253</v>
      </c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</row>
    <row r="158" spans="1:60" ht="20.399999999999999" outlineLevel="1" x14ac:dyDescent="0.25">
      <c r="A158" s="178">
        <v>82</v>
      </c>
      <c r="B158" s="179" t="s">
        <v>359</v>
      </c>
      <c r="C158" s="189" t="s">
        <v>360</v>
      </c>
      <c r="D158" s="180" t="s">
        <v>147</v>
      </c>
      <c r="E158" s="181">
        <v>8</v>
      </c>
      <c r="F158" s="182"/>
      <c r="G158" s="183">
        <f t="shared" si="7"/>
        <v>0</v>
      </c>
      <c r="H158" s="182"/>
      <c r="I158" s="183">
        <f t="shared" si="8"/>
        <v>0</v>
      </c>
      <c r="J158" s="182"/>
      <c r="K158" s="183">
        <f t="shared" si="9"/>
        <v>0</v>
      </c>
      <c r="L158" s="183">
        <v>15</v>
      </c>
      <c r="M158" s="183">
        <f t="shared" si="10"/>
        <v>0</v>
      </c>
      <c r="N158" s="183">
        <v>1.9199999999999998E-2</v>
      </c>
      <c r="O158" s="183">
        <f t="shared" si="11"/>
        <v>0.15</v>
      </c>
      <c r="P158" s="183">
        <v>0</v>
      </c>
      <c r="Q158" s="183">
        <f t="shared" si="12"/>
        <v>0</v>
      </c>
      <c r="R158" s="183"/>
      <c r="S158" s="183" t="s">
        <v>148</v>
      </c>
      <c r="T158" s="184" t="s">
        <v>137</v>
      </c>
      <c r="U158" s="161">
        <v>0</v>
      </c>
      <c r="V158" s="161">
        <f t="shared" si="13"/>
        <v>0</v>
      </c>
      <c r="W158" s="161"/>
      <c r="X158" s="161" t="s">
        <v>156</v>
      </c>
      <c r="Y158" s="152"/>
      <c r="Z158" s="152"/>
      <c r="AA158" s="152"/>
      <c r="AB158" s="152"/>
      <c r="AC158" s="152"/>
      <c r="AD158" s="152"/>
      <c r="AE158" s="152"/>
      <c r="AF158" s="152"/>
      <c r="AG158" s="152" t="s">
        <v>157</v>
      </c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</row>
    <row r="159" spans="1:60" x14ac:dyDescent="0.25">
      <c r="A159" s="165" t="s">
        <v>130</v>
      </c>
      <c r="B159" s="166" t="s">
        <v>96</v>
      </c>
      <c r="C159" s="187" t="s">
        <v>97</v>
      </c>
      <c r="D159" s="167"/>
      <c r="E159" s="168"/>
      <c r="F159" s="169"/>
      <c r="G159" s="169">
        <f>SUMIF(AG160:AG184,"&lt;&gt;NOR",G160:G184)</f>
        <v>0</v>
      </c>
      <c r="H159" s="169"/>
      <c r="I159" s="169">
        <f>SUM(I160:I184)</f>
        <v>0</v>
      </c>
      <c r="J159" s="169"/>
      <c r="K159" s="169">
        <f>SUM(K160:K184)</f>
        <v>0</v>
      </c>
      <c r="L159" s="169"/>
      <c r="M159" s="169">
        <f>SUM(M160:M184)</f>
        <v>0</v>
      </c>
      <c r="N159" s="169"/>
      <c r="O159" s="169">
        <f>SUM(O160:O184)</f>
        <v>0.05</v>
      </c>
      <c r="P159" s="169"/>
      <c r="Q159" s="169">
        <f>SUM(Q160:Q184)</f>
        <v>0.15000000000000002</v>
      </c>
      <c r="R159" s="169"/>
      <c r="S159" s="169"/>
      <c r="T159" s="170"/>
      <c r="U159" s="164"/>
      <c r="V159" s="164">
        <f>SUM(V160:V184)</f>
        <v>0</v>
      </c>
      <c r="W159" s="164"/>
      <c r="X159" s="164"/>
      <c r="AG159" t="s">
        <v>131</v>
      </c>
    </row>
    <row r="160" spans="1:60" outlineLevel="1" x14ac:dyDescent="0.25">
      <c r="A160" s="171">
        <v>83</v>
      </c>
      <c r="B160" s="172" t="s">
        <v>361</v>
      </c>
      <c r="C160" s="188" t="s">
        <v>362</v>
      </c>
      <c r="D160" s="173" t="s">
        <v>0</v>
      </c>
      <c r="E160" s="174">
        <v>200.363</v>
      </c>
      <c r="F160" s="175"/>
      <c r="G160" s="176">
        <f>ROUND(E160*F160,2)</f>
        <v>0</v>
      </c>
      <c r="H160" s="175"/>
      <c r="I160" s="176">
        <f>ROUND(E160*H160,2)</f>
        <v>0</v>
      </c>
      <c r="J160" s="175"/>
      <c r="K160" s="176">
        <f>ROUND(E160*J160,2)</f>
        <v>0</v>
      </c>
      <c r="L160" s="176">
        <v>15</v>
      </c>
      <c r="M160" s="176">
        <f>G160*(1+L160/100)</f>
        <v>0</v>
      </c>
      <c r="N160" s="176">
        <v>0</v>
      </c>
      <c r="O160" s="176">
        <f>ROUND(E160*N160,2)</f>
        <v>0</v>
      </c>
      <c r="P160" s="176">
        <v>0</v>
      </c>
      <c r="Q160" s="176">
        <f>ROUND(E160*P160,2)</f>
        <v>0</v>
      </c>
      <c r="R160" s="176" t="s">
        <v>363</v>
      </c>
      <c r="S160" s="176" t="s">
        <v>136</v>
      </c>
      <c r="T160" s="177" t="s">
        <v>137</v>
      </c>
      <c r="U160" s="161">
        <v>0</v>
      </c>
      <c r="V160" s="161">
        <f>ROUND(E160*U160,2)</f>
        <v>0</v>
      </c>
      <c r="W160" s="161"/>
      <c r="X160" s="161" t="s">
        <v>138</v>
      </c>
      <c r="Y160" s="152"/>
      <c r="Z160" s="152"/>
      <c r="AA160" s="152"/>
      <c r="AB160" s="152"/>
      <c r="AC160" s="152"/>
      <c r="AD160" s="152"/>
      <c r="AE160" s="152"/>
      <c r="AF160" s="152"/>
      <c r="AG160" s="152" t="s">
        <v>253</v>
      </c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</row>
    <row r="161" spans="1:60" outlineLevel="1" x14ac:dyDescent="0.25">
      <c r="A161" s="159"/>
      <c r="B161" s="160"/>
      <c r="C161" s="250" t="s">
        <v>364</v>
      </c>
      <c r="D161" s="251"/>
      <c r="E161" s="251"/>
      <c r="F161" s="251"/>
      <c r="G161" s="25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52"/>
      <c r="Z161" s="152"/>
      <c r="AA161" s="152"/>
      <c r="AB161" s="152"/>
      <c r="AC161" s="152"/>
      <c r="AD161" s="152"/>
      <c r="AE161" s="152"/>
      <c r="AF161" s="152"/>
      <c r="AG161" s="152" t="s">
        <v>141</v>
      </c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</row>
    <row r="162" spans="1:60" outlineLevel="1" x14ac:dyDescent="0.25">
      <c r="A162" s="171">
        <v>84</v>
      </c>
      <c r="B162" s="172" t="s">
        <v>365</v>
      </c>
      <c r="C162" s="188" t="s">
        <v>366</v>
      </c>
      <c r="D162" s="173" t="s">
        <v>147</v>
      </c>
      <c r="E162" s="174">
        <v>15.37</v>
      </c>
      <c r="F162" s="175"/>
      <c r="G162" s="176">
        <f>ROUND(E162*F162,2)</f>
        <v>0</v>
      </c>
      <c r="H162" s="175"/>
      <c r="I162" s="176">
        <f>ROUND(E162*H162,2)</f>
        <v>0</v>
      </c>
      <c r="J162" s="175"/>
      <c r="K162" s="176">
        <f>ROUND(E162*J162,2)</f>
        <v>0</v>
      </c>
      <c r="L162" s="176">
        <v>15</v>
      </c>
      <c r="M162" s="176">
        <f>G162*(1+L162/100)</f>
        <v>0</v>
      </c>
      <c r="N162" s="176">
        <v>0</v>
      </c>
      <c r="O162" s="176">
        <f>ROUND(E162*N162,2)</f>
        <v>0</v>
      </c>
      <c r="P162" s="176">
        <v>0</v>
      </c>
      <c r="Q162" s="176">
        <f>ROUND(E162*P162,2)</f>
        <v>0</v>
      </c>
      <c r="R162" s="176"/>
      <c r="S162" s="176" t="s">
        <v>148</v>
      </c>
      <c r="T162" s="177" t="s">
        <v>137</v>
      </c>
      <c r="U162" s="161">
        <v>0</v>
      </c>
      <c r="V162" s="161">
        <f>ROUND(E162*U162,2)</f>
        <v>0</v>
      </c>
      <c r="W162" s="161"/>
      <c r="X162" s="161" t="s">
        <v>138</v>
      </c>
      <c r="Y162" s="152"/>
      <c r="Z162" s="152"/>
      <c r="AA162" s="152"/>
      <c r="AB162" s="152"/>
      <c r="AC162" s="152"/>
      <c r="AD162" s="152"/>
      <c r="AE162" s="152"/>
      <c r="AF162" s="152"/>
      <c r="AG162" s="152" t="s">
        <v>253</v>
      </c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</row>
    <row r="163" spans="1:60" outlineLevel="1" x14ac:dyDescent="0.25">
      <c r="A163" s="159"/>
      <c r="B163" s="160"/>
      <c r="C163" s="190" t="s">
        <v>367</v>
      </c>
      <c r="D163" s="162"/>
      <c r="E163" s="163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52"/>
      <c r="Z163" s="152"/>
      <c r="AA163" s="152"/>
      <c r="AB163" s="152"/>
      <c r="AC163" s="152"/>
      <c r="AD163" s="152"/>
      <c r="AE163" s="152"/>
      <c r="AF163" s="152"/>
      <c r="AG163" s="152" t="s">
        <v>152</v>
      </c>
      <c r="AH163" s="152">
        <v>0</v>
      </c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  <c r="BG163" s="152"/>
      <c r="BH163" s="152"/>
    </row>
    <row r="164" spans="1:60" outlineLevel="1" x14ac:dyDescent="0.25">
      <c r="A164" s="159"/>
      <c r="B164" s="160"/>
      <c r="C164" s="190" t="s">
        <v>368</v>
      </c>
      <c r="D164" s="162"/>
      <c r="E164" s="163">
        <v>15.37</v>
      </c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52"/>
      <c r="Z164" s="152"/>
      <c r="AA164" s="152"/>
      <c r="AB164" s="152"/>
      <c r="AC164" s="152"/>
      <c r="AD164" s="152"/>
      <c r="AE164" s="152"/>
      <c r="AF164" s="152"/>
      <c r="AG164" s="152" t="s">
        <v>152</v>
      </c>
      <c r="AH164" s="152">
        <v>0</v>
      </c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  <c r="BG164" s="152"/>
      <c r="BH164" s="152"/>
    </row>
    <row r="165" spans="1:60" ht="20.399999999999999" outlineLevel="1" x14ac:dyDescent="0.25">
      <c r="A165" s="178">
        <v>85</v>
      </c>
      <c r="B165" s="179" t="s">
        <v>369</v>
      </c>
      <c r="C165" s="189" t="s">
        <v>370</v>
      </c>
      <c r="D165" s="180" t="s">
        <v>147</v>
      </c>
      <c r="E165" s="181">
        <v>3.9</v>
      </c>
      <c r="F165" s="182"/>
      <c r="G165" s="183">
        <f>ROUND(E165*F165,2)</f>
        <v>0</v>
      </c>
      <c r="H165" s="182"/>
      <c r="I165" s="183">
        <f>ROUND(E165*H165,2)</f>
        <v>0</v>
      </c>
      <c r="J165" s="182"/>
      <c r="K165" s="183">
        <f>ROUND(E165*J165,2)</f>
        <v>0</v>
      </c>
      <c r="L165" s="183">
        <v>15</v>
      </c>
      <c r="M165" s="183">
        <f>G165*(1+L165/100)</f>
        <v>0</v>
      </c>
      <c r="N165" s="183">
        <v>7.5799999999999999E-3</v>
      </c>
      <c r="O165" s="183">
        <f>ROUND(E165*N165,2)</f>
        <v>0.03</v>
      </c>
      <c r="P165" s="183">
        <v>0</v>
      </c>
      <c r="Q165" s="183">
        <f>ROUND(E165*P165,2)</f>
        <v>0</v>
      </c>
      <c r="R165" s="183"/>
      <c r="S165" s="183" t="s">
        <v>148</v>
      </c>
      <c r="T165" s="184" t="s">
        <v>137</v>
      </c>
      <c r="U165" s="161">
        <v>0</v>
      </c>
      <c r="V165" s="161">
        <f>ROUND(E165*U165,2)</f>
        <v>0</v>
      </c>
      <c r="W165" s="161"/>
      <c r="X165" s="161" t="s">
        <v>138</v>
      </c>
      <c r="Y165" s="152"/>
      <c r="Z165" s="152"/>
      <c r="AA165" s="152"/>
      <c r="AB165" s="152"/>
      <c r="AC165" s="152"/>
      <c r="AD165" s="152"/>
      <c r="AE165" s="152"/>
      <c r="AF165" s="152"/>
      <c r="AG165" s="152" t="s">
        <v>253</v>
      </c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  <c r="BG165" s="152"/>
      <c r="BH165" s="152"/>
    </row>
    <row r="166" spans="1:60" outlineLevel="1" x14ac:dyDescent="0.25">
      <c r="A166" s="171">
        <v>86</v>
      </c>
      <c r="B166" s="172" t="s">
        <v>371</v>
      </c>
      <c r="C166" s="188" t="s">
        <v>372</v>
      </c>
      <c r="D166" s="173" t="s">
        <v>147</v>
      </c>
      <c r="E166" s="174">
        <v>57.75</v>
      </c>
      <c r="F166" s="175"/>
      <c r="G166" s="176">
        <f>ROUND(E166*F166,2)</f>
        <v>0</v>
      </c>
      <c r="H166" s="175"/>
      <c r="I166" s="176">
        <f>ROUND(E166*H166,2)</f>
        <v>0</v>
      </c>
      <c r="J166" s="175"/>
      <c r="K166" s="176">
        <f>ROUND(E166*J166,2)</f>
        <v>0</v>
      </c>
      <c r="L166" s="176">
        <v>15</v>
      </c>
      <c r="M166" s="176">
        <f>G166*(1+L166/100)</f>
        <v>0</v>
      </c>
      <c r="N166" s="176">
        <v>0</v>
      </c>
      <c r="O166" s="176">
        <f>ROUND(E166*N166,2)</f>
        <v>0</v>
      </c>
      <c r="P166" s="176">
        <v>2.5000000000000001E-3</v>
      </c>
      <c r="Q166" s="176">
        <f>ROUND(E166*P166,2)</f>
        <v>0.14000000000000001</v>
      </c>
      <c r="R166" s="176"/>
      <c r="S166" s="176" t="s">
        <v>148</v>
      </c>
      <c r="T166" s="177" t="s">
        <v>137</v>
      </c>
      <c r="U166" s="161">
        <v>0</v>
      </c>
      <c r="V166" s="161">
        <f>ROUND(E166*U166,2)</f>
        <v>0</v>
      </c>
      <c r="W166" s="161"/>
      <c r="X166" s="161" t="s">
        <v>138</v>
      </c>
      <c r="Y166" s="152"/>
      <c r="Z166" s="152"/>
      <c r="AA166" s="152"/>
      <c r="AB166" s="152"/>
      <c r="AC166" s="152"/>
      <c r="AD166" s="152"/>
      <c r="AE166" s="152"/>
      <c r="AF166" s="152"/>
      <c r="AG166" s="152" t="s">
        <v>253</v>
      </c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152"/>
      <c r="BG166" s="152"/>
      <c r="BH166" s="152"/>
    </row>
    <row r="167" spans="1:60" outlineLevel="1" x14ac:dyDescent="0.25">
      <c r="A167" s="159"/>
      <c r="B167" s="160"/>
      <c r="C167" s="190" t="s">
        <v>373</v>
      </c>
      <c r="D167" s="162"/>
      <c r="E167" s="163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52"/>
      <c r="Z167" s="152"/>
      <c r="AA167" s="152"/>
      <c r="AB167" s="152"/>
      <c r="AC167" s="152"/>
      <c r="AD167" s="152"/>
      <c r="AE167" s="152"/>
      <c r="AF167" s="152"/>
      <c r="AG167" s="152" t="s">
        <v>152</v>
      </c>
      <c r="AH167" s="152">
        <v>0</v>
      </c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  <c r="BG167" s="152"/>
      <c r="BH167" s="152"/>
    </row>
    <row r="168" spans="1:60" outlineLevel="1" x14ac:dyDescent="0.25">
      <c r="A168" s="159"/>
      <c r="B168" s="160"/>
      <c r="C168" s="190" t="s">
        <v>374</v>
      </c>
      <c r="D168" s="162"/>
      <c r="E168" s="163">
        <v>57.75</v>
      </c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52"/>
      <c r="Z168" s="152"/>
      <c r="AA168" s="152"/>
      <c r="AB168" s="152"/>
      <c r="AC168" s="152"/>
      <c r="AD168" s="152"/>
      <c r="AE168" s="152"/>
      <c r="AF168" s="152"/>
      <c r="AG168" s="152" t="s">
        <v>152</v>
      </c>
      <c r="AH168" s="152">
        <v>0</v>
      </c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  <c r="BG168" s="152"/>
      <c r="BH168" s="152"/>
    </row>
    <row r="169" spans="1:60" outlineLevel="1" x14ac:dyDescent="0.25">
      <c r="A169" s="171">
        <v>87</v>
      </c>
      <c r="B169" s="172" t="s">
        <v>375</v>
      </c>
      <c r="C169" s="188" t="s">
        <v>376</v>
      </c>
      <c r="D169" s="173" t="s">
        <v>147</v>
      </c>
      <c r="E169" s="174">
        <v>44.64</v>
      </c>
      <c r="F169" s="175"/>
      <c r="G169" s="176">
        <f>ROUND(E169*F169,2)</f>
        <v>0</v>
      </c>
      <c r="H169" s="175"/>
      <c r="I169" s="176">
        <f>ROUND(E169*H169,2)</f>
        <v>0</v>
      </c>
      <c r="J169" s="175"/>
      <c r="K169" s="176">
        <f>ROUND(E169*J169,2)</f>
        <v>0</v>
      </c>
      <c r="L169" s="176">
        <v>15</v>
      </c>
      <c r="M169" s="176">
        <f>G169*(1+L169/100)</f>
        <v>0</v>
      </c>
      <c r="N169" s="176">
        <v>0</v>
      </c>
      <c r="O169" s="176">
        <f>ROUND(E169*N169,2)</f>
        <v>0</v>
      </c>
      <c r="P169" s="176">
        <v>0</v>
      </c>
      <c r="Q169" s="176">
        <f>ROUND(E169*P169,2)</f>
        <v>0</v>
      </c>
      <c r="R169" s="176"/>
      <c r="S169" s="176" t="s">
        <v>148</v>
      </c>
      <c r="T169" s="177" t="s">
        <v>137</v>
      </c>
      <c r="U169" s="161">
        <v>0</v>
      </c>
      <c r="V169" s="161">
        <f>ROUND(E169*U169,2)</f>
        <v>0</v>
      </c>
      <c r="W169" s="161"/>
      <c r="X169" s="161" t="s">
        <v>138</v>
      </c>
      <c r="Y169" s="152"/>
      <c r="Z169" s="152"/>
      <c r="AA169" s="152"/>
      <c r="AB169" s="152"/>
      <c r="AC169" s="152"/>
      <c r="AD169" s="152"/>
      <c r="AE169" s="152"/>
      <c r="AF169" s="152"/>
      <c r="AG169" s="152" t="s">
        <v>253</v>
      </c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</row>
    <row r="170" spans="1:60" outlineLevel="1" x14ac:dyDescent="0.25">
      <c r="A170" s="159"/>
      <c r="B170" s="160"/>
      <c r="C170" s="190" t="s">
        <v>377</v>
      </c>
      <c r="D170" s="162"/>
      <c r="E170" s="163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52"/>
      <c r="Z170" s="152"/>
      <c r="AA170" s="152"/>
      <c r="AB170" s="152"/>
      <c r="AC170" s="152"/>
      <c r="AD170" s="152"/>
      <c r="AE170" s="152"/>
      <c r="AF170" s="152"/>
      <c r="AG170" s="152" t="s">
        <v>152</v>
      </c>
      <c r="AH170" s="152">
        <v>0</v>
      </c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2"/>
      <c r="BH170" s="152"/>
    </row>
    <row r="171" spans="1:60" outlineLevel="1" x14ac:dyDescent="0.25">
      <c r="A171" s="159"/>
      <c r="B171" s="160"/>
      <c r="C171" s="190" t="s">
        <v>378</v>
      </c>
      <c r="D171" s="162"/>
      <c r="E171" s="163">
        <v>44.64</v>
      </c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52"/>
      <c r="Z171" s="152"/>
      <c r="AA171" s="152"/>
      <c r="AB171" s="152"/>
      <c r="AC171" s="152"/>
      <c r="AD171" s="152"/>
      <c r="AE171" s="152"/>
      <c r="AF171" s="152"/>
      <c r="AG171" s="152" t="s">
        <v>152</v>
      </c>
      <c r="AH171" s="152">
        <v>0</v>
      </c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</row>
    <row r="172" spans="1:60" outlineLevel="1" x14ac:dyDescent="0.25">
      <c r="A172" s="178">
        <v>88</v>
      </c>
      <c r="B172" s="179" t="s">
        <v>379</v>
      </c>
      <c r="C172" s="189" t="s">
        <v>380</v>
      </c>
      <c r="D172" s="180" t="s">
        <v>147</v>
      </c>
      <c r="E172" s="181">
        <v>3.9</v>
      </c>
      <c r="F172" s="182"/>
      <c r="G172" s="183">
        <f>ROUND(E172*F172,2)</f>
        <v>0</v>
      </c>
      <c r="H172" s="182"/>
      <c r="I172" s="183">
        <f>ROUND(E172*H172,2)</f>
        <v>0</v>
      </c>
      <c r="J172" s="182"/>
      <c r="K172" s="183">
        <f>ROUND(E172*J172,2)</f>
        <v>0</v>
      </c>
      <c r="L172" s="183">
        <v>15</v>
      </c>
      <c r="M172" s="183">
        <f>G172*(1+L172/100)</f>
        <v>0</v>
      </c>
      <c r="N172" s="183">
        <v>2.9999999999999997E-4</v>
      </c>
      <c r="O172" s="183">
        <f>ROUND(E172*N172,2)</f>
        <v>0</v>
      </c>
      <c r="P172" s="183">
        <v>0</v>
      </c>
      <c r="Q172" s="183">
        <f>ROUND(E172*P172,2)</f>
        <v>0</v>
      </c>
      <c r="R172" s="183"/>
      <c r="S172" s="183" t="s">
        <v>148</v>
      </c>
      <c r="T172" s="184" t="s">
        <v>137</v>
      </c>
      <c r="U172" s="161">
        <v>0</v>
      </c>
      <c r="V172" s="161">
        <f>ROUND(E172*U172,2)</f>
        <v>0</v>
      </c>
      <c r="W172" s="161"/>
      <c r="X172" s="161" t="s">
        <v>138</v>
      </c>
      <c r="Y172" s="152"/>
      <c r="Z172" s="152"/>
      <c r="AA172" s="152"/>
      <c r="AB172" s="152"/>
      <c r="AC172" s="152"/>
      <c r="AD172" s="152"/>
      <c r="AE172" s="152"/>
      <c r="AF172" s="152"/>
      <c r="AG172" s="152" t="s">
        <v>253</v>
      </c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</row>
    <row r="173" spans="1:60" outlineLevel="1" x14ac:dyDescent="0.25">
      <c r="A173" s="171">
        <v>89</v>
      </c>
      <c r="B173" s="172" t="s">
        <v>381</v>
      </c>
      <c r="C173" s="188" t="s">
        <v>382</v>
      </c>
      <c r="D173" s="173" t="s">
        <v>218</v>
      </c>
      <c r="E173" s="174">
        <v>30.7</v>
      </c>
      <c r="F173" s="175"/>
      <c r="G173" s="176">
        <f>ROUND(E173*F173,2)</f>
        <v>0</v>
      </c>
      <c r="H173" s="175"/>
      <c r="I173" s="176">
        <f>ROUND(E173*H173,2)</f>
        <v>0</v>
      </c>
      <c r="J173" s="175"/>
      <c r="K173" s="176">
        <f>ROUND(E173*J173,2)</f>
        <v>0</v>
      </c>
      <c r="L173" s="176">
        <v>15</v>
      </c>
      <c r="M173" s="176">
        <f>G173*(1+L173/100)</f>
        <v>0</v>
      </c>
      <c r="N173" s="176">
        <v>0</v>
      </c>
      <c r="O173" s="176">
        <f>ROUND(E173*N173,2)</f>
        <v>0</v>
      </c>
      <c r="P173" s="176">
        <v>2.9999999999999997E-4</v>
      </c>
      <c r="Q173" s="176">
        <f>ROUND(E173*P173,2)</f>
        <v>0.01</v>
      </c>
      <c r="R173" s="176"/>
      <c r="S173" s="176" t="s">
        <v>148</v>
      </c>
      <c r="T173" s="177" t="s">
        <v>137</v>
      </c>
      <c r="U173" s="161">
        <v>0</v>
      </c>
      <c r="V173" s="161">
        <f>ROUND(E173*U173,2)</f>
        <v>0</v>
      </c>
      <c r="W173" s="161"/>
      <c r="X173" s="161" t="s">
        <v>138</v>
      </c>
      <c r="Y173" s="152"/>
      <c r="Z173" s="152"/>
      <c r="AA173" s="152"/>
      <c r="AB173" s="152"/>
      <c r="AC173" s="152"/>
      <c r="AD173" s="152"/>
      <c r="AE173" s="152"/>
      <c r="AF173" s="152"/>
      <c r="AG173" s="152" t="s">
        <v>253</v>
      </c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</row>
    <row r="174" spans="1:60" outlineLevel="1" x14ac:dyDescent="0.25">
      <c r="A174" s="159"/>
      <c r="B174" s="160"/>
      <c r="C174" s="190" t="s">
        <v>383</v>
      </c>
      <c r="D174" s="162"/>
      <c r="E174" s="163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52"/>
      <c r="Z174" s="152"/>
      <c r="AA174" s="152"/>
      <c r="AB174" s="152"/>
      <c r="AC174" s="152"/>
      <c r="AD174" s="152"/>
      <c r="AE174" s="152"/>
      <c r="AF174" s="152"/>
      <c r="AG174" s="152" t="s">
        <v>152</v>
      </c>
      <c r="AH174" s="152">
        <v>0</v>
      </c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  <c r="BG174" s="152"/>
      <c r="BH174" s="152"/>
    </row>
    <row r="175" spans="1:60" outlineLevel="1" x14ac:dyDescent="0.25">
      <c r="A175" s="159"/>
      <c r="B175" s="160"/>
      <c r="C175" s="190" t="s">
        <v>384</v>
      </c>
      <c r="D175" s="162"/>
      <c r="E175" s="163">
        <v>30.7</v>
      </c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52"/>
      <c r="Z175" s="152"/>
      <c r="AA175" s="152"/>
      <c r="AB175" s="152"/>
      <c r="AC175" s="152"/>
      <c r="AD175" s="152"/>
      <c r="AE175" s="152"/>
      <c r="AF175" s="152"/>
      <c r="AG175" s="152" t="s">
        <v>152</v>
      </c>
      <c r="AH175" s="152">
        <v>0</v>
      </c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  <c r="BG175" s="152"/>
      <c r="BH175" s="152"/>
    </row>
    <row r="176" spans="1:60" outlineLevel="1" x14ac:dyDescent="0.25">
      <c r="A176" s="171">
        <v>90</v>
      </c>
      <c r="B176" s="172" t="s">
        <v>385</v>
      </c>
      <c r="C176" s="188" t="s">
        <v>386</v>
      </c>
      <c r="D176" s="173" t="s">
        <v>218</v>
      </c>
      <c r="E176" s="174">
        <v>30.45</v>
      </c>
      <c r="F176" s="175"/>
      <c r="G176" s="176">
        <f>ROUND(E176*F176,2)</f>
        <v>0</v>
      </c>
      <c r="H176" s="175"/>
      <c r="I176" s="176">
        <f>ROUND(E176*H176,2)</f>
        <v>0</v>
      </c>
      <c r="J176" s="175"/>
      <c r="K176" s="176">
        <f>ROUND(E176*J176,2)</f>
        <v>0</v>
      </c>
      <c r="L176" s="176">
        <v>15</v>
      </c>
      <c r="M176" s="176">
        <f>G176*(1+L176/100)</f>
        <v>0</v>
      </c>
      <c r="N176" s="176">
        <v>3.0000000000000001E-5</v>
      </c>
      <c r="O176" s="176">
        <f>ROUND(E176*N176,2)</f>
        <v>0</v>
      </c>
      <c r="P176" s="176">
        <v>0</v>
      </c>
      <c r="Q176" s="176">
        <f>ROUND(E176*P176,2)</f>
        <v>0</v>
      </c>
      <c r="R176" s="176"/>
      <c r="S176" s="176" t="s">
        <v>148</v>
      </c>
      <c r="T176" s="177" t="s">
        <v>137</v>
      </c>
      <c r="U176" s="161">
        <v>0</v>
      </c>
      <c r="V176" s="161">
        <f>ROUND(E176*U176,2)</f>
        <v>0</v>
      </c>
      <c r="W176" s="161"/>
      <c r="X176" s="161" t="s">
        <v>138</v>
      </c>
      <c r="Y176" s="152"/>
      <c r="Z176" s="152"/>
      <c r="AA176" s="152"/>
      <c r="AB176" s="152"/>
      <c r="AC176" s="152"/>
      <c r="AD176" s="152"/>
      <c r="AE176" s="152"/>
      <c r="AF176" s="152"/>
      <c r="AG176" s="152" t="s">
        <v>253</v>
      </c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  <c r="BG176" s="152"/>
      <c r="BH176" s="152"/>
    </row>
    <row r="177" spans="1:60" outlineLevel="1" x14ac:dyDescent="0.25">
      <c r="A177" s="159"/>
      <c r="B177" s="160"/>
      <c r="C177" s="190" t="s">
        <v>387</v>
      </c>
      <c r="D177" s="162"/>
      <c r="E177" s="163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52"/>
      <c r="Z177" s="152"/>
      <c r="AA177" s="152"/>
      <c r="AB177" s="152"/>
      <c r="AC177" s="152"/>
      <c r="AD177" s="152"/>
      <c r="AE177" s="152"/>
      <c r="AF177" s="152"/>
      <c r="AG177" s="152" t="s">
        <v>152</v>
      </c>
      <c r="AH177" s="152">
        <v>0</v>
      </c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  <c r="BG177" s="152"/>
      <c r="BH177" s="152"/>
    </row>
    <row r="178" spans="1:60" outlineLevel="1" x14ac:dyDescent="0.25">
      <c r="A178" s="159"/>
      <c r="B178" s="160"/>
      <c r="C178" s="190" t="s">
        <v>388</v>
      </c>
      <c r="D178" s="162"/>
      <c r="E178" s="163">
        <v>30.45</v>
      </c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52"/>
      <c r="Z178" s="152"/>
      <c r="AA178" s="152"/>
      <c r="AB178" s="152"/>
      <c r="AC178" s="152"/>
      <c r="AD178" s="152"/>
      <c r="AE178" s="152"/>
      <c r="AF178" s="152"/>
      <c r="AG178" s="152" t="s">
        <v>152</v>
      </c>
      <c r="AH178" s="152">
        <v>0</v>
      </c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  <c r="BG178" s="152"/>
      <c r="BH178" s="152"/>
    </row>
    <row r="179" spans="1:60" outlineLevel="1" x14ac:dyDescent="0.25">
      <c r="A179" s="171">
        <v>91</v>
      </c>
      <c r="B179" s="172" t="s">
        <v>389</v>
      </c>
      <c r="C179" s="188" t="s">
        <v>390</v>
      </c>
      <c r="D179" s="173" t="s">
        <v>218</v>
      </c>
      <c r="E179" s="174">
        <v>31.059000000000001</v>
      </c>
      <c r="F179" s="175"/>
      <c r="G179" s="176">
        <f>ROUND(E179*F179,2)</f>
        <v>0</v>
      </c>
      <c r="H179" s="175"/>
      <c r="I179" s="176">
        <f>ROUND(E179*H179,2)</f>
        <v>0</v>
      </c>
      <c r="J179" s="175"/>
      <c r="K179" s="176">
        <f>ROUND(E179*J179,2)</f>
        <v>0</v>
      </c>
      <c r="L179" s="176">
        <v>15</v>
      </c>
      <c r="M179" s="176">
        <f>G179*(1+L179/100)</f>
        <v>0</v>
      </c>
      <c r="N179" s="176">
        <v>3.8000000000000002E-4</v>
      </c>
      <c r="O179" s="176">
        <f>ROUND(E179*N179,2)</f>
        <v>0.01</v>
      </c>
      <c r="P179" s="176">
        <v>0</v>
      </c>
      <c r="Q179" s="176">
        <f>ROUND(E179*P179,2)</f>
        <v>0</v>
      </c>
      <c r="R179" s="176"/>
      <c r="S179" s="176" t="s">
        <v>148</v>
      </c>
      <c r="T179" s="177" t="s">
        <v>137</v>
      </c>
      <c r="U179" s="161">
        <v>0</v>
      </c>
      <c r="V179" s="161">
        <f>ROUND(E179*U179,2)</f>
        <v>0</v>
      </c>
      <c r="W179" s="161"/>
      <c r="X179" s="161" t="s">
        <v>156</v>
      </c>
      <c r="Y179" s="152"/>
      <c r="Z179" s="152"/>
      <c r="AA179" s="152"/>
      <c r="AB179" s="152"/>
      <c r="AC179" s="152"/>
      <c r="AD179" s="152"/>
      <c r="AE179" s="152"/>
      <c r="AF179" s="152"/>
      <c r="AG179" s="152" t="s">
        <v>157</v>
      </c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  <c r="BG179" s="152"/>
      <c r="BH179" s="152"/>
    </row>
    <row r="180" spans="1:60" outlineLevel="1" x14ac:dyDescent="0.25">
      <c r="A180" s="159"/>
      <c r="B180" s="160"/>
      <c r="C180" s="190" t="s">
        <v>391</v>
      </c>
      <c r="D180" s="162"/>
      <c r="E180" s="163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52"/>
      <c r="Z180" s="152"/>
      <c r="AA180" s="152"/>
      <c r="AB180" s="152"/>
      <c r="AC180" s="152"/>
      <c r="AD180" s="152"/>
      <c r="AE180" s="152"/>
      <c r="AF180" s="152"/>
      <c r="AG180" s="152" t="s">
        <v>152</v>
      </c>
      <c r="AH180" s="152">
        <v>0</v>
      </c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  <c r="BG180" s="152"/>
      <c r="BH180" s="152"/>
    </row>
    <row r="181" spans="1:60" outlineLevel="1" x14ac:dyDescent="0.25">
      <c r="A181" s="159"/>
      <c r="B181" s="160"/>
      <c r="C181" s="190" t="s">
        <v>392</v>
      </c>
      <c r="D181" s="162"/>
      <c r="E181" s="163">
        <v>31.06</v>
      </c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52"/>
      <c r="Z181" s="152"/>
      <c r="AA181" s="152"/>
      <c r="AB181" s="152"/>
      <c r="AC181" s="152"/>
      <c r="AD181" s="152"/>
      <c r="AE181" s="152"/>
      <c r="AF181" s="152"/>
      <c r="AG181" s="152" t="s">
        <v>152</v>
      </c>
      <c r="AH181" s="152">
        <v>0</v>
      </c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  <c r="BG181" s="152"/>
      <c r="BH181" s="152"/>
    </row>
    <row r="182" spans="1:60" ht="20.399999999999999" outlineLevel="1" x14ac:dyDescent="0.25">
      <c r="A182" s="171">
        <v>92</v>
      </c>
      <c r="B182" s="172" t="s">
        <v>393</v>
      </c>
      <c r="C182" s="188" t="s">
        <v>394</v>
      </c>
      <c r="D182" s="173" t="s">
        <v>147</v>
      </c>
      <c r="E182" s="174">
        <v>4.29</v>
      </c>
      <c r="F182" s="175"/>
      <c r="G182" s="176">
        <f>ROUND(E182*F182,2)</f>
        <v>0</v>
      </c>
      <c r="H182" s="175"/>
      <c r="I182" s="176">
        <f>ROUND(E182*H182,2)</f>
        <v>0</v>
      </c>
      <c r="J182" s="175"/>
      <c r="K182" s="176">
        <f>ROUND(E182*J182,2)</f>
        <v>0</v>
      </c>
      <c r="L182" s="176">
        <v>15</v>
      </c>
      <c r="M182" s="176">
        <f>G182*(1+L182/100)</f>
        <v>0</v>
      </c>
      <c r="N182" s="176">
        <v>2.64E-3</v>
      </c>
      <c r="O182" s="176">
        <f>ROUND(E182*N182,2)</f>
        <v>0.01</v>
      </c>
      <c r="P182" s="176">
        <v>0</v>
      </c>
      <c r="Q182" s="176">
        <f>ROUND(E182*P182,2)</f>
        <v>0</v>
      </c>
      <c r="R182" s="176" t="s">
        <v>186</v>
      </c>
      <c r="S182" s="176" t="s">
        <v>136</v>
      </c>
      <c r="T182" s="177" t="s">
        <v>137</v>
      </c>
      <c r="U182" s="161">
        <v>0</v>
      </c>
      <c r="V182" s="161">
        <f>ROUND(E182*U182,2)</f>
        <v>0</v>
      </c>
      <c r="W182" s="161"/>
      <c r="X182" s="161" t="s">
        <v>156</v>
      </c>
      <c r="Y182" s="152"/>
      <c r="Z182" s="152"/>
      <c r="AA182" s="152"/>
      <c r="AB182" s="152"/>
      <c r="AC182" s="152"/>
      <c r="AD182" s="152"/>
      <c r="AE182" s="152"/>
      <c r="AF182" s="152"/>
      <c r="AG182" s="152" t="s">
        <v>157</v>
      </c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  <c r="BG182" s="152"/>
      <c r="BH182" s="152"/>
    </row>
    <row r="183" spans="1:60" outlineLevel="1" x14ac:dyDescent="0.25">
      <c r="A183" s="159"/>
      <c r="B183" s="160"/>
      <c r="C183" s="190" t="s">
        <v>395</v>
      </c>
      <c r="D183" s="162"/>
      <c r="E183" s="163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52"/>
      <c r="Z183" s="152"/>
      <c r="AA183" s="152"/>
      <c r="AB183" s="152"/>
      <c r="AC183" s="152"/>
      <c r="AD183" s="152"/>
      <c r="AE183" s="152"/>
      <c r="AF183" s="152"/>
      <c r="AG183" s="152" t="s">
        <v>152</v>
      </c>
      <c r="AH183" s="152">
        <v>0</v>
      </c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  <c r="BG183" s="152"/>
      <c r="BH183" s="152"/>
    </row>
    <row r="184" spans="1:60" outlineLevel="1" x14ac:dyDescent="0.25">
      <c r="A184" s="159"/>
      <c r="B184" s="160"/>
      <c r="C184" s="190" t="s">
        <v>396</v>
      </c>
      <c r="D184" s="162"/>
      <c r="E184" s="163">
        <v>4.29</v>
      </c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52"/>
      <c r="Z184" s="152"/>
      <c r="AA184" s="152"/>
      <c r="AB184" s="152"/>
      <c r="AC184" s="152"/>
      <c r="AD184" s="152"/>
      <c r="AE184" s="152"/>
      <c r="AF184" s="152"/>
      <c r="AG184" s="152" t="s">
        <v>152</v>
      </c>
      <c r="AH184" s="152">
        <v>0</v>
      </c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2"/>
      <c r="BC184" s="152"/>
      <c r="BD184" s="152"/>
      <c r="BE184" s="152"/>
      <c r="BF184" s="152"/>
      <c r="BG184" s="152"/>
      <c r="BH184" s="152"/>
    </row>
    <row r="185" spans="1:60" x14ac:dyDescent="0.25">
      <c r="A185" s="165" t="s">
        <v>130</v>
      </c>
      <c r="B185" s="166" t="s">
        <v>98</v>
      </c>
      <c r="C185" s="187" t="s">
        <v>99</v>
      </c>
      <c r="D185" s="167"/>
      <c r="E185" s="168"/>
      <c r="F185" s="169"/>
      <c r="G185" s="169">
        <f>SUMIF(AG186:AG203,"&lt;&gt;NOR",G186:G203)</f>
        <v>0</v>
      </c>
      <c r="H185" s="169"/>
      <c r="I185" s="169">
        <f>SUM(I186:I203)</f>
        <v>0</v>
      </c>
      <c r="J185" s="169"/>
      <c r="K185" s="169">
        <f>SUM(K186:K203)</f>
        <v>0</v>
      </c>
      <c r="L185" s="169"/>
      <c r="M185" s="169">
        <f>SUM(M186:M203)</f>
        <v>0</v>
      </c>
      <c r="N185" s="169"/>
      <c r="O185" s="169">
        <f>SUM(O186:O203)</f>
        <v>1.25</v>
      </c>
      <c r="P185" s="169"/>
      <c r="Q185" s="169">
        <f>SUM(Q186:Q203)</f>
        <v>0</v>
      </c>
      <c r="R185" s="169"/>
      <c r="S185" s="169"/>
      <c r="T185" s="170"/>
      <c r="U185" s="164"/>
      <c r="V185" s="164">
        <f>SUM(V186:V203)</f>
        <v>0</v>
      </c>
      <c r="W185" s="164"/>
      <c r="X185" s="164"/>
      <c r="AG185" t="s">
        <v>131</v>
      </c>
    </row>
    <row r="186" spans="1:60" outlineLevel="1" x14ac:dyDescent="0.25">
      <c r="A186" s="178">
        <v>93</v>
      </c>
      <c r="B186" s="179" t="s">
        <v>397</v>
      </c>
      <c r="C186" s="189" t="s">
        <v>398</v>
      </c>
      <c r="D186" s="180" t="s">
        <v>0</v>
      </c>
      <c r="E186" s="181">
        <v>703.35400000000004</v>
      </c>
      <c r="F186" s="182"/>
      <c r="G186" s="183">
        <f>ROUND(E186*F186,2)</f>
        <v>0</v>
      </c>
      <c r="H186" s="182"/>
      <c r="I186" s="183">
        <f>ROUND(E186*H186,2)</f>
        <v>0</v>
      </c>
      <c r="J186" s="182"/>
      <c r="K186" s="183">
        <f>ROUND(E186*J186,2)</f>
        <v>0</v>
      </c>
      <c r="L186" s="183">
        <v>15</v>
      </c>
      <c r="M186" s="183">
        <f>G186*(1+L186/100)</f>
        <v>0</v>
      </c>
      <c r="N186" s="183">
        <v>0</v>
      </c>
      <c r="O186" s="183">
        <f>ROUND(E186*N186,2)</f>
        <v>0</v>
      </c>
      <c r="P186" s="183">
        <v>0</v>
      </c>
      <c r="Q186" s="183">
        <f>ROUND(E186*P186,2)</f>
        <v>0</v>
      </c>
      <c r="R186" s="183" t="s">
        <v>348</v>
      </c>
      <c r="S186" s="183" t="s">
        <v>136</v>
      </c>
      <c r="T186" s="184" t="s">
        <v>137</v>
      </c>
      <c r="U186" s="161">
        <v>0</v>
      </c>
      <c r="V186" s="161">
        <f>ROUND(E186*U186,2)</f>
        <v>0</v>
      </c>
      <c r="W186" s="161"/>
      <c r="X186" s="161" t="s">
        <v>138</v>
      </c>
      <c r="Y186" s="152"/>
      <c r="Z186" s="152"/>
      <c r="AA186" s="152"/>
      <c r="AB186" s="152"/>
      <c r="AC186" s="152"/>
      <c r="AD186" s="152"/>
      <c r="AE186" s="152"/>
      <c r="AF186" s="152"/>
      <c r="AG186" s="152" t="s">
        <v>253</v>
      </c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  <c r="BG186" s="152"/>
      <c r="BH186" s="152"/>
    </row>
    <row r="187" spans="1:60" outlineLevel="1" x14ac:dyDescent="0.25">
      <c r="A187" s="171">
        <v>94</v>
      </c>
      <c r="B187" s="172" t="s">
        <v>399</v>
      </c>
      <c r="C187" s="188" t="s">
        <v>400</v>
      </c>
      <c r="D187" s="173" t="s">
        <v>147</v>
      </c>
      <c r="E187" s="174">
        <v>7.4550000000000001</v>
      </c>
      <c r="F187" s="175"/>
      <c r="G187" s="176">
        <f>ROUND(E187*F187,2)</f>
        <v>0</v>
      </c>
      <c r="H187" s="175"/>
      <c r="I187" s="176">
        <f>ROUND(E187*H187,2)</f>
        <v>0</v>
      </c>
      <c r="J187" s="175"/>
      <c r="K187" s="176">
        <f>ROUND(E187*J187,2)</f>
        <v>0</v>
      </c>
      <c r="L187" s="176">
        <v>15</v>
      </c>
      <c r="M187" s="176">
        <f>G187*(1+L187/100)</f>
        <v>0</v>
      </c>
      <c r="N187" s="176">
        <v>0</v>
      </c>
      <c r="O187" s="176">
        <f>ROUND(E187*N187,2)</f>
        <v>0</v>
      </c>
      <c r="P187" s="176">
        <v>0</v>
      </c>
      <c r="Q187" s="176">
        <f>ROUND(E187*P187,2)</f>
        <v>0</v>
      </c>
      <c r="R187" s="176"/>
      <c r="S187" s="176" t="s">
        <v>148</v>
      </c>
      <c r="T187" s="177" t="s">
        <v>137</v>
      </c>
      <c r="U187" s="161">
        <v>0</v>
      </c>
      <c r="V187" s="161">
        <f>ROUND(E187*U187,2)</f>
        <v>0</v>
      </c>
      <c r="W187" s="161"/>
      <c r="X187" s="161" t="s">
        <v>138</v>
      </c>
      <c r="Y187" s="152"/>
      <c r="Z187" s="152"/>
      <c r="AA187" s="152"/>
      <c r="AB187" s="152"/>
      <c r="AC187" s="152"/>
      <c r="AD187" s="152"/>
      <c r="AE187" s="152"/>
      <c r="AF187" s="152"/>
      <c r="AG187" s="152" t="s">
        <v>253</v>
      </c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  <c r="BG187" s="152"/>
      <c r="BH187" s="152"/>
    </row>
    <row r="188" spans="1:60" outlineLevel="1" x14ac:dyDescent="0.25">
      <c r="A188" s="159"/>
      <c r="B188" s="160"/>
      <c r="C188" s="190" t="s">
        <v>401</v>
      </c>
      <c r="D188" s="162"/>
      <c r="E188" s="163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52"/>
      <c r="Z188" s="152"/>
      <c r="AA188" s="152"/>
      <c r="AB188" s="152"/>
      <c r="AC188" s="152"/>
      <c r="AD188" s="152"/>
      <c r="AE188" s="152"/>
      <c r="AF188" s="152"/>
      <c r="AG188" s="152" t="s">
        <v>152</v>
      </c>
      <c r="AH188" s="152">
        <v>0</v>
      </c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  <c r="BG188" s="152"/>
      <c r="BH188" s="152"/>
    </row>
    <row r="189" spans="1:60" outlineLevel="1" x14ac:dyDescent="0.25">
      <c r="A189" s="159"/>
      <c r="B189" s="160"/>
      <c r="C189" s="190" t="s">
        <v>402</v>
      </c>
      <c r="D189" s="162"/>
      <c r="E189" s="163">
        <v>7.46</v>
      </c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52"/>
      <c r="Z189" s="152"/>
      <c r="AA189" s="152"/>
      <c r="AB189" s="152"/>
      <c r="AC189" s="152"/>
      <c r="AD189" s="152"/>
      <c r="AE189" s="152"/>
      <c r="AF189" s="152"/>
      <c r="AG189" s="152" t="s">
        <v>152</v>
      </c>
      <c r="AH189" s="152">
        <v>0</v>
      </c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  <c r="BG189" s="152"/>
      <c r="BH189" s="152"/>
    </row>
    <row r="190" spans="1:60" outlineLevel="1" x14ac:dyDescent="0.25">
      <c r="A190" s="171">
        <v>95</v>
      </c>
      <c r="B190" s="172" t="s">
        <v>403</v>
      </c>
      <c r="C190" s="188" t="s">
        <v>404</v>
      </c>
      <c r="D190" s="173" t="s">
        <v>147</v>
      </c>
      <c r="E190" s="174">
        <v>28</v>
      </c>
      <c r="F190" s="175"/>
      <c r="G190" s="176">
        <f>ROUND(E190*F190,2)</f>
        <v>0</v>
      </c>
      <c r="H190" s="175"/>
      <c r="I190" s="176">
        <f>ROUND(E190*H190,2)</f>
        <v>0</v>
      </c>
      <c r="J190" s="175"/>
      <c r="K190" s="176">
        <f>ROUND(E190*J190,2)</f>
        <v>0</v>
      </c>
      <c r="L190" s="176">
        <v>15</v>
      </c>
      <c r="M190" s="176">
        <f>G190*(1+L190/100)</f>
        <v>0</v>
      </c>
      <c r="N190" s="176">
        <v>2.9999999999999997E-4</v>
      </c>
      <c r="O190" s="176">
        <f>ROUND(E190*N190,2)</f>
        <v>0.01</v>
      </c>
      <c r="P190" s="176">
        <v>0</v>
      </c>
      <c r="Q190" s="176">
        <f>ROUND(E190*P190,2)</f>
        <v>0</v>
      </c>
      <c r="R190" s="176"/>
      <c r="S190" s="176" t="s">
        <v>148</v>
      </c>
      <c r="T190" s="177" t="s">
        <v>137</v>
      </c>
      <c r="U190" s="161">
        <v>0</v>
      </c>
      <c r="V190" s="161">
        <f>ROUND(E190*U190,2)</f>
        <v>0</v>
      </c>
      <c r="W190" s="161"/>
      <c r="X190" s="161" t="s">
        <v>138</v>
      </c>
      <c r="Y190" s="152"/>
      <c r="Z190" s="152"/>
      <c r="AA190" s="152"/>
      <c r="AB190" s="152"/>
      <c r="AC190" s="152"/>
      <c r="AD190" s="152"/>
      <c r="AE190" s="152"/>
      <c r="AF190" s="152"/>
      <c r="AG190" s="152" t="s">
        <v>253</v>
      </c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  <c r="BG190" s="152"/>
      <c r="BH190" s="152"/>
    </row>
    <row r="191" spans="1:60" outlineLevel="1" x14ac:dyDescent="0.25">
      <c r="A191" s="159"/>
      <c r="B191" s="160"/>
      <c r="C191" s="190" t="s">
        <v>405</v>
      </c>
      <c r="D191" s="162"/>
      <c r="E191" s="163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52"/>
      <c r="Z191" s="152"/>
      <c r="AA191" s="152"/>
      <c r="AB191" s="152"/>
      <c r="AC191" s="152"/>
      <c r="AD191" s="152"/>
      <c r="AE191" s="152"/>
      <c r="AF191" s="152"/>
      <c r="AG191" s="152" t="s">
        <v>152</v>
      </c>
      <c r="AH191" s="152">
        <v>0</v>
      </c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  <c r="BG191" s="152"/>
      <c r="BH191" s="152"/>
    </row>
    <row r="192" spans="1:60" outlineLevel="1" x14ac:dyDescent="0.25">
      <c r="A192" s="159"/>
      <c r="B192" s="160"/>
      <c r="C192" s="190" t="s">
        <v>406</v>
      </c>
      <c r="D192" s="162"/>
      <c r="E192" s="163">
        <v>28</v>
      </c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52"/>
      <c r="Z192" s="152"/>
      <c r="AA192" s="152"/>
      <c r="AB192" s="152"/>
      <c r="AC192" s="152"/>
      <c r="AD192" s="152"/>
      <c r="AE192" s="152"/>
      <c r="AF192" s="152"/>
      <c r="AG192" s="152" t="s">
        <v>152</v>
      </c>
      <c r="AH192" s="152">
        <v>0</v>
      </c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  <c r="BC192" s="152"/>
      <c r="BD192" s="152"/>
      <c r="BE192" s="152"/>
      <c r="BF192" s="152"/>
      <c r="BG192" s="152"/>
      <c r="BH192" s="152"/>
    </row>
    <row r="193" spans="1:60" outlineLevel="1" x14ac:dyDescent="0.25">
      <c r="A193" s="178">
        <v>96</v>
      </c>
      <c r="B193" s="179" t="s">
        <v>407</v>
      </c>
      <c r="C193" s="189" t="s">
        <v>408</v>
      </c>
      <c r="D193" s="180" t="s">
        <v>147</v>
      </c>
      <c r="E193" s="181">
        <v>8</v>
      </c>
      <c r="F193" s="182"/>
      <c r="G193" s="183">
        <f>ROUND(E193*F193,2)</f>
        <v>0</v>
      </c>
      <c r="H193" s="182"/>
      <c r="I193" s="183">
        <f>ROUND(E193*H193,2)</f>
        <v>0</v>
      </c>
      <c r="J193" s="182"/>
      <c r="K193" s="183">
        <f>ROUND(E193*J193,2)</f>
        <v>0</v>
      </c>
      <c r="L193" s="183">
        <v>15</v>
      </c>
      <c r="M193" s="183">
        <f>G193*(1+L193/100)</f>
        <v>0</v>
      </c>
      <c r="N193" s="183">
        <v>1.5E-3</v>
      </c>
      <c r="O193" s="183">
        <f>ROUND(E193*N193,2)</f>
        <v>0.01</v>
      </c>
      <c r="P193" s="183">
        <v>0</v>
      </c>
      <c r="Q193" s="183">
        <f>ROUND(E193*P193,2)</f>
        <v>0</v>
      </c>
      <c r="R193" s="183"/>
      <c r="S193" s="183" t="s">
        <v>148</v>
      </c>
      <c r="T193" s="184" t="s">
        <v>137</v>
      </c>
      <c r="U193" s="161">
        <v>0</v>
      </c>
      <c r="V193" s="161">
        <f>ROUND(E193*U193,2)</f>
        <v>0</v>
      </c>
      <c r="W193" s="161"/>
      <c r="X193" s="161" t="s">
        <v>138</v>
      </c>
      <c r="Y193" s="152"/>
      <c r="Z193" s="152"/>
      <c r="AA193" s="152"/>
      <c r="AB193" s="152"/>
      <c r="AC193" s="152"/>
      <c r="AD193" s="152"/>
      <c r="AE193" s="152"/>
      <c r="AF193" s="152"/>
      <c r="AG193" s="152" t="s">
        <v>253</v>
      </c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  <c r="BC193" s="152"/>
      <c r="BD193" s="152"/>
      <c r="BE193" s="152"/>
      <c r="BF193" s="152"/>
      <c r="BG193" s="152"/>
      <c r="BH193" s="152"/>
    </row>
    <row r="194" spans="1:60" ht="20.399999999999999" outlineLevel="1" x14ac:dyDescent="0.25">
      <c r="A194" s="178">
        <v>97</v>
      </c>
      <c r="B194" s="179" t="s">
        <v>409</v>
      </c>
      <c r="C194" s="189" t="s">
        <v>410</v>
      </c>
      <c r="D194" s="180" t="s">
        <v>147</v>
      </c>
      <c r="E194" s="181">
        <v>28</v>
      </c>
      <c r="F194" s="182"/>
      <c r="G194" s="183">
        <f>ROUND(E194*F194,2)</f>
        <v>0</v>
      </c>
      <c r="H194" s="182"/>
      <c r="I194" s="183">
        <f>ROUND(E194*H194,2)</f>
        <v>0</v>
      </c>
      <c r="J194" s="182"/>
      <c r="K194" s="183">
        <f>ROUND(E194*J194,2)</f>
        <v>0</v>
      </c>
      <c r="L194" s="183">
        <v>15</v>
      </c>
      <c r="M194" s="183">
        <f>G194*(1+L194/100)</f>
        <v>0</v>
      </c>
      <c r="N194" s="183">
        <v>6.0000000000000001E-3</v>
      </c>
      <c r="O194" s="183">
        <f>ROUND(E194*N194,2)</f>
        <v>0.17</v>
      </c>
      <c r="P194" s="183">
        <v>0</v>
      </c>
      <c r="Q194" s="183">
        <f>ROUND(E194*P194,2)</f>
        <v>0</v>
      </c>
      <c r="R194" s="183"/>
      <c r="S194" s="183" t="s">
        <v>148</v>
      </c>
      <c r="T194" s="184" t="s">
        <v>137</v>
      </c>
      <c r="U194" s="161">
        <v>0</v>
      </c>
      <c r="V194" s="161">
        <f>ROUND(E194*U194,2)</f>
        <v>0</v>
      </c>
      <c r="W194" s="161"/>
      <c r="X194" s="161" t="s">
        <v>138</v>
      </c>
      <c r="Y194" s="152"/>
      <c r="Z194" s="152"/>
      <c r="AA194" s="152"/>
      <c r="AB194" s="152"/>
      <c r="AC194" s="152"/>
      <c r="AD194" s="152"/>
      <c r="AE194" s="152"/>
      <c r="AF194" s="152"/>
      <c r="AG194" s="152" t="s">
        <v>253</v>
      </c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  <c r="BG194" s="152"/>
      <c r="BH194" s="152"/>
    </row>
    <row r="195" spans="1:60" ht="20.399999999999999" outlineLevel="1" x14ac:dyDescent="0.25">
      <c r="A195" s="171">
        <v>98</v>
      </c>
      <c r="B195" s="172" t="s">
        <v>411</v>
      </c>
      <c r="C195" s="188" t="s">
        <v>412</v>
      </c>
      <c r="D195" s="173" t="s">
        <v>147</v>
      </c>
      <c r="E195" s="174">
        <v>44.2</v>
      </c>
      <c r="F195" s="175"/>
      <c r="G195" s="176">
        <f>ROUND(E195*F195,2)</f>
        <v>0</v>
      </c>
      <c r="H195" s="175"/>
      <c r="I195" s="176">
        <f>ROUND(E195*H195,2)</f>
        <v>0</v>
      </c>
      <c r="J195" s="175"/>
      <c r="K195" s="176">
        <f>ROUND(E195*J195,2)</f>
        <v>0</v>
      </c>
      <c r="L195" s="176">
        <v>15</v>
      </c>
      <c r="M195" s="176">
        <f>G195*(1+L195/100)</f>
        <v>0</v>
      </c>
      <c r="N195" s="176">
        <v>4.9500000000000004E-3</v>
      </c>
      <c r="O195" s="176">
        <f>ROUND(E195*N195,2)</f>
        <v>0.22</v>
      </c>
      <c r="P195" s="176">
        <v>0</v>
      </c>
      <c r="Q195" s="176">
        <f>ROUND(E195*P195,2)</f>
        <v>0</v>
      </c>
      <c r="R195" s="176"/>
      <c r="S195" s="176" t="s">
        <v>148</v>
      </c>
      <c r="T195" s="177" t="s">
        <v>137</v>
      </c>
      <c r="U195" s="161">
        <v>0</v>
      </c>
      <c r="V195" s="161">
        <f>ROUND(E195*U195,2)</f>
        <v>0</v>
      </c>
      <c r="W195" s="161"/>
      <c r="X195" s="161" t="s">
        <v>138</v>
      </c>
      <c r="Y195" s="152"/>
      <c r="Z195" s="152"/>
      <c r="AA195" s="152"/>
      <c r="AB195" s="152"/>
      <c r="AC195" s="152"/>
      <c r="AD195" s="152"/>
      <c r="AE195" s="152"/>
      <c r="AF195" s="152"/>
      <c r="AG195" s="152" t="s">
        <v>253</v>
      </c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  <c r="BG195" s="152"/>
      <c r="BH195" s="152"/>
    </row>
    <row r="196" spans="1:60" outlineLevel="1" x14ac:dyDescent="0.25">
      <c r="A196" s="159"/>
      <c r="B196" s="160"/>
      <c r="C196" s="190" t="s">
        <v>413</v>
      </c>
      <c r="D196" s="162"/>
      <c r="E196" s="163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52"/>
      <c r="Z196" s="152"/>
      <c r="AA196" s="152"/>
      <c r="AB196" s="152"/>
      <c r="AC196" s="152"/>
      <c r="AD196" s="152"/>
      <c r="AE196" s="152"/>
      <c r="AF196" s="152"/>
      <c r="AG196" s="152" t="s">
        <v>152</v>
      </c>
      <c r="AH196" s="152">
        <v>0</v>
      </c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  <c r="BG196" s="152"/>
      <c r="BH196" s="152"/>
    </row>
    <row r="197" spans="1:60" outlineLevel="1" x14ac:dyDescent="0.25">
      <c r="A197" s="159"/>
      <c r="B197" s="160"/>
      <c r="C197" s="190" t="s">
        <v>414</v>
      </c>
      <c r="D197" s="162"/>
      <c r="E197" s="163">
        <v>44.2</v>
      </c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52"/>
      <c r="Z197" s="152"/>
      <c r="AA197" s="152"/>
      <c r="AB197" s="152"/>
      <c r="AC197" s="152"/>
      <c r="AD197" s="152"/>
      <c r="AE197" s="152"/>
      <c r="AF197" s="152"/>
      <c r="AG197" s="152" t="s">
        <v>152</v>
      </c>
      <c r="AH197" s="152">
        <v>0</v>
      </c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  <c r="BG197" s="152"/>
      <c r="BH197" s="152"/>
    </row>
    <row r="198" spans="1:60" outlineLevel="1" x14ac:dyDescent="0.25">
      <c r="A198" s="171">
        <v>99</v>
      </c>
      <c r="B198" s="172" t="s">
        <v>415</v>
      </c>
      <c r="C198" s="188" t="s">
        <v>416</v>
      </c>
      <c r="D198" s="173" t="s">
        <v>147</v>
      </c>
      <c r="E198" s="174">
        <v>30.8</v>
      </c>
      <c r="F198" s="175"/>
      <c r="G198" s="176">
        <f>ROUND(E198*F198,2)</f>
        <v>0</v>
      </c>
      <c r="H198" s="175"/>
      <c r="I198" s="176">
        <f>ROUND(E198*H198,2)</f>
        <v>0</v>
      </c>
      <c r="J198" s="175"/>
      <c r="K198" s="176">
        <f>ROUND(E198*J198,2)</f>
        <v>0</v>
      </c>
      <c r="L198" s="176">
        <v>15</v>
      </c>
      <c r="M198" s="176">
        <f>G198*(1+L198/100)</f>
        <v>0</v>
      </c>
      <c r="N198" s="176">
        <v>1.18E-2</v>
      </c>
      <c r="O198" s="176">
        <f>ROUND(E198*N198,2)</f>
        <v>0.36</v>
      </c>
      <c r="P198" s="176">
        <v>0</v>
      </c>
      <c r="Q198" s="176">
        <f>ROUND(E198*P198,2)</f>
        <v>0</v>
      </c>
      <c r="R198" s="176"/>
      <c r="S198" s="176" t="s">
        <v>148</v>
      </c>
      <c r="T198" s="177" t="s">
        <v>137</v>
      </c>
      <c r="U198" s="161">
        <v>0</v>
      </c>
      <c r="V198" s="161">
        <f>ROUND(E198*U198,2)</f>
        <v>0</v>
      </c>
      <c r="W198" s="161"/>
      <c r="X198" s="161" t="s">
        <v>156</v>
      </c>
      <c r="Y198" s="152"/>
      <c r="Z198" s="152"/>
      <c r="AA198" s="152"/>
      <c r="AB198" s="152"/>
      <c r="AC198" s="152"/>
      <c r="AD198" s="152"/>
      <c r="AE198" s="152"/>
      <c r="AF198" s="152"/>
      <c r="AG198" s="152" t="s">
        <v>157</v>
      </c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2"/>
      <c r="BG198" s="152"/>
      <c r="BH198" s="152"/>
    </row>
    <row r="199" spans="1:60" outlineLevel="1" x14ac:dyDescent="0.25">
      <c r="A199" s="159"/>
      <c r="B199" s="160"/>
      <c r="C199" s="190" t="s">
        <v>417</v>
      </c>
      <c r="D199" s="162"/>
      <c r="E199" s="163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52"/>
      <c r="Z199" s="152"/>
      <c r="AA199" s="152"/>
      <c r="AB199" s="152"/>
      <c r="AC199" s="152"/>
      <c r="AD199" s="152"/>
      <c r="AE199" s="152"/>
      <c r="AF199" s="152"/>
      <c r="AG199" s="152" t="s">
        <v>152</v>
      </c>
      <c r="AH199" s="152">
        <v>0</v>
      </c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  <c r="BG199" s="152"/>
      <c r="BH199" s="152"/>
    </row>
    <row r="200" spans="1:60" outlineLevel="1" x14ac:dyDescent="0.25">
      <c r="A200" s="159"/>
      <c r="B200" s="160"/>
      <c r="C200" s="190" t="s">
        <v>418</v>
      </c>
      <c r="D200" s="162"/>
      <c r="E200" s="163">
        <v>30.8</v>
      </c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52"/>
      <c r="Z200" s="152"/>
      <c r="AA200" s="152"/>
      <c r="AB200" s="152"/>
      <c r="AC200" s="152"/>
      <c r="AD200" s="152"/>
      <c r="AE200" s="152"/>
      <c r="AF200" s="152"/>
      <c r="AG200" s="152" t="s">
        <v>152</v>
      </c>
      <c r="AH200" s="152">
        <v>0</v>
      </c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  <c r="BG200" s="152"/>
      <c r="BH200" s="152"/>
    </row>
    <row r="201" spans="1:60" outlineLevel="1" x14ac:dyDescent="0.25">
      <c r="A201" s="171">
        <v>100</v>
      </c>
      <c r="B201" s="172" t="s">
        <v>419</v>
      </c>
      <c r="C201" s="188" t="s">
        <v>420</v>
      </c>
      <c r="D201" s="173" t="s">
        <v>147</v>
      </c>
      <c r="E201" s="174">
        <v>49</v>
      </c>
      <c r="F201" s="175"/>
      <c r="G201" s="176">
        <f>ROUND(E201*F201,2)</f>
        <v>0</v>
      </c>
      <c r="H201" s="175"/>
      <c r="I201" s="176">
        <f>ROUND(E201*H201,2)</f>
        <v>0</v>
      </c>
      <c r="J201" s="175"/>
      <c r="K201" s="176">
        <f>ROUND(E201*J201,2)</f>
        <v>0</v>
      </c>
      <c r="L201" s="176">
        <v>15</v>
      </c>
      <c r="M201" s="176">
        <f>G201*(1+L201/100)</f>
        <v>0</v>
      </c>
      <c r="N201" s="176">
        <v>9.7999999999999997E-3</v>
      </c>
      <c r="O201" s="176">
        <f>ROUND(E201*N201,2)</f>
        <v>0.48</v>
      </c>
      <c r="P201" s="176">
        <v>0</v>
      </c>
      <c r="Q201" s="176">
        <f>ROUND(E201*P201,2)</f>
        <v>0</v>
      </c>
      <c r="R201" s="176"/>
      <c r="S201" s="176" t="s">
        <v>148</v>
      </c>
      <c r="T201" s="177" t="s">
        <v>137</v>
      </c>
      <c r="U201" s="161">
        <v>0</v>
      </c>
      <c r="V201" s="161">
        <f>ROUND(E201*U201,2)</f>
        <v>0</v>
      </c>
      <c r="W201" s="161"/>
      <c r="X201" s="161" t="s">
        <v>156</v>
      </c>
      <c r="Y201" s="152"/>
      <c r="Z201" s="152"/>
      <c r="AA201" s="152"/>
      <c r="AB201" s="152"/>
      <c r="AC201" s="152"/>
      <c r="AD201" s="152"/>
      <c r="AE201" s="152"/>
      <c r="AF201" s="152"/>
      <c r="AG201" s="152" t="s">
        <v>157</v>
      </c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152"/>
      <c r="BG201" s="152"/>
      <c r="BH201" s="152"/>
    </row>
    <row r="202" spans="1:60" outlineLevel="1" x14ac:dyDescent="0.25">
      <c r="A202" s="159"/>
      <c r="B202" s="160"/>
      <c r="C202" s="190" t="s">
        <v>421</v>
      </c>
      <c r="D202" s="162"/>
      <c r="E202" s="163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52"/>
      <c r="Z202" s="152"/>
      <c r="AA202" s="152"/>
      <c r="AB202" s="152"/>
      <c r="AC202" s="152"/>
      <c r="AD202" s="152"/>
      <c r="AE202" s="152"/>
      <c r="AF202" s="152"/>
      <c r="AG202" s="152" t="s">
        <v>152</v>
      </c>
      <c r="AH202" s="152">
        <v>0</v>
      </c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  <c r="BG202" s="152"/>
      <c r="BH202" s="152"/>
    </row>
    <row r="203" spans="1:60" outlineLevel="1" x14ac:dyDescent="0.25">
      <c r="A203" s="159"/>
      <c r="B203" s="160"/>
      <c r="C203" s="190" t="s">
        <v>422</v>
      </c>
      <c r="D203" s="162"/>
      <c r="E203" s="163">
        <v>49</v>
      </c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52"/>
      <c r="Z203" s="152"/>
      <c r="AA203" s="152"/>
      <c r="AB203" s="152"/>
      <c r="AC203" s="152"/>
      <c r="AD203" s="152"/>
      <c r="AE203" s="152"/>
      <c r="AF203" s="152"/>
      <c r="AG203" s="152" t="s">
        <v>152</v>
      </c>
      <c r="AH203" s="152">
        <v>0</v>
      </c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  <c r="BG203" s="152"/>
      <c r="BH203" s="152"/>
    </row>
    <row r="204" spans="1:60" x14ac:dyDescent="0.25">
      <c r="A204" s="165" t="s">
        <v>130</v>
      </c>
      <c r="B204" s="166" t="s">
        <v>100</v>
      </c>
      <c r="C204" s="187" t="s">
        <v>101</v>
      </c>
      <c r="D204" s="167"/>
      <c r="E204" s="168"/>
      <c r="F204" s="169"/>
      <c r="G204" s="169">
        <f>SUMIF(AG205:AG221,"&lt;&gt;NOR",G205:G221)</f>
        <v>0</v>
      </c>
      <c r="H204" s="169"/>
      <c r="I204" s="169">
        <f>SUM(I205:I221)</f>
        <v>0</v>
      </c>
      <c r="J204" s="169"/>
      <c r="K204" s="169">
        <f>SUM(K205:K221)</f>
        <v>0</v>
      </c>
      <c r="L204" s="169"/>
      <c r="M204" s="169">
        <f>SUM(M205:M221)</f>
        <v>0</v>
      </c>
      <c r="N204" s="169"/>
      <c r="O204" s="169">
        <f>SUM(O205:O221)</f>
        <v>0.11</v>
      </c>
      <c r="P204" s="169"/>
      <c r="Q204" s="169">
        <f>SUM(Q205:Q221)</f>
        <v>0</v>
      </c>
      <c r="R204" s="169"/>
      <c r="S204" s="169"/>
      <c r="T204" s="170"/>
      <c r="U204" s="164"/>
      <c r="V204" s="164">
        <f>SUM(V205:V221)</f>
        <v>1.62</v>
      </c>
      <c r="W204" s="164"/>
      <c r="X204" s="164"/>
      <c r="AG204" t="s">
        <v>131</v>
      </c>
    </row>
    <row r="205" spans="1:60" outlineLevel="1" x14ac:dyDescent="0.25">
      <c r="A205" s="178">
        <v>101</v>
      </c>
      <c r="B205" s="179" t="s">
        <v>423</v>
      </c>
      <c r="C205" s="189" t="s">
        <v>424</v>
      </c>
      <c r="D205" s="180" t="s">
        <v>147</v>
      </c>
      <c r="E205" s="181">
        <v>50</v>
      </c>
      <c r="F205" s="182"/>
      <c r="G205" s="183">
        <f>ROUND(E205*F205,2)</f>
        <v>0</v>
      </c>
      <c r="H205" s="182"/>
      <c r="I205" s="183">
        <f>ROUND(E205*H205,2)</f>
        <v>0</v>
      </c>
      <c r="J205" s="182"/>
      <c r="K205" s="183">
        <f>ROUND(E205*J205,2)</f>
        <v>0</v>
      </c>
      <c r="L205" s="183">
        <v>15</v>
      </c>
      <c r="M205" s="183">
        <f>G205*(1+L205/100)</f>
        <v>0</v>
      </c>
      <c r="N205" s="183">
        <v>0</v>
      </c>
      <c r="O205" s="183">
        <f>ROUND(E205*N205,2)</f>
        <v>0</v>
      </c>
      <c r="P205" s="183">
        <v>0</v>
      </c>
      <c r="Q205" s="183">
        <f>ROUND(E205*P205,2)</f>
        <v>0</v>
      </c>
      <c r="R205" s="183" t="s">
        <v>425</v>
      </c>
      <c r="S205" s="183" t="s">
        <v>136</v>
      </c>
      <c r="T205" s="184" t="s">
        <v>137</v>
      </c>
      <c r="U205" s="161">
        <v>3.2480000000000002E-2</v>
      </c>
      <c r="V205" s="161">
        <f>ROUND(E205*U205,2)</f>
        <v>1.62</v>
      </c>
      <c r="W205" s="161"/>
      <c r="X205" s="161" t="s">
        <v>138</v>
      </c>
      <c r="Y205" s="152"/>
      <c r="Z205" s="152"/>
      <c r="AA205" s="152"/>
      <c r="AB205" s="152"/>
      <c r="AC205" s="152"/>
      <c r="AD205" s="152"/>
      <c r="AE205" s="152"/>
      <c r="AF205" s="152"/>
      <c r="AG205" s="152" t="s">
        <v>253</v>
      </c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  <c r="BC205" s="152"/>
      <c r="BD205" s="152"/>
      <c r="BE205" s="152"/>
      <c r="BF205" s="152"/>
      <c r="BG205" s="152"/>
      <c r="BH205" s="152"/>
    </row>
    <row r="206" spans="1:60" outlineLevel="1" x14ac:dyDescent="0.25">
      <c r="A206" s="178">
        <v>102</v>
      </c>
      <c r="B206" s="179" t="s">
        <v>426</v>
      </c>
      <c r="C206" s="189" t="s">
        <v>427</v>
      </c>
      <c r="D206" s="180" t="s">
        <v>147</v>
      </c>
      <c r="E206" s="181">
        <v>55</v>
      </c>
      <c r="F206" s="182"/>
      <c r="G206" s="183">
        <f>ROUND(E206*F206,2)</f>
        <v>0</v>
      </c>
      <c r="H206" s="182"/>
      <c r="I206" s="183">
        <f>ROUND(E206*H206,2)</f>
        <v>0</v>
      </c>
      <c r="J206" s="182"/>
      <c r="K206" s="183">
        <f>ROUND(E206*J206,2)</f>
        <v>0</v>
      </c>
      <c r="L206" s="183">
        <v>15</v>
      </c>
      <c r="M206" s="183">
        <f>G206*(1+L206/100)</f>
        <v>0</v>
      </c>
      <c r="N206" s="183">
        <v>0</v>
      </c>
      <c r="O206" s="183">
        <f>ROUND(E206*N206,2)</f>
        <v>0</v>
      </c>
      <c r="P206" s="183">
        <v>0</v>
      </c>
      <c r="Q206" s="183">
        <f>ROUND(E206*P206,2)</f>
        <v>0</v>
      </c>
      <c r="R206" s="183"/>
      <c r="S206" s="183" t="s">
        <v>148</v>
      </c>
      <c r="T206" s="184" t="s">
        <v>137</v>
      </c>
      <c r="U206" s="161">
        <v>0</v>
      </c>
      <c r="V206" s="161">
        <f>ROUND(E206*U206,2)</f>
        <v>0</v>
      </c>
      <c r="W206" s="161"/>
      <c r="X206" s="161" t="s">
        <v>138</v>
      </c>
      <c r="Y206" s="152"/>
      <c r="Z206" s="152"/>
      <c r="AA206" s="152"/>
      <c r="AB206" s="152"/>
      <c r="AC206" s="152"/>
      <c r="AD206" s="152"/>
      <c r="AE206" s="152"/>
      <c r="AF206" s="152"/>
      <c r="AG206" s="152" t="s">
        <v>253</v>
      </c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  <c r="BE206" s="152"/>
      <c r="BF206" s="152"/>
      <c r="BG206" s="152"/>
      <c r="BH206" s="152"/>
    </row>
    <row r="207" spans="1:60" outlineLevel="1" x14ac:dyDescent="0.25">
      <c r="A207" s="178">
        <v>103</v>
      </c>
      <c r="B207" s="179" t="s">
        <v>428</v>
      </c>
      <c r="C207" s="189" t="s">
        <v>429</v>
      </c>
      <c r="D207" s="180" t="s">
        <v>147</v>
      </c>
      <c r="E207" s="181">
        <v>7.5</v>
      </c>
      <c r="F207" s="182"/>
      <c r="G207" s="183">
        <f>ROUND(E207*F207,2)</f>
        <v>0</v>
      </c>
      <c r="H207" s="182"/>
      <c r="I207" s="183">
        <f>ROUND(E207*H207,2)</f>
        <v>0</v>
      </c>
      <c r="J207" s="182"/>
      <c r="K207" s="183">
        <f>ROUND(E207*J207,2)</f>
        <v>0</v>
      </c>
      <c r="L207" s="183">
        <v>15</v>
      </c>
      <c r="M207" s="183">
        <f>G207*(1+L207/100)</f>
        <v>0</v>
      </c>
      <c r="N207" s="183">
        <v>0</v>
      </c>
      <c r="O207" s="183">
        <f>ROUND(E207*N207,2)</f>
        <v>0</v>
      </c>
      <c r="P207" s="183">
        <v>1.4999999999999999E-4</v>
      </c>
      <c r="Q207" s="183">
        <f>ROUND(E207*P207,2)</f>
        <v>0</v>
      </c>
      <c r="R207" s="183"/>
      <c r="S207" s="183" t="s">
        <v>148</v>
      </c>
      <c r="T207" s="184" t="s">
        <v>137</v>
      </c>
      <c r="U207" s="161">
        <v>0</v>
      </c>
      <c r="V207" s="161">
        <f>ROUND(E207*U207,2)</f>
        <v>0</v>
      </c>
      <c r="W207" s="161"/>
      <c r="X207" s="161" t="s">
        <v>138</v>
      </c>
      <c r="Y207" s="152"/>
      <c r="Z207" s="152"/>
      <c r="AA207" s="152"/>
      <c r="AB207" s="152"/>
      <c r="AC207" s="152"/>
      <c r="AD207" s="152"/>
      <c r="AE207" s="152"/>
      <c r="AF207" s="152"/>
      <c r="AG207" s="152" t="s">
        <v>253</v>
      </c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  <c r="BG207" s="152"/>
      <c r="BH207" s="152"/>
    </row>
    <row r="208" spans="1:60" ht="20.399999999999999" outlineLevel="1" x14ac:dyDescent="0.25">
      <c r="A208" s="171">
        <v>104</v>
      </c>
      <c r="B208" s="172" t="s">
        <v>430</v>
      </c>
      <c r="C208" s="188" t="s">
        <v>431</v>
      </c>
      <c r="D208" s="173" t="s">
        <v>147</v>
      </c>
      <c r="E208" s="174">
        <v>24.93</v>
      </c>
      <c r="F208" s="175"/>
      <c r="G208" s="176">
        <f>ROUND(E208*F208,2)</f>
        <v>0</v>
      </c>
      <c r="H208" s="175"/>
      <c r="I208" s="176">
        <f>ROUND(E208*H208,2)</f>
        <v>0</v>
      </c>
      <c r="J208" s="175"/>
      <c r="K208" s="176">
        <f>ROUND(E208*J208,2)</f>
        <v>0</v>
      </c>
      <c r="L208" s="176">
        <v>15</v>
      </c>
      <c r="M208" s="176">
        <f>G208*(1+L208/100)</f>
        <v>0</v>
      </c>
      <c r="N208" s="176">
        <v>3.1800000000000001E-3</v>
      </c>
      <c r="O208" s="176">
        <f>ROUND(E208*N208,2)</f>
        <v>0.08</v>
      </c>
      <c r="P208" s="176">
        <v>0</v>
      </c>
      <c r="Q208" s="176">
        <f>ROUND(E208*P208,2)</f>
        <v>0</v>
      </c>
      <c r="R208" s="176"/>
      <c r="S208" s="176" t="s">
        <v>148</v>
      </c>
      <c r="T208" s="177" t="s">
        <v>137</v>
      </c>
      <c r="U208" s="161">
        <v>0</v>
      </c>
      <c r="V208" s="161">
        <f>ROUND(E208*U208,2)</f>
        <v>0</v>
      </c>
      <c r="W208" s="161"/>
      <c r="X208" s="161" t="s">
        <v>138</v>
      </c>
      <c r="Y208" s="152"/>
      <c r="Z208" s="152"/>
      <c r="AA208" s="152"/>
      <c r="AB208" s="152"/>
      <c r="AC208" s="152"/>
      <c r="AD208" s="152"/>
      <c r="AE208" s="152"/>
      <c r="AF208" s="152"/>
      <c r="AG208" s="152" t="s">
        <v>253</v>
      </c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</row>
    <row r="209" spans="1:60" outlineLevel="1" x14ac:dyDescent="0.25">
      <c r="A209" s="159"/>
      <c r="B209" s="160"/>
      <c r="C209" s="190" t="s">
        <v>432</v>
      </c>
      <c r="D209" s="162"/>
      <c r="E209" s="163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52"/>
      <c r="Z209" s="152"/>
      <c r="AA209" s="152"/>
      <c r="AB209" s="152"/>
      <c r="AC209" s="152"/>
      <c r="AD209" s="152"/>
      <c r="AE209" s="152"/>
      <c r="AF209" s="152"/>
      <c r="AG209" s="152" t="s">
        <v>152</v>
      </c>
      <c r="AH209" s="152">
        <v>0</v>
      </c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152"/>
    </row>
    <row r="210" spans="1:60" outlineLevel="1" x14ac:dyDescent="0.25">
      <c r="A210" s="159"/>
      <c r="B210" s="160"/>
      <c r="C210" s="190" t="s">
        <v>433</v>
      </c>
      <c r="D210" s="162"/>
      <c r="E210" s="163">
        <v>24.93</v>
      </c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52"/>
      <c r="Z210" s="152"/>
      <c r="AA210" s="152"/>
      <c r="AB210" s="152"/>
      <c r="AC210" s="152"/>
      <c r="AD210" s="152"/>
      <c r="AE210" s="152"/>
      <c r="AF210" s="152"/>
      <c r="AG210" s="152" t="s">
        <v>152</v>
      </c>
      <c r="AH210" s="152">
        <v>0</v>
      </c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2"/>
      <c r="AU210" s="152"/>
      <c r="AV210" s="152"/>
      <c r="AW210" s="152"/>
      <c r="AX210" s="152"/>
      <c r="AY210" s="152"/>
      <c r="AZ210" s="152"/>
      <c r="BA210" s="152"/>
      <c r="BB210" s="152"/>
      <c r="BC210" s="152"/>
      <c r="BD210" s="152"/>
      <c r="BE210" s="152"/>
      <c r="BF210" s="152"/>
      <c r="BG210" s="152"/>
      <c r="BH210" s="152"/>
    </row>
    <row r="211" spans="1:60" ht="20.399999999999999" outlineLevel="1" x14ac:dyDescent="0.25">
      <c r="A211" s="178">
        <v>105</v>
      </c>
      <c r="B211" s="179" t="s">
        <v>434</v>
      </c>
      <c r="C211" s="189" t="s">
        <v>435</v>
      </c>
      <c r="D211" s="180" t="s">
        <v>147</v>
      </c>
      <c r="E211" s="181">
        <v>20</v>
      </c>
      <c r="F211" s="182"/>
      <c r="G211" s="183">
        <f t="shared" ref="G211:G216" si="14">ROUND(E211*F211,2)</f>
        <v>0</v>
      </c>
      <c r="H211" s="182"/>
      <c r="I211" s="183">
        <f t="shared" ref="I211:I216" si="15">ROUND(E211*H211,2)</f>
        <v>0</v>
      </c>
      <c r="J211" s="182"/>
      <c r="K211" s="183">
        <f t="shared" ref="K211:K216" si="16">ROUND(E211*J211,2)</f>
        <v>0</v>
      </c>
      <c r="L211" s="183">
        <v>15</v>
      </c>
      <c r="M211" s="183">
        <f t="shared" ref="M211:M216" si="17">G211*(1+L211/100)</f>
        <v>0</v>
      </c>
      <c r="N211" s="183">
        <v>0</v>
      </c>
      <c r="O211" s="183">
        <f t="shared" ref="O211:O216" si="18">ROUND(E211*N211,2)</f>
        <v>0</v>
      </c>
      <c r="P211" s="183">
        <v>0</v>
      </c>
      <c r="Q211" s="183">
        <f t="shared" ref="Q211:Q216" si="19">ROUND(E211*P211,2)</f>
        <v>0</v>
      </c>
      <c r="R211" s="183"/>
      <c r="S211" s="183" t="s">
        <v>148</v>
      </c>
      <c r="T211" s="184" t="s">
        <v>137</v>
      </c>
      <c r="U211" s="161">
        <v>0</v>
      </c>
      <c r="V211" s="161">
        <f t="shared" ref="V211:V216" si="20">ROUND(E211*U211,2)</f>
        <v>0</v>
      </c>
      <c r="W211" s="161"/>
      <c r="X211" s="161" t="s">
        <v>138</v>
      </c>
      <c r="Y211" s="152"/>
      <c r="Z211" s="152"/>
      <c r="AA211" s="152"/>
      <c r="AB211" s="152"/>
      <c r="AC211" s="152"/>
      <c r="AD211" s="152"/>
      <c r="AE211" s="152"/>
      <c r="AF211" s="152"/>
      <c r="AG211" s="152" t="s">
        <v>253</v>
      </c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152"/>
      <c r="AZ211" s="152"/>
      <c r="BA211" s="152"/>
      <c r="BB211" s="152"/>
      <c r="BC211" s="152"/>
      <c r="BD211" s="152"/>
      <c r="BE211" s="152"/>
      <c r="BF211" s="152"/>
      <c r="BG211" s="152"/>
      <c r="BH211" s="152"/>
    </row>
    <row r="212" spans="1:60" outlineLevel="1" x14ac:dyDescent="0.25">
      <c r="A212" s="178">
        <v>106</v>
      </c>
      <c r="B212" s="179" t="s">
        <v>436</v>
      </c>
      <c r="C212" s="189" t="s">
        <v>437</v>
      </c>
      <c r="D212" s="180" t="s">
        <v>147</v>
      </c>
      <c r="E212" s="181">
        <v>52.5</v>
      </c>
      <c r="F212" s="182"/>
      <c r="G212" s="183">
        <f t="shared" si="14"/>
        <v>0</v>
      </c>
      <c r="H212" s="182"/>
      <c r="I212" s="183">
        <f t="shared" si="15"/>
        <v>0</v>
      </c>
      <c r="J212" s="182"/>
      <c r="K212" s="183">
        <f t="shared" si="16"/>
        <v>0</v>
      </c>
      <c r="L212" s="183">
        <v>15</v>
      </c>
      <c r="M212" s="183">
        <f t="shared" si="17"/>
        <v>0</v>
      </c>
      <c r="N212" s="183">
        <v>2.1000000000000001E-4</v>
      </c>
      <c r="O212" s="183">
        <f t="shared" si="18"/>
        <v>0.01</v>
      </c>
      <c r="P212" s="183">
        <v>0</v>
      </c>
      <c r="Q212" s="183">
        <f t="shared" si="19"/>
        <v>0</v>
      </c>
      <c r="R212" s="183"/>
      <c r="S212" s="183" t="s">
        <v>148</v>
      </c>
      <c r="T212" s="184" t="s">
        <v>137</v>
      </c>
      <c r="U212" s="161">
        <v>0</v>
      </c>
      <c r="V212" s="161">
        <f t="shared" si="20"/>
        <v>0</v>
      </c>
      <c r="W212" s="161"/>
      <c r="X212" s="161" t="s">
        <v>138</v>
      </c>
      <c r="Y212" s="152"/>
      <c r="Z212" s="152"/>
      <c r="AA212" s="152"/>
      <c r="AB212" s="152"/>
      <c r="AC212" s="152"/>
      <c r="AD212" s="152"/>
      <c r="AE212" s="152"/>
      <c r="AF212" s="152"/>
      <c r="AG212" s="152" t="s">
        <v>253</v>
      </c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2"/>
      <c r="BH212" s="152"/>
    </row>
    <row r="213" spans="1:60" ht="20.399999999999999" outlineLevel="1" x14ac:dyDescent="0.25">
      <c r="A213" s="178">
        <v>107</v>
      </c>
      <c r="B213" s="179" t="s">
        <v>438</v>
      </c>
      <c r="C213" s="189" t="s">
        <v>439</v>
      </c>
      <c r="D213" s="180" t="s">
        <v>147</v>
      </c>
      <c r="E213" s="181">
        <v>10</v>
      </c>
      <c r="F213" s="182"/>
      <c r="G213" s="183">
        <f t="shared" si="14"/>
        <v>0</v>
      </c>
      <c r="H213" s="182"/>
      <c r="I213" s="183">
        <f t="shared" si="15"/>
        <v>0</v>
      </c>
      <c r="J213" s="182"/>
      <c r="K213" s="183">
        <f t="shared" si="16"/>
        <v>0</v>
      </c>
      <c r="L213" s="183">
        <v>15</v>
      </c>
      <c r="M213" s="183">
        <f t="shared" si="17"/>
        <v>0</v>
      </c>
      <c r="N213" s="183">
        <v>2.0000000000000002E-5</v>
      </c>
      <c r="O213" s="183">
        <f t="shared" si="18"/>
        <v>0</v>
      </c>
      <c r="P213" s="183">
        <v>0</v>
      </c>
      <c r="Q213" s="183">
        <f t="shared" si="19"/>
        <v>0</v>
      </c>
      <c r="R213" s="183"/>
      <c r="S213" s="183" t="s">
        <v>148</v>
      </c>
      <c r="T213" s="184" t="s">
        <v>137</v>
      </c>
      <c r="U213" s="161">
        <v>0</v>
      </c>
      <c r="V213" s="161">
        <f t="shared" si="20"/>
        <v>0</v>
      </c>
      <c r="W213" s="161"/>
      <c r="X213" s="161" t="s">
        <v>138</v>
      </c>
      <c r="Y213" s="152"/>
      <c r="Z213" s="152"/>
      <c r="AA213" s="152"/>
      <c r="AB213" s="152"/>
      <c r="AC213" s="152"/>
      <c r="AD213" s="152"/>
      <c r="AE213" s="152"/>
      <c r="AF213" s="152"/>
      <c r="AG213" s="152" t="s">
        <v>253</v>
      </c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2"/>
      <c r="AU213" s="152"/>
      <c r="AV213" s="152"/>
      <c r="AW213" s="152"/>
      <c r="AX213" s="152"/>
      <c r="AY213" s="152"/>
      <c r="AZ213" s="152"/>
      <c r="BA213" s="152"/>
      <c r="BB213" s="152"/>
      <c r="BC213" s="152"/>
      <c r="BD213" s="152"/>
      <c r="BE213" s="152"/>
      <c r="BF213" s="152"/>
      <c r="BG213" s="152"/>
      <c r="BH213" s="152"/>
    </row>
    <row r="214" spans="1:60" outlineLevel="1" x14ac:dyDescent="0.25">
      <c r="A214" s="178">
        <v>108</v>
      </c>
      <c r="B214" s="179" t="s">
        <v>440</v>
      </c>
      <c r="C214" s="189" t="s">
        <v>441</v>
      </c>
      <c r="D214" s="180" t="s">
        <v>147</v>
      </c>
      <c r="E214" s="181">
        <v>20</v>
      </c>
      <c r="F214" s="182"/>
      <c r="G214" s="183">
        <f t="shared" si="14"/>
        <v>0</v>
      </c>
      <c r="H214" s="182"/>
      <c r="I214" s="183">
        <f t="shared" si="15"/>
        <v>0</v>
      </c>
      <c r="J214" s="182"/>
      <c r="K214" s="183">
        <f t="shared" si="16"/>
        <v>0</v>
      </c>
      <c r="L214" s="183">
        <v>15</v>
      </c>
      <c r="M214" s="183">
        <f t="shared" si="17"/>
        <v>0</v>
      </c>
      <c r="N214" s="183">
        <v>1.0000000000000001E-5</v>
      </c>
      <c r="O214" s="183">
        <f t="shared" si="18"/>
        <v>0</v>
      </c>
      <c r="P214" s="183">
        <v>0</v>
      </c>
      <c r="Q214" s="183">
        <f t="shared" si="19"/>
        <v>0</v>
      </c>
      <c r="R214" s="183"/>
      <c r="S214" s="183" t="s">
        <v>148</v>
      </c>
      <c r="T214" s="184" t="s">
        <v>137</v>
      </c>
      <c r="U214" s="161">
        <v>0</v>
      </c>
      <c r="V214" s="161">
        <f t="shared" si="20"/>
        <v>0</v>
      </c>
      <c r="W214" s="161"/>
      <c r="X214" s="161" t="s">
        <v>138</v>
      </c>
      <c r="Y214" s="152"/>
      <c r="Z214" s="152"/>
      <c r="AA214" s="152"/>
      <c r="AB214" s="152"/>
      <c r="AC214" s="152"/>
      <c r="AD214" s="152"/>
      <c r="AE214" s="152"/>
      <c r="AF214" s="152"/>
      <c r="AG214" s="152" t="s">
        <v>253</v>
      </c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2"/>
      <c r="AU214" s="152"/>
      <c r="AV214" s="152"/>
      <c r="AW214" s="152"/>
      <c r="AX214" s="152"/>
      <c r="AY214" s="152"/>
      <c r="AZ214" s="152"/>
      <c r="BA214" s="152"/>
      <c r="BB214" s="152"/>
      <c r="BC214" s="152"/>
      <c r="BD214" s="152"/>
      <c r="BE214" s="152"/>
      <c r="BF214" s="152"/>
      <c r="BG214" s="152"/>
      <c r="BH214" s="152"/>
    </row>
    <row r="215" spans="1:60" outlineLevel="1" x14ac:dyDescent="0.25">
      <c r="A215" s="178">
        <v>109</v>
      </c>
      <c r="B215" s="179" t="s">
        <v>442</v>
      </c>
      <c r="C215" s="189" t="s">
        <v>443</v>
      </c>
      <c r="D215" s="180" t="s">
        <v>147</v>
      </c>
      <c r="E215" s="181">
        <v>50</v>
      </c>
      <c r="F215" s="182"/>
      <c r="G215" s="183">
        <f t="shared" si="14"/>
        <v>0</v>
      </c>
      <c r="H215" s="182"/>
      <c r="I215" s="183">
        <f t="shared" si="15"/>
        <v>0</v>
      </c>
      <c r="J215" s="182"/>
      <c r="K215" s="183">
        <f t="shared" si="16"/>
        <v>0</v>
      </c>
      <c r="L215" s="183">
        <v>15</v>
      </c>
      <c r="M215" s="183">
        <f t="shared" si="17"/>
        <v>0</v>
      </c>
      <c r="N215" s="183">
        <v>1.0000000000000001E-5</v>
      </c>
      <c r="O215" s="183">
        <f t="shared" si="18"/>
        <v>0</v>
      </c>
      <c r="P215" s="183">
        <v>0</v>
      </c>
      <c r="Q215" s="183">
        <f t="shared" si="19"/>
        <v>0</v>
      </c>
      <c r="R215" s="183"/>
      <c r="S215" s="183" t="s">
        <v>148</v>
      </c>
      <c r="T215" s="184" t="s">
        <v>137</v>
      </c>
      <c r="U215" s="161">
        <v>0</v>
      </c>
      <c r="V215" s="161">
        <f t="shared" si="20"/>
        <v>0</v>
      </c>
      <c r="W215" s="161"/>
      <c r="X215" s="161" t="s">
        <v>138</v>
      </c>
      <c r="Y215" s="152"/>
      <c r="Z215" s="152"/>
      <c r="AA215" s="152"/>
      <c r="AB215" s="152"/>
      <c r="AC215" s="152"/>
      <c r="AD215" s="152"/>
      <c r="AE215" s="152"/>
      <c r="AF215" s="152"/>
      <c r="AG215" s="152" t="s">
        <v>253</v>
      </c>
      <c r="AH215" s="152"/>
      <c r="AI215" s="152"/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52"/>
      <c r="AV215" s="152"/>
      <c r="AW215" s="152"/>
      <c r="AX215" s="152"/>
      <c r="AY215" s="152"/>
      <c r="AZ215" s="152"/>
      <c r="BA215" s="152"/>
      <c r="BB215" s="152"/>
      <c r="BC215" s="152"/>
      <c r="BD215" s="152"/>
      <c r="BE215" s="152"/>
      <c r="BF215" s="152"/>
      <c r="BG215" s="152"/>
      <c r="BH215" s="152"/>
    </row>
    <row r="216" spans="1:60" ht="20.399999999999999" outlineLevel="1" x14ac:dyDescent="0.25">
      <c r="A216" s="171">
        <v>110</v>
      </c>
      <c r="B216" s="172" t="s">
        <v>444</v>
      </c>
      <c r="C216" s="188" t="s">
        <v>445</v>
      </c>
      <c r="D216" s="173" t="s">
        <v>147</v>
      </c>
      <c r="E216" s="174">
        <v>69</v>
      </c>
      <c r="F216" s="175"/>
      <c r="G216" s="176">
        <f t="shared" si="14"/>
        <v>0</v>
      </c>
      <c r="H216" s="175"/>
      <c r="I216" s="176">
        <f t="shared" si="15"/>
        <v>0</v>
      </c>
      <c r="J216" s="175"/>
      <c r="K216" s="176">
        <f t="shared" si="16"/>
        <v>0</v>
      </c>
      <c r="L216" s="176">
        <v>15</v>
      </c>
      <c r="M216" s="176">
        <f t="shared" si="17"/>
        <v>0</v>
      </c>
      <c r="N216" s="176">
        <v>2.5999999999999998E-4</v>
      </c>
      <c r="O216" s="176">
        <f t="shared" si="18"/>
        <v>0.02</v>
      </c>
      <c r="P216" s="176">
        <v>0</v>
      </c>
      <c r="Q216" s="176">
        <f t="shared" si="19"/>
        <v>0</v>
      </c>
      <c r="R216" s="176"/>
      <c r="S216" s="176" t="s">
        <v>148</v>
      </c>
      <c r="T216" s="177" t="s">
        <v>137</v>
      </c>
      <c r="U216" s="161">
        <v>0</v>
      </c>
      <c r="V216" s="161">
        <f t="shared" si="20"/>
        <v>0</v>
      </c>
      <c r="W216" s="161"/>
      <c r="X216" s="161" t="s">
        <v>138</v>
      </c>
      <c r="Y216" s="152"/>
      <c r="Z216" s="152"/>
      <c r="AA216" s="152"/>
      <c r="AB216" s="152"/>
      <c r="AC216" s="152"/>
      <c r="AD216" s="152"/>
      <c r="AE216" s="152"/>
      <c r="AF216" s="152"/>
      <c r="AG216" s="152" t="s">
        <v>253</v>
      </c>
      <c r="AH216" s="152"/>
      <c r="AI216" s="152"/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2"/>
      <c r="AT216" s="152"/>
      <c r="AU216" s="152"/>
      <c r="AV216" s="152"/>
      <c r="AW216" s="152"/>
      <c r="AX216" s="152"/>
      <c r="AY216" s="152"/>
      <c r="AZ216" s="152"/>
      <c r="BA216" s="152"/>
      <c r="BB216" s="152"/>
      <c r="BC216" s="152"/>
      <c r="BD216" s="152"/>
      <c r="BE216" s="152"/>
      <c r="BF216" s="152"/>
      <c r="BG216" s="152"/>
      <c r="BH216" s="152"/>
    </row>
    <row r="217" spans="1:60" outlineLevel="1" x14ac:dyDescent="0.25">
      <c r="A217" s="159"/>
      <c r="B217" s="160"/>
      <c r="C217" s="190" t="s">
        <v>446</v>
      </c>
      <c r="D217" s="162"/>
      <c r="E217" s="163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52"/>
      <c r="Z217" s="152"/>
      <c r="AA217" s="152"/>
      <c r="AB217" s="152"/>
      <c r="AC217" s="152"/>
      <c r="AD217" s="152"/>
      <c r="AE217" s="152"/>
      <c r="AF217" s="152"/>
      <c r="AG217" s="152" t="s">
        <v>152</v>
      </c>
      <c r="AH217" s="152">
        <v>0</v>
      </c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52"/>
      <c r="AW217" s="152"/>
      <c r="AX217" s="152"/>
      <c r="AY217" s="152"/>
      <c r="AZ217" s="152"/>
      <c r="BA217" s="152"/>
      <c r="BB217" s="152"/>
      <c r="BC217" s="152"/>
      <c r="BD217" s="152"/>
      <c r="BE217" s="152"/>
      <c r="BF217" s="152"/>
      <c r="BG217" s="152"/>
      <c r="BH217" s="152"/>
    </row>
    <row r="218" spans="1:60" outlineLevel="1" x14ac:dyDescent="0.25">
      <c r="A218" s="159"/>
      <c r="B218" s="160"/>
      <c r="C218" s="190" t="s">
        <v>447</v>
      </c>
      <c r="D218" s="162"/>
      <c r="E218" s="163">
        <v>69</v>
      </c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52"/>
      <c r="Z218" s="152"/>
      <c r="AA218" s="152"/>
      <c r="AB218" s="152"/>
      <c r="AC218" s="152"/>
      <c r="AD218" s="152"/>
      <c r="AE218" s="152"/>
      <c r="AF218" s="152"/>
      <c r="AG218" s="152" t="s">
        <v>152</v>
      </c>
      <c r="AH218" s="152">
        <v>0</v>
      </c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</row>
    <row r="219" spans="1:60" outlineLevel="1" x14ac:dyDescent="0.25">
      <c r="A219" s="171">
        <v>111</v>
      </c>
      <c r="B219" s="172" t="s">
        <v>448</v>
      </c>
      <c r="C219" s="188" t="s">
        <v>449</v>
      </c>
      <c r="D219" s="173" t="s">
        <v>147</v>
      </c>
      <c r="E219" s="174">
        <v>73.5</v>
      </c>
      <c r="F219" s="175"/>
      <c r="G219" s="176">
        <f>ROUND(E219*F219,2)</f>
        <v>0</v>
      </c>
      <c r="H219" s="175"/>
      <c r="I219" s="176">
        <f>ROUND(E219*H219,2)</f>
        <v>0</v>
      </c>
      <c r="J219" s="175"/>
      <c r="K219" s="176">
        <f>ROUND(E219*J219,2)</f>
        <v>0</v>
      </c>
      <c r="L219" s="176">
        <v>15</v>
      </c>
      <c r="M219" s="176">
        <f>G219*(1+L219/100)</f>
        <v>0</v>
      </c>
      <c r="N219" s="176">
        <v>0</v>
      </c>
      <c r="O219" s="176">
        <f>ROUND(E219*N219,2)</f>
        <v>0</v>
      </c>
      <c r="P219" s="176">
        <v>0</v>
      </c>
      <c r="Q219" s="176">
        <f>ROUND(E219*P219,2)</f>
        <v>0</v>
      </c>
      <c r="R219" s="176"/>
      <c r="S219" s="176" t="s">
        <v>148</v>
      </c>
      <c r="T219" s="177" t="s">
        <v>137</v>
      </c>
      <c r="U219" s="161">
        <v>0</v>
      </c>
      <c r="V219" s="161">
        <f>ROUND(E219*U219,2)</f>
        <v>0</v>
      </c>
      <c r="W219" s="161"/>
      <c r="X219" s="161" t="s">
        <v>156</v>
      </c>
      <c r="Y219" s="152"/>
      <c r="Z219" s="152"/>
      <c r="AA219" s="152"/>
      <c r="AB219" s="152"/>
      <c r="AC219" s="152"/>
      <c r="AD219" s="152"/>
      <c r="AE219" s="152"/>
      <c r="AF219" s="152"/>
      <c r="AG219" s="152" t="s">
        <v>157</v>
      </c>
      <c r="AH219" s="152"/>
      <c r="AI219" s="152"/>
      <c r="AJ219" s="152"/>
      <c r="AK219" s="152"/>
      <c r="AL219" s="152"/>
      <c r="AM219" s="152"/>
      <c r="AN219" s="152"/>
      <c r="AO219" s="152"/>
      <c r="AP219" s="152"/>
      <c r="AQ219" s="152"/>
      <c r="AR219" s="152"/>
      <c r="AS219" s="152"/>
      <c r="AT219" s="152"/>
      <c r="AU219" s="152"/>
      <c r="AV219" s="152"/>
      <c r="AW219" s="152"/>
      <c r="AX219" s="152"/>
      <c r="AY219" s="152"/>
      <c r="AZ219" s="152"/>
      <c r="BA219" s="152"/>
      <c r="BB219" s="152"/>
      <c r="BC219" s="152"/>
      <c r="BD219" s="152"/>
      <c r="BE219" s="152"/>
      <c r="BF219" s="152"/>
      <c r="BG219" s="152"/>
      <c r="BH219" s="152"/>
    </row>
    <row r="220" spans="1:60" outlineLevel="1" x14ac:dyDescent="0.25">
      <c r="A220" s="159"/>
      <c r="B220" s="160"/>
      <c r="C220" s="190" t="s">
        <v>450</v>
      </c>
      <c r="D220" s="162"/>
      <c r="E220" s="163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52"/>
      <c r="Z220" s="152"/>
      <c r="AA220" s="152"/>
      <c r="AB220" s="152"/>
      <c r="AC220" s="152"/>
      <c r="AD220" s="152"/>
      <c r="AE220" s="152"/>
      <c r="AF220" s="152"/>
      <c r="AG220" s="152" t="s">
        <v>152</v>
      </c>
      <c r="AH220" s="152">
        <v>0</v>
      </c>
      <c r="AI220" s="152"/>
      <c r="AJ220" s="152"/>
      <c r="AK220" s="152"/>
      <c r="AL220" s="152"/>
      <c r="AM220" s="152"/>
      <c r="AN220" s="152"/>
      <c r="AO220" s="152"/>
      <c r="AP220" s="152"/>
      <c r="AQ220" s="152"/>
      <c r="AR220" s="152"/>
      <c r="AS220" s="152"/>
      <c r="AT220" s="152"/>
      <c r="AU220" s="152"/>
      <c r="AV220" s="152"/>
      <c r="AW220" s="152"/>
      <c r="AX220" s="152"/>
      <c r="AY220" s="152"/>
      <c r="AZ220" s="152"/>
      <c r="BA220" s="152"/>
      <c r="BB220" s="152"/>
      <c r="BC220" s="152"/>
      <c r="BD220" s="152"/>
      <c r="BE220" s="152"/>
      <c r="BF220" s="152"/>
      <c r="BG220" s="152"/>
      <c r="BH220" s="152"/>
    </row>
    <row r="221" spans="1:60" outlineLevel="1" x14ac:dyDescent="0.25">
      <c r="A221" s="159"/>
      <c r="B221" s="160"/>
      <c r="C221" s="190" t="s">
        <v>451</v>
      </c>
      <c r="D221" s="162"/>
      <c r="E221" s="163">
        <v>73.5</v>
      </c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52"/>
      <c r="Z221" s="152"/>
      <c r="AA221" s="152"/>
      <c r="AB221" s="152"/>
      <c r="AC221" s="152"/>
      <c r="AD221" s="152"/>
      <c r="AE221" s="152"/>
      <c r="AF221" s="152"/>
      <c r="AG221" s="152" t="s">
        <v>152</v>
      </c>
      <c r="AH221" s="152">
        <v>0</v>
      </c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2"/>
      <c r="BD221" s="152"/>
      <c r="BE221" s="152"/>
      <c r="BF221" s="152"/>
      <c r="BG221" s="152"/>
      <c r="BH221" s="152"/>
    </row>
    <row r="222" spans="1:60" x14ac:dyDescent="0.25">
      <c r="A222" s="3"/>
      <c r="B222" s="4"/>
      <c r="C222" s="191"/>
      <c r="D222" s="6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AE222">
        <v>15</v>
      </c>
      <c r="AF222">
        <v>21</v>
      </c>
      <c r="AG222" t="s">
        <v>117</v>
      </c>
    </row>
    <row r="223" spans="1:60" x14ac:dyDescent="0.25">
      <c r="A223" s="155"/>
      <c r="B223" s="156" t="s">
        <v>29</v>
      </c>
      <c r="C223" s="192"/>
      <c r="D223" s="157"/>
      <c r="E223" s="158"/>
      <c r="F223" s="158"/>
      <c r="G223" s="186">
        <f>G8+G17+G39+G62+G74+G78+G80+G83+G91+G98+G100+G102+G104+G106+G109+G111+G113+G119+G132+G150+G159+G185+G204</f>
        <v>0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AE223">
        <f>SUMIF(L7:L221,AE222,G7:G221)</f>
        <v>0</v>
      </c>
      <c r="AF223">
        <f>SUMIF(L7:L221,AF222,G7:G221)</f>
        <v>0</v>
      </c>
      <c r="AG223" t="s">
        <v>452</v>
      </c>
    </row>
    <row r="224" spans="1:60" x14ac:dyDescent="0.25">
      <c r="C224" s="193"/>
      <c r="D224" s="10"/>
      <c r="AG224" t="s">
        <v>453</v>
      </c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Lq3GufLwXaYpwrN2fxKKGT5YL7FykxuJkcuTdgF5OwQ5lpCd36uZlj7AhDFvoxkogSbiBr4G1aKQ7pZTOo7rZg==" saltValue="1Ws0GrA0rxDtuOV7Pc2oiQ==" spinCount="100000" sheet="1"/>
  <mergeCells count="26">
    <mergeCell ref="C19:G19"/>
    <mergeCell ref="A1:G1"/>
    <mergeCell ref="C2:G2"/>
    <mergeCell ref="C3:G3"/>
    <mergeCell ref="C4:G4"/>
    <mergeCell ref="C10:G10"/>
    <mergeCell ref="C87:G87"/>
    <mergeCell ref="C46:G46"/>
    <mergeCell ref="C48:G48"/>
    <mergeCell ref="C50:G50"/>
    <mergeCell ref="C52:G52"/>
    <mergeCell ref="C54:G54"/>
    <mergeCell ref="C56:G56"/>
    <mergeCell ref="C58:G58"/>
    <mergeCell ref="C60:G60"/>
    <mergeCell ref="C76:G76"/>
    <mergeCell ref="C77:G77"/>
    <mergeCell ref="C85:G85"/>
    <mergeCell ref="C152:G152"/>
    <mergeCell ref="C161:G161"/>
    <mergeCell ref="C94:G94"/>
    <mergeCell ref="C117:G117"/>
    <mergeCell ref="C121:G121"/>
    <mergeCell ref="C127:G127"/>
    <mergeCell ref="C135:G135"/>
    <mergeCell ref="C137:G137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1 Pol'!Názvy_tisku</vt:lpstr>
      <vt:lpstr>oadresa</vt:lpstr>
      <vt:lpstr>Stavba!Objednatel</vt:lpstr>
      <vt:lpstr>Stavba!Objekt</vt:lpstr>
      <vt:lpstr>'SO01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uzivatel</cp:lastModifiedBy>
  <cp:lastPrinted>2019-03-19T12:27:02Z</cp:lastPrinted>
  <dcterms:created xsi:type="dcterms:W3CDTF">2009-04-08T07:15:50Z</dcterms:created>
  <dcterms:modified xsi:type="dcterms:W3CDTF">2021-05-26T12:48:38Z</dcterms:modified>
</cp:coreProperties>
</file>